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ir\A_OurReports\Oregon Air Toxics Report\2023 RY ATEI\Final Submittal Docs\"/>
    </mc:Choice>
  </mc:AlternateContent>
  <bookViews>
    <workbookView xWindow="0" yWindow="0" windowWidth="19200" windowHeight="7640" firstSheet="1" activeTab="2"/>
  </bookViews>
  <sheets>
    <sheet name="1. Facility Information" sheetId="6" r:id="rId1"/>
    <sheet name="2. Emissions Units &amp; Activities" sheetId="1" r:id="rId2"/>
    <sheet name="3. Pollutant Emissions - EF" sheetId="2" r:id="rId3"/>
    <sheet name="4. Material Balance Activities" sheetId="7" r:id="rId4"/>
    <sheet name="5. Pollutant Emissions - MB" sheetId="8" r:id="rId5"/>
    <sheet name="DEQ Pollutant List" sheetId="9" r:id="rId6"/>
  </sheets>
  <externalReferences>
    <externalReference r:id="rId7"/>
    <externalReference r:id="rId8"/>
    <externalReference r:id="rId9"/>
  </externalReferences>
  <definedNames>
    <definedName name="_xlnm._FilterDatabase" localSheetId="2" hidden="1">'3. Pollutant Emissions - EF'!$A$7:$O$1086</definedName>
    <definedName name="_xlnm._FilterDatabase" localSheetId="5" hidden="1">'DEQ Pollutant List'!$B$1:$C$1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79" i="2" l="1"/>
  <c r="D1080" i="2"/>
  <c r="D1081" i="2"/>
  <c r="D1082" i="2"/>
  <c r="D1083" i="2"/>
  <c r="D1084" i="2"/>
  <c r="D1085" i="2"/>
  <c r="D239" i="8" l="1"/>
  <c r="E239" i="8" s="1"/>
  <c r="D238" i="8"/>
  <c r="E238" i="8" s="1"/>
  <c r="D237" i="8"/>
  <c r="E237" i="8" s="1"/>
  <c r="D236" i="8"/>
  <c r="E236" i="8" s="1"/>
  <c r="D235" i="8"/>
  <c r="E235" i="8" s="1"/>
  <c r="E234" i="8"/>
  <c r="D234" i="8"/>
  <c r="D233" i="8"/>
  <c r="E233" i="8" s="1"/>
  <c r="E232" i="8"/>
  <c r="D232" i="8"/>
  <c r="D231" i="8"/>
  <c r="E231" i="8" s="1"/>
  <c r="E230" i="8"/>
  <c r="D230" i="8"/>
  <c r="D229" i="8"/>
  <c r="E229" i="8" s="1"/>
  <c r="E228" i="8"/>
  <c r="D228" i="8"/>
  <c r="D227" i="8"/>
  <c r="E227" i="8" s="1"/>
  <c r="E226" i="8"/>
  <c r="D226" i="8"/>
  <c r="D225" i="8"/>
  <c r="E225" i="8" s="1"/>
  <c r="E224" i="8"/>
  <c r="D224" i="8"/>
  <c r="D223" i="8"/>
  <c r="E223" i="8" s="1"/>
  <c r="E222" i="8"/>
  <c r="D222" i="8"/>
  <c r="D221" i="8"/>
  <c r="E221" i="8" s="1"/>
  <c r="E220" i="8"/>
  <c r="D220" i="8"/>
  <c r="D219" i="8"/>
  <c r="E219" i="8" s="1"/>
  <c r="E218" i="8"/>
  <c r="D218" i="8"/>
  <c r="D217" i="8"/>
  <c r="E217" i="8" s="1"/>
  <c r="E216" i="8"/>
  <c r="D216" i="8"/>
  <c r="D215" i="8"/>
  <c r="E215" i="8" s="1"/>
  <c r="E214" i="8"/>
  <c r="D214" i="8"/>
  <c r="D213" i="8"/>
  <c r="E213" i="8" s="1"/>
  <c r="E212" i="8"/>
  <c r="D212" i="8"/>
  <c r="D211" i="8"/>
  <c r="E211" i="8" s="1"/>
  <c r="E210" i="8"/>
  <c r="D210" i="8"/>
  <c r="D209" i="8"/>
  <c r="E209" i="8" s="1"/>
  <c r="E208" i="8"/>
  <c r="D208" i="8"/>
  <c r="D207" i="8"/>
  <c r="E207" i="8" s="1"/>
  <c r="E206" i="8"/>
  <c r="D206" i="8"/>
  <c r="D205" i="8"/>
  <c r="E205" i="8" s="1"/>
  <c r="E204" i="8"/>
  <c r="D204" i="8"/>
  <c r="D203" i="8"/>
  <c r="E203" i="8" s="1"/>
  <c r="E202" i="8"/>
  <c r="D202" i="8"/>
  <c r="D201" i="8"/>
  <c r="E201" i="8" s="1"/>
  <c r="E200" i="8"/>
  <c r="D200" i="8"/>
  <c r="D199" i="8"/>
  <c r="E199" i="8" s="1"/>
  <c r="E198" i="8"/>
  <c r="D198" i="8"/>
  <c r="D197" i="8"/>
  <c r="E197" i="8" s="1"/>
  <c r="E196" i="8"/>
  <c r="D196" i="8"/>
  <c r="D195" i="8"/>
  <c r="E195" i="8" s="1"/>
  <c r="E194" i="8"/>
  <c r="D194" i="8"/>
  <c r="D193" i="8"/>
  <c r="E193" i="8" s="1"/>
  <c r="E192" i="8"/>
  <c r="D192" i="8"/>
  <c r="D191" i="8"/>
  <c r="E191" i="8" s="1"/>
  <c r="E190" i="8"/>
  <c r="D190" i="8"/>
  <c r="D189" i="8"/>
  <c r="E189" i="8" s="1"/>
  <c r="E188" i="8"/>
  <c r="D188" i="8"/>
  <c r="D187" i="8"/>
  <c r="E187" i="8" s="1"/>
  <c r="E186" i="8"/>
  <c r="D186" i="8"/>
  <c r="D185" i="8"/>
  <c r="E185" i="8" s="1"/>
  <c r="E184" i="8"/>
  <c r="D184" i="8"/>
  <c r="D183" i="8"/>
  <c r="E183" i="8" s="1"/>
  <c r="E182" i="8"/>
  <c r="D182" i="8"/>
  <c r="D181" i="8"/>
  <c r="E181" i="8" s="1"/>
  <c r="E180" i="8"/>
  <c r="D180" i="8"/>
  <c r="D179" i="8"/>
  <c r="E179" i="8" s="1"/>
  <c r="E178" i="8"/>
  <c r="D178" i="8"/>
  <c r="D177" i="8"/>
  <c r="E177" i="8" s="1"/>
  <c r="E176" i="8"/>
  <c r="D176" i="8"/>
  <c r="D175" i="8"/>
  <c r="E175" i="8" s="1"/>
  <c r="E174" i="8"/>
  <c r="D174" i="8"/>
  <c r="D173" i="8"/>
  <c r="E173" i="8" s="1"/>
  <c r="E172" i="8"/>
  <c r="D172" i="8"/>
  <c r="D171" i="8"/>
  <c r="E171" i="8" s="1"/>
  <c r="E170" i="8"/>
  <c r="D170" i="8"/>
  <c r="D169" i="8"/>
  <c r="E169" i="8" s="1"/>
  <c r="E168" i="8"/>
  <c r="D168" i="8"/>
  <c r="D167" i="8"/>
  <c r="E167" i="8" s="1"/>
  <c r="E166" i="8"/>
  <c r="D166" i="8"/>
  <c r="D165" i="8"/>
  <c r="E165" i="8" s="1"/>
  <c r="D164" i="8"/>
  <c r="E164" i="8" s="1"/>
  <c r="D163" i="8"/>
  <c r="E163" i="8" s="1"/>
  <c r="E162" i="8"/>
  <c r="D162" i="8"/>
  <c r="D161" i="8"/>
  <c r="E161" i="8" s="1"/>
  <c r="D160" i="8"/>
  <c r="E160" i="8" s="1"/>
  <c r="D159" i="8"/>
  <c r="E159" i="8" s="1"/>
  <c r="E158" i="8"/>
  <c r="D158" i="8"/>
  <c r="D157" i="8"/>
  <c r="E157" i="8" s="1"/>
  <c r="D156" i="8"/>
  <c r="E156" i="8" s="1"/>
  <c r="D155" i="8"/>
  <c r="E155" i="8" s="1"/>
  <c r="E154" i="8"/>
  <c r="D154" i="8"/>
  <c r="D153" i="8"/>
  <c r="E153" i="8" s="1"/>
  <c r="D152" i="8"/>
  <c r="E152" i="8" s="1"/>
  <c r="D151" i="8"/>
  <c r="E151" i="8" s="1"/>
  <c r="E150" i="8"/>
  <c r="D150" i="8"/>
  <c r="D149" i="8"/>
  <c r="E149" i="8" s="1"/>
  <c r="D148" i="8"/>
  <c r="E148" i="8" s="1"/>
  <c r="D147" i="8"/>
  <c r="E147" i="8" s="1"/>
  <c r="E146" i="8"/>
  <c r="D146" i="8"/>
  <c r="D145" i="8"/>
  <c r="E145" i="8" s="1"/>
  <c r="D144" i="8"/>
  <c r="E144" i="8" s="1"/>
  <c r="D143" i="8"/>
  <c r="E143" i="8" s="1"/>
  <c r="E142" i="8"/>
  <c r="D142" i="8"/>
  <c r="D141" i="8"/>
  <c r="E141" i="8" s="1"/>
  <c r="D140" i="8"/>
  <c r="E140" i="8" s="1"/>
  <c r="D139" i="8"/>
  <c r="E139" i="8" s="1"/>
  <c r="E138" i="8"/>
  <c r="D138" i="8"/>
  <c r="D137" i="8"/>
  <c r="E137" i="8" s="1"/>
  <c r="D136" i="8"/>
  <c r="E136" i="8" s="1"/>
  <c r="D135" i="8"/>
  <c r="E135" i="8" s="1"/>
  <c r="E134" i="8"/>
  <c r="D134" i="8"/>
  <c r="D133" i="8"/>
  <c r="E133" i="8" s="1"/>
  <c r="D132" i="8"/>
  <c r="E132" i="8" s="1"/>
  <c r="D131" i="8"/>
  <c r="E131" i="8" s="1"/>
  <c r="E130" i="8"/>
  <c r="D130" i="8"/>
  <c r="D129" i="8"/>
  <c r="E129" i="8" s="1"/>
  <c r="D128" i="8"/>
  <c r="E128" i="8" s="1"/>
  <c r="D127" i="8"/>
  <c r="E127" i="8" s="1"/>
  <c r="E126" i="8"/>
  <c r="D126" i="8"/>
  <c r="D125" i="8"/>
  <c r="E125" i="8" s="1"/>
  <c r="D124" i="8"/>
  <c r="E124" i="8" s="1"/>
  <c r="D123" i="8"/>
  <c r="E123" i="8" s="1"/>
  <c r="E122" i="8"/>
  <c r="D122" i="8"/>
  <c r="D121" i="8"/>
  <c r="E121" i="8" s="1"/>
  <c r="D120" i="8"/>
  <c r="E120" i="8" s="1"/>
  <c r="D119" i="8"/>
  <c r="E119" i="8" s="1"/>
  <c r="E118" i="8"/>
  <c r="D118" i="8"/>
  <c r="D117" i="8"/>
  <c r="E117" i="8" s="1"/>
  <c r="D116" i="8"/>
  <c r="E116" i="8" s="1"/>
  <c r="D115" i="8"/>
  <c r="E115" i="8" s="1"/>
  <c r="E114" i="8"/>
  <c r="D114" i="8"/>
  <c r="D113" i="8"/>
  <c r="E113" i="8" s="1"/>
  <c r="D112" i="8"/>
  <c r="E112" i="8" s="1"/>
  <c r="D111" i="8"/>
  <c r="E111" i="8" s="1"/>
  <c r="E110" i="8"/>
  <c r="D110" i="8"/>
  <c r="D109" i="8"/>
  <c r="E109" i="8" s="1"/>
  <c r="D108" i="8"/>
  <c r="E108" i="8" s="1"/>
  <c r="D107" i="8"/>
  <c r="E107" i="8" s="1"/>
  <c r="E106" i="8"/>
  <c r="D106" i="8"/>
  <c r="D105" i="8"/>
  <c r="E105" i="8" s="1"/>
  <c r="D104" i="8"/>
  <c r="E104" i="8" s="1"/>
  <c r="D103" i="8"/>
  <c r="E103" i="8" s="1"/>
  <c r="E102" i="8"/>
  <c r="D102" i="8"/>
  <c r="D101" i="8"/>
  <c r="E101" i="8" s="1"/>
  <c r="D100" i="8"/>
  <c r="E100" i="8" s="1"/>
  <c r="D99" i="8"/>
  <c r="E99" i="8" s="1"/>
  <c r="E98" i="8"/>
  <c r="D98" i="8"/>
  <c r="D97" i="8"/>
  <c r="E97" i="8" s="1"/>
  <c r="D96" i="8"/>
  <c r="E96" i="8" s="1"/>
  <c r="D95" i="8"/>
  <c r="E95" i="8" s="1"/>
  <c r="E94" i="8"/>
  <c r="D94" i="8"/>
  <c r="D93" i="8"/>
  <c r="E93" i="8" s="1"/>
  <c r="D92" i="8"/>
  <c r="E92" i="8" s="1"/>
  <c r="D91" i="8"/>
  <c r="E91" i="8" s="1"/>
  <c r="D90" i="8"/>
  <c r="E90" i="8" s="1"/>
  <c r="D89" i="8"/>
  <c r="E89" i="8" s="1"/>
  <c r="D88" i="8"/>
  <c r="E88" i="8" s="1"/>
  <c r="D87" i="8"/>
  <c r="E87" i="8" s="1"/>
  <c r="D86" i="8"/>
  <c r="E86" i="8" s="1"/>
  <c r="D85" i="8"/>
  <c r="E85" i="8" s="1"/>
  <c r="D84" i="8"/>
  <c r="E84" i="8" s="1"/>
  <c r="D83" i="8"/>
  <c r="E83" i="8" s="1"/>
  <c r="D82" i="8"/>
  <c r="E82" i="8" s="1"/>
  <c r="D81" i="8"/>
  <c r="E81" i="8" s="1"/>
  <c r="D80" i="8"/>
  <c r="E80" i="8" s="1"/>
  <c r="D79" i="8"/>
  <c r="E79" i="8" s="1"/>
  <c r="D78" i="8"/>
  <c r="E78" i="8" s="1"/>
  <c r="D77" i="8"/>
  <c r="E77" i="8" s="1"/>
  <c r="D76" i="8"/>
  <c r="E76" i="8" s="1"/>
  <c r="D75" i="8"/>
  <c r="E75" i="8" s="1"/>
  <c r="D74" i="8"/>
  <c r="E74" i="8" s="1"/>
  <c r="D73" i="8"/>
  <c r="E73" i="8" s="1"/>
  <c r="D72" i="8"/>
  <c r="E72" i="8" s="1"/>
  <c r="D71" i="8"/>
  <c r="E71" i="8" s="1"/>
  <c r="D70" i="8"/>
  <c r="E70" i="8" s="1"/>
  <c r="D69" i="8"/>
  <c r="E69" i="8" s="1"/>
  <c r="D68" i="8"/>
  <c r="E68" i="8" s="1"/>
  <c r="D67" i="8"/>
  <c r="E67" i="8" s="1"/>
  <c r="D66" i="8"/>
  <c r="E66" i="8" s="1"/>
  <c r="D65" i="8"/>
  <c r="E65" i="8" s="1"/>
  <c r="D64" i="8"/>
  <c r="E64" i="8" s="1"/>
  <c r="D63" i="8"/>
  <c r="E63" i="8" s="1"/>
  <c r="D62" i="8"/>
  <c r="E62" i="8" s="1"/>
  <c r="D61" i="8"/>
  <c r="E61" i="8" s="1"/>
  <c r="D60" i="8"/>
  <c r="E60" i="8" s="1"/>
  <c r="D59" i="8"/>
  <c r="E59" i="8" s="1"/>
  <c r="D58" i="8"/>
  <c r="E58" i="8" s="1"/>
  <c r="D57" i="8"/>
  <c r="E57" i="8" s="1"/>
  <c r="D56" i="8"/>
  <c r="E56" i="8" s="1"/>
  <c r="D55" i="8"/>
  <c r="E55" i="8" s="1"/>
  <c r="D54" i="8"/>
  <c r="E54" i="8" s="1"/>
  <c r="D53" i="8"/>
  <c r="E53" i="8" s="1"/>
  <c r="D52" i="8"/>
  <c r="E52" i="8" s="1"/>
  <c r="D51" i="8"/>
  <c r="E51" i="8" s="1"/>
  <c r="D50" i="8"/>
  <c r="E50" i="8" s="1"/>
  <c r="D49" i="8"/>
  <c r="E49" i="8" s="1"/>
  <c r="D48" i="8"/>
  <c r="E48" i="8" s="1"/>
  <c r="D47" i="8"/>
  <c r="E47" i="8" s="1"/>
  <c r="D46" i="8"/>
  <c r="E46" i="8" s="1"/>
  <c r="D45" i="8"/>
  <c r="E45" i="8" s="1"/>
  <c r="D44" i="8"/>
  <c r="E44" i="8" s="1"/>
  <c r="D43" i="8"/>
  <c r="E43" i="8" s="1"/>
  <c r="D42" i="8"/>
  <c r="E42" i="8" s="1"/>
  <c r="D41" i="8"/>
  <c r="E41" i="8" s="1"/>
  <c r="D40" i="8"/>
  <c r="E40" i="8" s="1"/>
  <c r="D39" i="8"/>
  <c r="E39" i="8" s="1"/>
  <c r="D38" i="8"/>
  <c r="E38" i="8" s="1"/>
  <c r="D37" i="8"/>
  <c r="E37" i="8" s="1"/>
  <c r="D36" i="8"/>
  <c r="E36" i="8" s="1"/>
  <c r="D35" i="8"/>
  <c r="E35" i="8" s="1"/>
  <c r="D34" i="8"/>
  <c r="E34" i="8" s="1"/>
  <c r="D33" i="8"/>
  <c r="E33" i="8" s="1"/>
  <c r="D32" i="8"/>
  <c r="E32" i="8" s="1"/>
  <c r="D31" i="8"/>
  <c r="E31" i="8" s="1"/>
  <c r="D30" i="8"/>
  <c r="E30" i="8" s="1"/>
  <c r="D29" i="8"/>
  <c r="E29" i="8" s="1"/>
  <c r="D28" i="8"/>
  <c r="E28" i="8" s="1"/>
  <c r="D27" i="8"/>
  <c r="E27" i="8" s="1"/>
  <c r="D26" i="8"/>
  <c r="E26" i="8" s="1"/>
  <c r="D25" i="8"/>
  <c r="E25" i="8" s="1"/>
  <c r="D24" i="8"/>
  <c r="E24" i="8" s="1"/>
  <c r="D23" i="8"/>
  <c r="E23" i="8" s="1"/>
  <c r="D22" i="8"/>
  <c r="E22" i="8" s="1"/>
  <c r="D21" i="8"/>
  <c r="E21" i="8" s="1"/>
  <c r="D20" i="8"/>
  <c r="E20" i="8" s="1"/>
  <c r="D19" i="8"/>
  <c r="E19" i="8" s="1"/>
  <c r="D18" i="8"/>
  <c r="E18" i="8" s="1"/>
  <c r="E17" i="8"/>
  <c r="E16" i="8"/>
  <c r="E15" i="8"/>
  <c r="E14" i="8"/>
  <c r="E13" i="8"/>
  <c r="E12" i="8"/>
  <c r="E11" i="8"/>
  <c r="D11" i="8"/>
  <c r="D10" i="8"/>
  <c r="E10" i="8" s="1"/>
  <c r="E9" i="8"/>
  <c r="F8" i="8"/>
  <c r="J8" i="8" s="1"/>
  <c r="E8" i="8"/>
  <c r="D8" i="8"/>
  <c r="N7" i="8"/>
  <c r="M7" i="8"/>
  <c r="L7" i="8"/>
  <c r="K7" i="8"/>
  <c r="J7" i="8"/>
  <c r="I7" i="8"/>
  <c r="E7" i="8"/>
  <c r="D7" i="8"/>
  <c r="N6" i="8"/>
  <c r="M6" i="8"/>
  <c r="L6" i="8"/>
  <c r="K6" i="8"/>
  <c r="J6" i="8"/>
  <c r="I6" i="8"/>
  <c r="E6" i="8"/>
  <c r="D6" i="8"/>
  <c r="F5" i="8"/>
  <c r="K5" i="8" s="1"/>
  <c r="E5" i="8"/>
  <c r="D5" i="8"/>
  <c r="N4" i="8"/>
  <c r="M4" i="8"/>
  <c r="L4" i="8"/>
  <c r="K4" i="8"/>
  <c r="J4" i="8"/>
  <c r="I4" i="8"/>
  <c r="E4" i="8"/>
  <c r="D4" i="8"/>
  <c r="N3" i="8"/>
  <c r="M3" i="8"/>
  <c r="L3" i="8"/>
  <c r="K3" i="8"/>
  <c r="J3" i="8"/>
  <c r="I3" i="8"/>
  <c r="E3" i="8"/>
  <c r="D3" i="8"/>
  <c r="I5" i="8" l="1"/>
  <c r="L5" i="8"/>
  <c r="M5" i="8"/>
  <c r="L8" i="8"/>
  <c r="K8" i="8"/>
  <c r="N5" i="8"/>
  <c r="M8" i="8"/>
  <c r="N8" i="8"/>
  <c r="J5" i="8"/>
  <c r="I8" i="8"/>
  <c r="M639" i="2" l="1"/>
  <c r="M505" i="2"/>
  <c r="K601" i="2"/>
  <c r="D1086" i="2"/>
  <c r="M27" i="1"/>
  <c r="L27" i="1"/>
  <c r="M28" i="1"/>
  <c r="L28" i="1"/>
  <c r="K28" i="1"/>
  <c r="J28" i="1"/>
  <c r="I28" i="1"/>
  <c r="H28" i="1"/>
  <c r="M42" i="1"/>
  <c r="L42" i="1"/>
  <c r="M323" i="2"/>
  <c r="D529" i="2"/>
  <c r="D530" i="2"/>
  <c r="M1079" i="2"/>
  <c r="M1080" i="2"/>
  <c r="M1081" i="2"/>
  <c r="M1082" i="2"/>
  <c r="M1083" i="2"/>
  <c r="M1084" i="2"/>
  <c r="M1085" i="2"/>
  <c r="M1086" i="2"/>
  <c r="K26" i="1"/>
  <c r="K29" i="1"/>
  <c r="K32" i="1"/>
  <c r="K57" i="1"/>
  <c r="K56" i="1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N322" i="2"/>
  <c r="O322" i="2"/>
  <c r="N323" i="2"/>
  <c r="O323" i="2"/>
  <c r="M324" i="2"/>
  <c r="N324" i="2"/>
  <c r="O324" i="2"/>
  <c r="M325" i="2"/>
  <c r="N325" i="2"/>
  <c r="O325" i="2"/>
  <c r="M326" i="2"/>
  <c r="N326" i="2"/>
  <c r="O326" i="2"/>
  <c r="M327" i="2"/>
  <c r="N327" i="2"/>
  <c r="O327" i="2"/>
  <c r="M328" i="2"/>
  <c r="N328" i="2"/>
  <c r="O328" i="2"/>
  <c r="M329" i="2"/>
  <c r="N329" i="2"/>
  <c r="O329" i="2"/>
  <c r="M330" i="2"/>
  <c r="N330" i="2"/>
  <c r="O330" i="2"/>
  <c r="M331" i="2"/>
  <c r="N331" i="2"/>
  <c r="O331" i="2"/>
  <c r="M332" i="2"/>
  <c r="N332" i="2"/>
  <c r="O332" i="2"/>
  <c r="M333" i="2"/>
  <c r="N333" i="2"/>
  <c r="O333" i="2"/>
  <c r="M334" i="2"/>
  <c r="N334" i="2"/>
  <c r="O334" i="2"/>
  <c r="M335" i="2"/>
  <c r="N335" i="2"/>
  <c r="O335" i="2"/>
  <c r="M336" i="2"/>
  <c r="N336" i="2"/>
  <c r="O336" i="2"/>
  <c r="M337" i="2"/>
  <c r="N337" i="2"/>
  <c r="O337" i="2"/>
  <c r="M338" i="2"/>
  <c r="N338" i="2"/>
  <c r="O338" i="2"/>
  <c r="M339" i="2"/>
  <c r="N339" i="2"/>
  <c r="O339" i="2"/>
  <c r="M340" i="2"/>
  <c r="N340" i="2"/>
  <c r="O340" i="2"/>
  <c r="M341" i="2"/>
  <c r="N341" i="2"/>
  <c r="O341" i="2"/>
  <c r="M342" i="2"/>
  <c r="N342" i="2"/>
  <c r="O342" i="2"/>
  <c r="M343" i="2"/>
  <c r="N343" i="2"/>
  <c r="O343" i="2"/>
  <c r="M344" i="2"/>
  <c r="N344" i="2"/>
  <c r="O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O529" i="2"/>
  <c r="M530" i="2"/>
  <c r="O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N562" i="2"/>
  <c r="O562" i="2"/>
  <c r="M563" i="2"/>
  <c r="N563" i="2"/>
  <c r="O563" i="2"/>
  <c r="M564" i="2"/>
  <c r="N564" i="2"/>
  <c r="O564" i="2"/>
  <c r="M565" i="2"/>
  <c r="N565" i="2"/>
  <c r="O565" i="2"/>
  <c r="M566" i="2"/>
  <c r="N566" i="2"/>
  <c r="O566" i="2"/>
  <c r="M567" i="2"/>
  <c r="N567" i="2"/>
  <c r="O567" i="2"/>
  <c r="M568" i="2"/>
  <c r="N568" i="2"/>
  <c r="O568" i="2"/>
  <c r="M569" i="2"/>
  <c r="N569" i="2"/>
  <c r="O569" i="2"/>
  <c r="M570" i="2"/>
  <c r="N570" i="2"/>
  <c r="O570" i="2"/>
  <c r="M571" i="2"/>
  <c r="N571" i="2"/>
  <c r="O571" i="2"/>
  <c r="M572" i="2"/>
  <c r="N572" i="2"/>
  <c r="O572" i="2"/>
  <c r="M573" i="2"/>
  <c r="N573" i="2"/>
  <c r="O573" i="2"/>
  <c r="M574" i="2"/>
  <c r="N574" i="2"/>
  <c r="O574" i="2"/>
  <c r="M575" i="2"/>
  <c r="N575" i="2"/>
  <c r="O575" i="2"/>
  <c r="M576" i="2"/>
  <c r="N576" i="2"/>
  <c r="O576" i="2"/>
  <c r="M577" i="2"/>
  <c r="N577" i="2"/>
  <c r="O577" i="2"/>
  <c r="M578" i="2"/>
  <c r="N578" i="2"/>
  <c r="O578" i="2"/>
  <c r="M579" i="2"/>
  <c r="N579" i="2"/>
  <c r="O579" i="2"/>
  <c r="M580" i="2"/>
  <c r="N580" i="2"/>
  <c r="O580" i="2"/>
  <c r="M581" i="2"/>
  <c r="N581" i="2"/>
  <c r="O581" i="2"/>
  <c r="M582" i="2"/>
  <c r="N582" i="2"/>
  <c r="O582" i="2"/>
  <c r="M583" i="2"/>
  <c r="N583" i="2"/>
  <c r="O583" i="2"/>
  <c r="M584" i="2"/>
  <c r="N584" i="2"/>
  <c r="O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8" i="2"/>
  <c r="M7" i="1"/>
  <c r="O40" i="2" s="1"/>
  <c r="M8" i="1"/>
  <c r="M9" i="1"/>
  <c r="M10" i="1"/>
  <c r="M11" i="1"/>
  <c r="O96" i="2" s="1"/>
  <c r="M12" i="1"/>
  <c r="M13" i="1"/>
  <c r="M14" i="1"/>
  <c r="M15" i="1"/>
  <c r="M16" i="1"/>
  <c r="M17" i="1"/>
  <c r="M18" i="1"/>
  <c r="M19" i="1"/>
  <c r="M20" i="1"/>
  <c r="M21" i="1"/>
  <c r="M22" i="1"/>
  <c r="O211" i="2" s="1"/>
  <c r="M23" i="1"/>
  <c r="M24" i="1"/>
  <c r="M25" i="1"/>
  <c r="O299" i="2" s="1"/>
  <c r="M26" i="1"/>
  <c r="M30" i="1"/>
  <c r="O367" i="2" s="1"/>
  <c r="M31" i="1"/>
  <c r="O368" i="2" s="1"/>
  <c r="M32" i="1"/>
  <c r="M33" i="1"/>
  <c r="M34" i="1"/>
  <c r="O404" i="2" s="1"/>
  <c r="M35" i="1"/>
  <c r="M36" i="1"/>
  <c r="M37" i="1"/>
  <c r="M38" i="1"/>
  <c r="M39" i="1"/>
  <c r="M41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O871" i="2" s="1"/>
  <c r="M58" i="1"/>
  <c r="M59" i="1"/>
  <c r="M60" i="1"/>
  <c r="M61" i="1"/>
  <c r="M62" i="1"/>
  <c r="M63" i="1"/>
  <c r="M64" i="1"/>
  <c r="M65" i="1"/>
  <c r="M66" i="1"/>
  <c r="M67" i="1"/>
  <c r="L7" i="1"/>
  <c r="N40" i="2" s="1"/>
  <c r="L8" i="1"/>
  <c r="L9" i="1"/>
  <c r="L10" i="1"/>
  <c r="L11" i="1"/>
  <c r="N96" i="2" s="1"/>
  <c r="L12" i="1"/>
  <c r="L13" i="1"/>
  <c r="L14" i="1"/>
  <c r="L15" i="1"/>
  <c r="L16" i="1"/>
  <c r="L17" i="1"/>
  <c r="L18" i="1"/>
  <c r="L19" i="1"/>
  <c r="L20" i="1"/>
  <c r="L21" i="1"/>
  <c r="L22" i="1"/>
  <c r="N211" i="2" s="1"/>
  <c r="L23" i="1"/>
  <c r="L24" i="1"/>
  <c r="L25" i="1"/>
  <c r="N299" i="2" s="1"/>
  <c r="L26" i="1"/>
  <c r="L30" i="1"/>
  <c r="N367" i="2" s="1"/>
  <c r="L31" i="1"/>
  <c r="N368" i="2" s="1"/>
  <c r="L32" i="1"/>
  <c r="L33" i="1"/>
  <c r="L34" i="1"/>
  <c r="N404" i="2" s="1"/>
  <c r="L35" i="1"/>
  <c r="L36" i="1"/>
  <c r="L37" i="1"/>
  <c r="L38" i="1"/>
  <c r="L39" i="1"/>
  <c r="N505" i="2" s="1"/>
  <c r="L40" i="1"/>
  <c r="L41" i="1"/>
  <c r="L43" i="1"/>
  <c r="N639" i="2" s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N871" i="2" s="1"/>
  <c r="L58" i="1"/>
  <c r="L59" i="1"/>
  <c r="L60" i="1"/>
  <c r="L61" i="1"/>
  <c r="L62" i="1"/>
  <c r="L63" i="1"/>
  <c r="L64" i="1"/>
  <c r="L65" i="1"/>
  <c r="L66" i="1"/>
  <c r="L67" i="1"/>
  <c r="M6" i="1"/>
  <c r="L6" i="1"/>
  <c r="M5" i="1"/>
  <c r="O8" i="2" s="1"/>
  <c r="L5" i="1"/>
  <c r="N8" i="2" s="1"/>
  <c r="I29" i="1"/>
  <c r="D1076" i="2"/>
  <c r="D1077" i="2"/>
  <c r="D1078" i="2"/>
  <c r="L29" i="1" l="1"/>
  <c r="J29" i="1"/>
  <c r="M29" i="1" s="1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N1079" i="2"/>
  <c r="N1080" i="2"/>
  <c r="N1081" i="2"/>
  <c r="N1082" i="2"/>
  <c r="N1083" i="2"/>
  <c r="N1084" i="2"/>
  <c r="N1085" i="2"/>
  <c r="N1086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988" i="2"/>
  <c r="N989" i="2"/>
  <c r="N990" i="2"/>
  <c r="N991" i="2"/>
  <c r="N992" i="2"/>
  <c r="N993" i="2"/>
  <c r="N994" i="2"/>
  <c r="N981" i="2"/>
  <c r="N982" i="2"/>
  <c r="N983" i="2"/>
  <c r="N984" i="2"/>
  <c r="N985" i="2"/>
  <c r="N986" i="2"/>
  <c r="N98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38" i="2"/>
  <c r="N839" i="2"/>
  <c r="N840" i="2"/>
  <c r="N841" i="2"/>
  <c r="N842" i="2"/>
  <c r="N843" i="2"/>
  <c r="N844" i="2"/>
  <c r="N845" i="2"/>
  <c r="N846" i="2"/>
  <c r="N847" i="2"/>
  <c r="N848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12" i="2"/>
  <c r="N813" i="2"/>
  <c r="N814" i="2"/>
  <c r="N815" i="2"/>
  <c r="N816" i="2"/>
  <c r="N817" i="2"/>
  <c r="N818" i="2"/>
  <c r="N819" i="2"/>
  <c r="N820" i="2"/>
  <c r="N821" i="2"/>
  <c r="N802" i="2"/>
  <c r="N803" i="2"/>
  <c r="N804" i="2"/>
  <c r="N805" i="2"/>
  <c r="N806" i="2"/>
  <c r="N807" i="2"/>
  <c r="N808" i="2"/>
  <c r="N809" i="2"/>
  <c r="N810" i="2"/>
  <c r="N811" i="2"/>
  <c r="N792" i="2"/>
  <c r="N793" i="2"/>
  <c r="N794" i="2"/>
  <c r="N795" i="2"/>
  <c r="N796" i="2"/>
  <c r="N797" i="2"/>
  <c r="N798" i="2"/>
  <c r="N799" i="2"/>
  <c r="N800" i="2"/>
  <c r="N801" i="2"/>
  <c r="N788" i="2"/>
  <c r="N789" i="2"/>
  <c r="N790" i="2"/>
  <c r="N791" i="2"/>
  <c r="N780" i="2"/>
  <c r="N781" i="2"/>
  <c r="N782" i="2"/>
  <c r="N783" i="2"/>
  <c r="N784" i="2"/>
  <c r="N785" i="2"/>
  <c r="N786" i="2"/>
  <c r="N787" i="2"/>
  <c r="N769" i="2"/>
  <c r="N770" i="2"/>
  <c r="N771" i="2"/>
  <c r="N772" i="2"/>
  <c r="N773" i="2"/>
  <c r="N774" i="2"/>
  <c r="N775" i="2"/>
  <c r="N776" i="2"/>
  <c r="N777" i="2"/>
  <c r="N778" i="2"/>
  <c r="N779" i="2"/>
  <c r="N760" i="2"/>
  <c r="N761" i="2"/>
  <c r="N762" i="2"/>
  <c r="N763" i="2"/>
  <c r="N764" i="2"/>
  <c r="N765" i="2"/>
  <c r="N766" i="2"/>
  <c r="N767" i="2"/>
  <c r="N768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29" i="2"/>
  <c r="N530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06" i="2"/>
  <c r="N207" i="2"/>
  <c r="N208" i="2"/>
  <c r="N209" i="2"/>
  <c r="N210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183" i="2"/>
  <c r="N184" i="2"/>
  <c r="N185" i="2"/>
  <c r="N186" i="2"/>
  <c r="N187" i="2"/>
  <c r="N188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60" i="2"/>
  <c r="N161" i="2"/>
  <c r="N162" i="2"/>
  <c r="N163" i="2"/>
  <c r="N164" i="2"/>
  <c r="N165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37" i="2"/>
  <c r="N138" i="2"/>
  <c r="N139" i="2"/>
  <c r="N140" i="2"/>
  <c r="N141" i="2"/>
  <c r="N142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94" i="2"/>
  <c r="N95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O1079" i="2"/>
  <c r="O1080" i="2"/>
  <c r="O1081" i="2"/>
  <c r="O1082" i="2"/>
  <c r="O1083" i="2"/>
  <c r="O1084" i="2"/>
  <c r="O1085" i="2"/>
  <c r="O1086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988" i="2"/>
  <c r="O989" i="2"/>
  <c r="O990" i="2"/>
  <c r="O991" i="2"/>
  <c r="O992" i="2"/>
  <c r="O993" i="2"/>
  <c r="O994" i="2"/>
  <c r="O981" i="2"/>
  <c r="O982" i="2"/>
  <c r="O983" i="2"/>
  <c r="O984" i="2"/>
  <c r="O985" i="2"/>
  <c r="O986" i="2"/>
  <c r="O98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38" i="2"/>
  <c r="O839" i="2"/>
  <c r="O840" i="2"/>
  <c r="O841" i="2"/>
  <c r="O842" i="2"/>
  <c r="O843" i="2"/>
  <c r="O844" i="2"/>
  <c r="O845" i="2"/>
  <c r="O846" i="2"/>
  <c r="O847" i="2"/>
  <c r="O848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12" i="2"/>
  <c r="O813" i="2"/>
  <c r="O814" i="2"/>
  <c r="O815" i="2"/>
  <c r="O816" i="2"/>
  <c r="O817" i="2"/>
  <c r="O818" i="2"/>
  <c r="O819" i="2"/>
  <c r="O820" i="2"/>
  <c r="O821" i="2"/>
  <c r="O802" i="2"/>
  <c r="O803" i="2"/>
  <c r="O804" i="2"/>
  <c r="O805" i="2"/>
  <c r="O806" i="2"/>
  <c r="O807" i="2"/>
  <c r="O808" i="2"/>
  <c r="O809" i="2"/>
  <c r="O810" i="2"/>
  <c r="O811" i="2"/>
  <c r="O792" i="2"/>
  <c r="O793" i="2"/>
  <c r="O794" i="2"/>
  <c r="O795" i="2"/>
  <c r="O796" i="2"/>
  <c r="O797" i="2"/>
  <c r="O798" i="2"/>
  <c r="O799" i="2"/>
  <c r="O800" i="2"/>
  <c r="O801" i="2"/>
  <c r="O788" i="2"/>
  <c r="O789" i="2"/>
  <c r="O790" i="2"/>
  <c r="O791" i="2"/>
  <c r="O780" i="2"/>
  <c r="O781" i="2"/>
  <c r="O782" i="2"/>
  <c r="O783" i="2"/>
  <c r="O784" i="2"/>
  <c r="O785" i="2"/>
  <c r="O786" i="2"/>
  <c r="O787" i="2"/>
  <c r="O769" i="2"/>
  <c r="O770" i="2"/>
  <c r="O771" i="2"/>
  <c r="O772" i="2"/>
  <c r="O773" i="2"/>
  <c r="O774" i="2"/>
  <c r="O775" i="2"/>
  <c r="O776" i="2"/>
  <c r="O777" i="2"/>
  <c r="O778" i="2"/>
  <c r="O779" i="2"/>
  <c r="O760" i="2"/>
  <c r="O761" i="2"/>
  <c r="O762" i="2"/>
  <c r="O763" i="2"/>
  <c r="O764" i="2"/>
  <c r="O765" i="2"/>
  <c r="O766" i="2"/>
  <c r="O767" i="2"/>
  <c r="O768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06" i="2"/>
  <c r="O207" i="2"/>
  <c r="O208" i="2"/>
  <c r="O209" i="2"/>
  <c r="O210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183" i="2"/>
  <c r="O184" i="2"/>
  <c r="O185" i="2"/>
  <c r="O186" i="2"/>
  <c r="O187" i="2"/>
  <c r="O188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60" i="2"/>
  <c r="O161" i="2"/>
  <c r="O162" i="2"/>
  <c r="O163" i="2"/>
  <c r="O164" i="2"/>
  <c r="O165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37" i="2"/>
  <c r="O138" i="2"/>
  <c r="O139" i="2"/>
  <c r="O140" i="2"/>
  <c r="O141" i="2"/>
  <c r="O142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94" i="2"/>
  <c r="O95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D1066" i="2"/>
  <c r="D1067" i="2"/>
  <c r="D1068" i="2"/>
  <c r="D1069" i="2"/>
  <c r="D1070" i="2"/>
  <c r="D1071" i="2"/>
  <c r="D1072" i="2"/>
  <c r="D1073" i="2"/>
  <c r="D1074" i="2"/>
  <c r="D1075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O345" i="2" l="1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D8" i="2"/>
  <c r="C7" i="2"/>
  <c r="D7" i="2" s="1"/>
  <c r="O6" i="2"/>
  <c r="N6" i="2"/>
  <c r="M6" i="2"/>
  <c r="L6" i="2"/>
  <c r="K6" i="2"/>
  <c r="J6" i="2"/>
  <c r="D6" i="2"/>
  <c r="C6" i="2"/>
  <c r="O5" i="2"/>
  <c r="N5" i="2"/>
  <c r="M5" i="2"/>
  <c r="L5" i="2"/>
  <c r="K5" i="2"/>
  <c r="J5" i="2"/>
  <c r="D5" i="2"/>
  <c r="C5" i="2"/>
</calcChain>
</file>

<file path=xl/comments1.xml><?xml version="1.0" encoding="utf-8"?>
<comments xmlns="http://schemas.openxmlformats.org/spreadsheetml/2006/main">
  <authors>
    <author>GISKA Jonathan</author>
    <author>Nikita Kowal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GISKA Jonathan:</t>
        </r>
        <r>
          <rPr>
            <sz val="9"/>
            <color indexed="81"/>
            <rFont val="Tahoma"/>
            <family val="2"/>
          </rPr>
          <t xml:space="preserve">
EPA HAP compounds - cells shaded orange.</t>
        </r>
      </text>
    </comment>
    <comment ref="G505" authorId="1" shapeId="0">
      <text>
        <r>
          <rPr>
            <b/>
            <sz val="9"/>
            <color indexed="81"/>
            <rFont val="Tahoma"/>
            <family val="2"/>
          </rPr>
          <t>Nikita Kowal:</t>
        </r>
        <r>
          <rPr>
            <sz val="9"/>
            <color indexed="81"/>
            <rFont val="Tahoma"/>
            <family val="2"/>
          </rPr>
          <t xml:space="preserve">
Retrieved from max daily TRS EF from CEMS in 2023.</t>
        </r>
      </text>
    </comment>
    <comment ref="G639" authorId="1" shapeId="0">
      <text>
        <r>
          <rPr>
            <b/>
            <sz val="9"/>
            <color indexed="81"/>
            <rFont val="Tahoma"/>
            <family val="2"/>
          </rPr>
          <t>Nikita Kowal:</t>
        </r>
        <r>
          <rPr>
            <sz val="9"/>
            <color indexed="81"/>
            <rFont val="Tahoma"/>
            <family val="2"/>
          </rPr>
          <t xml:space="preserve">
Retreived from max daily EF from TRS CEMS in 2023.</t>
        </r>
      </text>
    </comment>
  </commentList>
</comments>
</file>

<file path=xl/comments2.xml><?xml version="1.0" encoding="utf-8"?>
<comments xmlns="http://schemas.openxmlformats.org/spreadsheetml/2006/main">
  <authors>
    <author>GISKA Jonathan</author>
  </authors>
  <commentList>
    <comment ref="M1" authorId="0" shapeId="0">
      <text>
        <r>
          <rPr>
            <b/>
            <sz val="9"/>
            <color indexed="81"/>
            <rFont val="Tahoma"/>
            <family val="2"/>
          </rPr>
          <t xml:space="preserve">GISKA Jonathan:
</t>
        </r>
        <r>
          <rPr>
            <sz val="9"/>
            <color indexed="81"/>
            <rFont val="Tahoma"/>
            <family val="2"/>
          </rPr>
          <t>"Material Waste" refers to the following: waste shipped off-site; liquid material that drains to waste collection or treatment systems; materials retained in the product; materials chemically reacted to substances not on the DEQ Air Toxics list; or any other relevant mechanisms that would excluded portions of the material from emissions calculations.</t>
        </r>
      </text>
    </comment>
  </commentList>
</comments>
</file>

<file path=xl/comments3.xml><?xml version="1.0" encoding="utf-8"?>
<comments xmlns="http://schemas.openxmlformats.org/spreadsheetml/2006/main">
  <authors>
    <author>GISKA Jonathan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GISKA Jonathan:</t>
        </r>
        <r>
          <rPr>
            <sz val="9"/>
            <color indexed="81"/>
            <rFont val="Tahoma"/>
            <family val="2"/>
          </rPr>
          <t xml:space="preserve">
EPA HAP compounds - cells shaded orange.</t>
        </r>
      </text>
    </comment>
  </commentList>
</comments>
</file>

<file path=xl/sharedStrings.xml><?xml version="1.0" encoding="utf-8"?>
<sst xmlns="http://schemas.openxmlformats.org/spreadsheetml/2006/main" count="7529" uniqueCount="1435">
  <si>
    <t>Facility Information</t>
  </si>
  <si>
    <t>Facility Name</t>
  </si>
  <si>
    <t>International Paper Springfield Mill</t>
  </si>
  <si>
    <t>Facility Address</t>
  </si>
  <si>
    <t>801 42nd St.</t>
  </si>
  <si>
    <t>City</t>
  </si>
  <si>
    <t>Springfield</t>
  </si>
  <si>
    <t>Zip Code</t>
  </si>
  <si>
    <t>Source Number
(for existing sources)</t>
  </si>
  <si>
    <t>Facility Contact</t>
  </si>
  <si>
    <t>Nikita Kowal, Environmental Engineer</t>
  </si>
  <si>
    <t>Phone Number</t>
  </si>
  <si>
    <t>Toxics Emissions Unit ID</t>
  </si>
  <si>
    <t>Unit Description</t>
  </si>
  <si>
    <t>Control Device[s]</t>
  </si>
  <si>
    <t>Emission Type
(e.g. Point or Fugitive)</t>
  </si>
  <si>
    <t>Stack or Fugitive ID</t>
  </si>
  <si>
    <r>
      <rPr>
        <sz val="14"/>
        <color theme="1"/>
        <rFont val="Arial"/>
        <family val="2"/>
      </rPr>
      <t>Units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(e.g. hours operation, tons material, gallons)</t>
    </r>
  </si>
  <si>
    <t>Description/Type</t>
  </si>
  <si>
    <t>Annual - Chronic [units/year]</t>
  </si>
  <si>
    <t>Max Daily - Acute [units/day]</t>
  </si>
  <si>
    <t>Actual</t>
  </si>
  <si>
    <t xml:space="preserve">Requested
PTE </t>
  </si>
  <si>
    <t>Capacity</t>
  </si>
  <si>
    <t>TEU-1</t>
  </si>
  <si>
    <t>Widget Maker 1 (EXAMPLE)</t>
  </si>
  <si>
    <t>Widget Waste RCO</t>
  </si>
  <si>
    <t>Point</t>
  </si>
  <si>
    <t>ST-1</t>
  </si>
  <si>
    <t>tons</t>
  </si>
  <si>
    <t>Input Material X</t>
  </si>
  <si>
    <t>EU-150A-PS150-001-FuelOil2-MMBtu</t>
  </si>
  <si>
    <t>Power Boiler (EU-150A)(PS150-001)</t>
  </si>
  <si>
    <t>MMBtu</t>
  </si>
  <si>
    <t>FuelOil2</t>
  </si>
  <si>
    <t>EU-150A-PS150-001-FuelOil2-Mgal</t>
  </si>
  <si>
    <t>Mgal</t>
  </si>
  <si>
    <t>EU-150A-PS150-001-NatGas-MMBTU</t>
  </si>
  <si>
    <t>Natural Gas</t>
  </si>
  <si>
    <t>EU-150A-PS150-001-NatGas-MMSCF</t>
  </si>
  <si>
    <t>MMSCF</t>
  </si>
  <si>
    <t>EU-150B-PS150-300-FuelOil2-MGal</t>
  </si>
  <si>
    <t>Package Boiler (EU-150B)(PS150-300)</t>
  </si>
  <si>
    <t>EU-150B-PS150-300-FuelOil2-MMBTU</t>
  </si>
  <si>
    <t>EU-150B-PS150-300-NatGas-MMBTU</t>
  </si>
  <si>
    <t>EU-150B-PS150-300-NatGas-MMSCF</t>
  </si>
  <si>
    <t>EU-185-FU185-299-ADFTP</t>
  </si>
  <si>
    <t>ASB (WEST) (EU-185)(FU185-299)</t>
  </si>
  <si>
    <t>Fugitive</t>
  </si>
  <si>
    <t>ADFTP</t>
  </si>
  <si>
    <t>Paper</t>
  </si>
  <si>
    <t>EU-185-FU185-299-ADTUBP</t>
  </si>
  <si>
    <t>ADTUBP</t>
  </si>
  <si>
    <t>Pulp</t>
  </si>
  <si>
    <t>EU-185-FU185-500-ADFTP</t>
  </si>
  <si>
    <t>ASB (EAST) (EU-185)(FU185-500)</t>
  </si>
  <si>
    <t>EU-185-FU185-500-ADTUBP</t>
  </si>
  <si>
    <t>EU-185-TA185-126 &amp; FU185-801-ADTFP</t>
  </si>
  <si>
    <t>Primary Clarifier &amp; Surge Pond (EU-185)(TA185-126 &amp; FU185-801)</t>
  </si>
  <si>
    <t>EU-185-TA185-126 &amp; FU185-801-ADTUBP</t>
  </si>
  <si>
    <t>EU-185-TA185-177-ADFTP</t>
  </si>
  <si>
    <t>Flotator (EU-185)(TA185-177)</t>
  </si>
  <si>
    <t>EU-185-TA185-177-ADTUBP</t>
  </si>
  <si>
    <t>EU-275C-FU401-098-ODTons</t>
  </si>
  <si>
    <t>Chip Bins 1&amp;2 (Kamyr) (EU-275C)(FU401-098)</t>
  </si>
  <si>
    <t>ODTons</t>
  </si>
  <si>
    <t>Chips</t>
  </si>
  <si>
    <t>EU-275C-FU401-098-ADTUBP</t>
  </si>
  <si>
    <t>EU-275C-PS420-107-ADTUBP</t>
  </si>
  <si>
    <t>BSW Diff System (Kamyr) (EU-275C)(PS420-107)</t>
  </si>
  <si>
    <t>EU-275C-PS420-999-ADTUBP</t>
  </si>
  <si>
    <t>BSW Drum System (Kamyr) (EU-275C)(PS420-999)</t>
  </si>
  <si>
    <t>EU-275C-TA186-120-ADTUBP</t>
  </si>
  <si>
    <t>EVAPS (VCE compressor fugitives) (EU-275C)(TA186-120)</t>
  </si>
  <si>
    <t>EU-275C-TA186-120-RunHours</t>
  </si>
  <si>
    <t>Run.Hrs</t>
  </si>
  <si>
    <t>Operating Hours</t>
  </si>
  <si>
    <t>EU-275C-TA440-003,004,130; TA420-037)-ADTUBP</t>
  </si>
  <si>
    <t>WBL-Tanks 3,4,MultiPurpose&amp;Spill (EU-275C)(TA440-003,004,130; TA420-037))</t>
  </si>
  <si>
    <t>EU-275C-TA440-003,004,130; TA420-037-RunHours</t>
  </si>
  <si>
    <t>EU-275C-TA445-300,400-090-RunHours</t>
  </si>
  <si>
    <t>HBL-Tanks #7 Str Bl Liq Tank &amp; Str Bl Liq Surge Tank  (EU-275C)(TA445-300&amp;TA440-090)</t>
  </si>
  <si>
    <t>EU-275C-TA445-300,440-090-ADTUBP</t>
  </si>
  <si>
    <t>EU-275D-EQ420-070-ADTUBP</t>
  </si>
  <si>
    <t>Kamyr 480 Bauer Refiner Chest Vent(EU-275D)(EQ420-070)</t>
  </si>
  <si>
    <t>EU-275D-EQ420-070-RunHours</t>
  </si>
  <si>
    <t>EU-275D-TA420-014;035-ADTUBP</t>
  </si>
  <si>
    <t>Recaust Hot Water and Kamyr Contaminated Hot Water (EU-275D)(TA420-014;035)</t>
  </si>
  <si>
    <t>EU-275D-TA455-012,456-010,456-015,455-013,455-011-ADTUBP</t>
  </si>
  <si>
    <t>Causticizers5,6,3,2 &amp;1 (EU-275D)(TA455-012,456-010, 456-015, 455-013, 455-011)</t>
  </si>
  <si>
    <t>Tons.CaO</t>
  </si>
  <si>
    <t>Lime</t>
  </si>
  <si>
    <t>EU-275D-TA455-012,456-010,456-015,455-013,455-011-TCaO</t>
  </si>
  <si>
    <t>EU-275D-TA455-127-TCaO</t>
  </si>
  <si>
    <t>Slaker4 (EU-275D)(TA455-127)</t>
  </si>
  <si>
    <t>EU-420-FU420-999-ADTUBP</t>
  </si>
  <si>
    <t>EU-455-PS455-999-NatGas.MMSCF</t>
  </si>
  <si>
    <t>Lime Kilns 2&amp;3 (post-ESP)(EU-455) (PS455-999)</t>
  </si>
  <si>
    <t>EU-455-PS455-999-TCaO</t>
  </si>
  <si>
    <t>EU-445C-EQ445-321-RB4-FuelOil2-MMBTU</t>
  </si>
  <si>
    <t>RB4 (EU-445C)(EQ445-321)</t>
  </si>
  <si>
    <t>EU-445C-EQ445-321-RB4-FuelOil2-NonCo-MGal</t>
  </si>
  <si>
    <t>EU-445C-EQ445-321-RB4-NatGas-MMSCF</t>
  </si>
  <si>
    <t>EU-445C-EQ445-321-RB4-TBLS</t>
  </si>
  <si>
    <t>TBLS</t>
  </si>
  <si>
    <t>Black Liquor Solids</t>
  </si>
  <si>
    <t>EU-445D-TA445-350,445-563,445-336-TBLS</t>
  </si>
  <si>
    <t>SDT4 (EU-445D)(TA445-350, TA445-563, TA445-336)</t>
  </si>
  <si>
    <t>EU-456-GE454-052,GE455-153-TCaO</t>
  </si>
  <si>
    <t>LM Precoat Filters 2&amp;3 (EU-456)(GE454-052,GE455-153)</t>
  </si>
  <si>
    <t>EU-456-TA455-001,TA456-001-TCaO</t>
  </si>
  <si>
    <t>GL Clarifiers (N&amp;S) (EU-456)(TA455-001,TA456-001)</t>
  </si>
  <si>
    <t>EU-456-TA455-158&amp;PU455-056-TCaO</t>
  </si>
  <si>
    <t>LM Precoat Filters 2&amp;3 VacPumps&amp;Seal Tanks -(EU-456)(TA455-158&amp;PU455-056)</t>
  </si>
  <si>
    <t>EU-456-TA455-165-TCaO</t>
  </si>
  <si>
    <t>GL New Dregs Filter (EU-456)(TA455-165)</t>
  </si>
  <si>
    <t>EU-456-TA456-020&amp;TA455-018-Run.Hours</t>
  </si>
  <si>
    <t>WL Clarifiers N&amp;S (EU-456)(TA456-020&amp;TA455-018)</t>
  </si>
  <si>
    <t>EU-456-TA456-028,TA455-025-TCaO</t>
  </si>
  <si>
    <t>LM Washers N&amp;S (EU-456)(TA456-028,TA455-025)</t>
  </si>
  <si>
    <t>EU-456-TA456-034-TCaO</t>
  </si>
  <si>
    <t>LM Washer Mix Tank (EU-456)(TA456-034)</t>
  </si>
  <si>
    <t>EU-456-TA456-036,TA455-050-TcaO</t>
  </si>
  <si>
    <t>LM Tanks N&amp;S (EU-456)(TA456-036,TA455-050)</t>
  </si>
  <si>
    <t>EU-456-TA456-128-TCaO</t>
  </si>
  <si>
    <t>EU-600-FA601-121,225; TA601-003,167, 012,031,134)-OCC-ADFTP</t>
  </si>
  <si>
    <t>OCC Plant (EU-600)(FA601-121,225; TA601-003,167, 012,031,134)</t>
  </si>
  <si>
    <t>EU-715A&amp;B-PS715-999A&amp;B;EQ705-018; FA705-032,107,174;FA730-026,104;TA705-020,134,066,078-ADTFP</t>
  </si>
  <si>
    <t>PM2 (Wet&amp;Dry PM Vents) (EU-715A&amp;B)(PS715-999A&amp;B;EQ705-018; FA705-032,107,174;FA730-026,104;TA705-020,134,066,078)</t>
  </si>
  <si>
    <t>EU-715A-TA705-002,3,93,94,99,130,208,&amp;215-TankHours</t>
  </si>
  <si>
    <t>HD-Tanks 3,4,5,6,7,8&amp;10, LD8 (EU-715A)(TA705-002,3,93,94,99,130,208,&amp;215)</t>
  </si>
  <si>
    <t>EU-715A-TA705-002,3,93,94,99,130,208,&amp;215-RunHours</t>
  </si>
  <si>
    <t>IC-Engine-(140-126)-RP-Emergency</t>
  </si>
  <si>
    <t>Emergency River Pump Generator (140-126)</t>
  </si>
  <si>
    <t>MMBtu-Diesel-Emergency</t>
  </si>
  <si>
    <t>IC-Engine-(140-126)-RP-Routine</t>
  </si>
  <si>
    <t>MMBTU-Diesel-Routine</t>
  </si>
  <si>
    <t>IC-Engine-(195-003)-NFP-Emergency</t>
  </si>
  <si>
    <t xml:space="preserve">New Emergency Fire Pump (195-003) </t>
  </si>
  <si>
    <t>IC-Engine-(195-003)-NFP-Routine</t>
  </si>
  <si>
    <t>IC-Engine-(454-032)-LK2-Emergency</t>
  </si>
  <si>
    <t>No. 2 Lime Kiln Emergency Backup Drive (454-032)</t>
  </si>
  <si>
    <t>MMBtu-Gasoline-Emergency</t>
  </si>
  <si>
    <t>IC-Engine-(454-032)-LK2-Routine</t>
  </si>
  <si>
    <t>MMBtu-Gasoline-Routine</t>
  </si>
  <si>
    <t>IC-Engine-(455-063)-LK3-Emergency</t>
  </si>
  <si>
    <t>No. 3 Lime Kiln Emergency Backup Drive (455-063)</t>
  </si>
  <si>
    <t>IC-Engine-(455-063)-LK3-Routine</t>
  </si>
  <si>
    <t>IC-Engine-(808-052)-FP-Emergency</t>
  </si>
  <si>
    <t xml:space="preserve">Emergency Fire Pump (808-052) </t>
  </si>
  <si>
    <t>IC-Engine-(808-052)-FP-Routine</t>
  </si>
  <si>
    <t>Calculated Emissions</t>
  </si>
  <si>
    <t>Toxic Emissions
Unit ID</t>
  </si>
  <si>
    <t>Pollutant Information</t>
  </si>
  <si>
    <t>Control 
Efficiency</t>
  </si>
  <si>
    <t>Emission Factor Information</t>
  </si>
  <si>
    <t>Annual - Chronic [lb/yr]</t>
  </si>
  <si>
    <t>Max Daily - Acute [lb/day]</t>
  </si>
  <si>
    <t>EF Values</t>
  </si>
  <si>
    <t>Units</t>
  </si>
  <si>
    <t>Reference/Notes</t>
  </si>
  <si>
    <t>CAS or DEQ ID</t>
  </si>
  <si>
    <t>Chemical Name</t>
  </si>
  <si>
    <t>DEQ Sequence ID</t>
  </si>
  <si>
    <t>Annual - Chronic</t>
  </si>
  <si>
    <t>Max Daily - Acute</t>
  </si>
  <si>
    <t xml:space="preserve">Requested PTE </t>
  </si>
  <si>
    <t>61-82-5</t>
  </si>
  <si>
    <t>lb/ton</t>
  </si>
  <si>
    <t>Annual and max daily EF values are the same for this TEU and its pollutants</t>
  </si>
  <si>
    <t>7440-38-2</t>
  </si>
  <si>
    <t>The control efficiency does not apply to this pollutant</t>
  </si>
  <si>
    <t>7439-92-1</t>
  </si>
  <si>
    <t>Lead and compounds</t>
  </si>
  <si>
    <t>lb/FuelOil2-MMBTU</t>
  </si>
  <si>
    <t>Facility Specific Emission Factor</t>
  </si>
  <si>
    <t>35822-46-9</t>
  </si>
  <si>
    <t>1,2,3,4,6,7,8-Heptachlorodibenzo-p-dioxin (HpCDD)</t>
  </si>
  <si>
    <t>lb/FuelOil2.MGal</t>
  </si>
  <si>
    <t>Trade Group Emission Factor (NCASI)</t>
  </si>
  <si>
    <t>67562-39-4</t>
  </si>
  <si>
    <t>1,2,3,4,6,7,8-Heptachlorodibenzofuran (HpCDF)</t>
  </si>
  <si>
    <t>55673-89-7</t>
  </si>
  <si>
    <t>1,2,3,4,7,8,9-Heptachlorodibenzofuran (HpCDF)</t>
  </si>
  <si>
    <t>39227-28-6</t>
  </si>
  <si>
    <t>1,2,3,4,7,8-Hexachlorodibenzo-p-dioxin (HxCDD)</t>
  </si>
  <si>
    <t>70648-26-9</t>
  </si>
  <si>
    <t>1,2,3,4,7,8-Hexachlorodibenzofuran (HxCDF)</t>
  </si>
  <si>
    <t>57653-85-7</t>
  </si>
  <si>
    <t>1,2,3,6,7,8-Hexachlorodibenzo-p-dioxin (HxCDD)</t>
  </si>
  <si>
    <t>57117-44-9</t>
  </si>
  <si>
    <t>1,2,3,6,7,8-Hexachlorodibenzofuran (HxCDF)</t>
  </si>
  <si>
    <t>19408-74-3</t>
  </si>
  <si>
    <t>1,2,3,7,8,9-Hexachlorodibenzo-p-dioxin (HxCDD)</t>
  </si>
  <si>
    <t>40321-76-4</t>
  </si>
  <si>
    <t>1,2,3,7,8-Pentachlorodibenzo-p-dioxin (PeCDD)</t>
  </si>
  <si>
    <t>57117-41-6</t>
  </si>
  <si>
    <t>1,2,3,7,8-Pentachlorodibenzofuran (PeCDF)</t>
  </si>
  <si>
    <t>60851-34-5</t>
  </si>
  <si>
    <t>2,3,4,6,7,8-Hexachlorodibenzofuran (HxCDF)</t>
  </si>
  <si>
    <t>57117-31-4</t>
  </si>
  <si>
    <t>2,3,4,7,8-Pentachlorodibenzofuran (PeCDF)</t>
  </si>
  <si>
    <t>1746-01-6</t>
  </si>
  <si>
    <t>2,3,7,8-Tetrachlorodibenzo-p-dioxin (TCDD)</t>
  </si>
  <si>
    <t>51207-31-9</t>
  </si>
  <si>
    <t>2,3,7,8-Tetrachlorodibenzofuran (TcDF)</t>
  </si>
  <si>
    <t>75-07-0</t>
  </si>
  <si>
    <t>Acetaldehyde</t>
  </si>
  <si>
    <t>7440-36-0</t>
  </si>
  <si>
    <t>Antimony and compounds</t>
  </si>
  <si>
    <t>Arsenic and compounds</t>
  </si>
  <si>
    <t>7440-41-7</t>
  </si>
  <si>
    <t>Beryllium and compounds</t>
  </si>
  <si>
    <t>7440-43-9</t>
  </si>
  <si>
    <t>Cadmium and compounds</t>
  </si>
  <si>
    <t>7440-50-8</t>
  </si>
  <si>
    <t>Copper and compounds</t>
  </si>
  <si>
    <t>50-00-0</t>
  </si>
  <si>
    <t>Formaldehyde</t>
  </si>
  <si>
    <t>7647-01-0</t>
  </si>
  <si>
    <t>Hydrochloric acid</t>
  </si>
  <si>
    <t>7439-96-5</t>
  </si>
  <si>
    <t>Manganese and compounds</t>
  </si>
  <si>
    <t>7439-97-6</t>
  </si>
  <si>
    <t>Mercury and compounds</t>
  </si>
  <si>
    <t>7440-02-0</t>
  </si>
  <si>
    <t>Nickel and compounds</t>
  </si>
  <si>
    <t>3268-87-9</t>
  </si>
  <si>
    <t>Octachlorodibenzo-p-dioxin (OCDD)</t>
  </si>
  <si>
    <t>39001-02-0</t>
  </si>
  <si>
    <t>Octachlorodibenzofuran (OCDF)</t>
  </si>
  <si>
    <t>7782-49-2</t>
  </si>
  <si>
    <t>Selenium and compounds</t>
  </si>
  <si>
    <t>7664-93-9</t>
  </si>
  <si>
    <t>Sulfuric acid</t>
  </si>
  <si>
    <t>7440-66-6</t>
  </si>
  <si>
    <t>Zinc and compounds</t>
  </si>
  <si>
    <t>lb/NatGas-MMBTU</t>
  </si>
  <si>
    <t>91-57-6</t>
  </si>
  <si>
    <t>2-Methyl naphthalene</t>
  </si>
  <si>
    <t>lb/NatGas.MMSCF</t>
  </si>
  <si>
    <t>7440-39-3</t>
  </si>
  <si>
    <t>Barium and compounds</t>
  </si>
  <si>
    <t>7440-48-4</t>
  </si>
  <si>
    <t>Cobalt and compounds</t>
  </si>
  <si>
    <t>206-44-0</t>
  </si>
  <si>
    <t>Fluoranthene</t>
  </si>
  <si>
    <t>86-73-7</t>
  </si>
  <si>
    <t>Fluorene</t>
  </si>
  <si>
    <t>110-54-3</t>
  </si>
  <si>
    <t>Hexane</t>
  </si>
  <si>
    <t>91-20-3</t>
  </si>
  <si>
    <t>Naphthalene</t>
  </si>
  <si>
    <t>85-01-8</t>
  </si>
  <si>
    <t>Phenanthrene</t>
  </si>
  <si>
    <t>129-00-0</t>
  </si>
  <si>
    <t>Pyrene</t>
  </si>
  <si>
    <t>108-88-3</t>
  </si>
  <si>
    <t>Toluene</t>
  </si>
  <si>
    <t>7440-62-2</t>
  </si>
  <si>
    <t>Vanadium (fume or dust)</t>
  </si>
  <si>
    <t>lb/FuelOIl2-MGal</t>
  </si>
  <si>
    <t>E17000407</t>
  </si>
  <si>
    <t>Polychlorinated dibenzo-p-dioxins (PCDDs) &amp; dibenzofurans (PCDFs) TEQ</t>
  </si>
  <si>
    <t>Trade Group Emission Factor</t>
  </si>
  <si>
    <t>lb/FuelOil2-MMBtu</t>
  </si>
  <si>
    <t>EPA emission factors (e.g., AP-42)</t>
  </si>
  <si>
    <t>lb/NatGas-MMBtu</t>
  </si>
  <si>
    <t>lb/NatGas-MMSCF</t>
  </si>
  <si>
    <t>71-55-6</t>
  </si>
  <si>
    <t>1,1,1-Trichloroethane (Methyl chloroform)</t>
  </si>
  <si>
    <t>lb/ADTFP-PM2</t>
  </si>
  <si>
    <t>79-00-5</t>
  </si>
  <si>
    <t>1,1,2-Trichloroethane (Vinyl trichloride)</t>
  </si>
  <si>
    <t>75-34-3</t>
  </si>
  <si>
    <t>1,1-Dichloroethane (Ethylidene dichloride)</t>
  </si>
  <si>
    <t>120-82-1</t>
  </si>
  <si>
    <t>1,2,4-Trichlorobenzene</t>
  </si>
  <si>
    <t>78-93-3</t>
  </si>
  <si>
    <t>2-Butanone (Methyl ethyl ketone)</t>
  </si>
  <si>
    <t>56-23-5</t>
  </si>
  <si>
    <t>Carbon tetrachloride</t>
  </si>
  <si>
    <t>108-90-7</t>
  </si>
  <si>
    <t>Chlorobenzene</t>
  </si>
  <si>
    <t>67-66-3</t>
  </si>
  <si>
    <t>Chloroform</t>
  </si>
  <si>
    <t>75-09-2</t>
  </si>
  <si>
    <t>Dichloromethane (Methylene chloride)</t>
  </si>
  <si>
    <t>7783-06-4</t>
  </si>
  <si>
    <t>Hydrogen sulfide</t>
  </si>
  <si>
    <t>108-10-1</t>
  </si>
  <si>
    <t>Methyl isobutyl ketone (MIBK, Hexone)</t>
  </si>
  <si>
    <t>100-42-5</t>
  </si>
  <si>
    <t>Styrene</t>
  </si>
  <si>
    <t>79-01-6</t>
  </si>
  <si>
    <t>Trichloroethene (TCE, Trichloroethylene)</t>
  </si>
  <si>
    <t>1330-20-7</t>
  </si>
  <si>
    <t>Xylene (mixture), including m-xylene, o-xylene, p-xylene</t>
  </si>
  <si>
    <t>95-47-6</t>
  </si>
  <si>
    <t>o-Xylene</t>
  </si>
  <si>
    <t>lb/ADTUBP.Kamyr</t>
  </si>
  <si>
    <t>107-02-8</t>
  </si>
  <si>
    <t>Acrolein</t>
  </si>
  <si>
    <t>67-56-1</t>
  </si>
  <si>
    <t>Methanol</t>
  </si>
  <si>
    <t>123-38-6</t>
  </si>
  <si>
    <t>Propionaldehyde</t>
  </si>
  <si>
    <t>lb/ADUBTP-Kamyr</t>
  </si>
  <si>
    <t>lb/ADUBTP</t>
  </si>
  <si>
    <t>lb/ODT Chips</t>
  </si>
  <si>
    <t>106-99-0</t>
  </si>
  <si>
    <t>1,3-Butadiene</t>
  </si>
  <si>
    <t>71-43-2</t>
  </si>
  <si>
    <t>Benzene</t>
  </si>
  <si>
    <t>75-15-0</t>
  </si>
  <si>
    <t>Carbon disulfide</t>
  </si>
  <si>
    <t>100-41-4</t>
  </si>
  <si>
    <t>Ethyl benzene</t>
  </si>
  <si>
    <t>108-95-2</t>
  </si>
  <si>
    <t>Phenol</t>
  </si>
  <si>
    <t>127-18-4</t>
  </si>
  <si>
    <t>Tetrachloroethene (perchloroethylene)</t>
  </si>
  <si>
    <t>67-64-1</t>
  </si>
  <si>
    <t>Acetone</t>
  </si>
  <si>
    <t>98-86-2</t>
  </si>
  <si>
    <t>Acetophenone</t>
  </si>
  <si>
    <t>463-58-1</t>
  </si>
  <si>
    <t>Carbonyl sulfide</t>
  </si>
  <si>
    <t>1319-77-3</t>
  </si>
  <si>
    <t>Cresols (mixture), including m-cresol, o-cresol, p-cresol</t>
  </si>
  <si>
    <t>95-48-7</t>
  </si>
  <si>
    <t>o-Cresol</t>
  </si>
  <si>
    <t>92-52-4</t>
  </si>
  <si>
    <t>Biphenyl</t>
  </si>
  <si>
    <t>74-87-3</t>
  </si>
  <si>
    <t>Chloromethane (Methyl chloride)</t>
  </si>
  <si>
    <t>4170-30-3</t>
  </si>
  <si>
    <t>Crotonaldehyde</t>
  </si>
  <si>
    <t>107-06-2</t>
  </si>
  <si>
    <t>Ethylene dichloride (EDC, 1,2-Dichloroethane)</t>
  </si>
  <si>
    <t>67-72-1</t>
  </si>
  <si>
    <t>Hexachloroethane</t>
  </si>
  <si>
    <t>67-63-0</t>
  </si>
  <si>
    <t>Isopropyl alcohol</t>
  </si>
  <si>
    <t>75-01-4</t>
  </si>
  <si>
    <t>Vinyl chloride</t>
  </si>
  <si>
    <t>lb/Tank-Hrs</t>
  </si>
  <si>
    <t>lb/ADTUBP</t>
  </si>
  <si>
    <t>98-82-8</t>
  </si>
  <si>
    <t>Isopropylbenzene (Cumene)</t>
  </si>
  <si>
    <t>lb/T CaO</t>
  </si>
  <si>
    <t>7664-41-7</t>
  </si>
  <si>
    <t>Ammonia</t>
  </si>
  <si>
    <t>lb/NatGas-MMSCF (LK2+LK3) (Non-Cofired)</t>
  </si>
  <si>
    <t>lb/T CaO (Gas-In)</t>
  </si>
  <si>
    <t>7440-22-4</t>
  </si>
  <si>
    <t>Silver and compounds</t>
  </si>
  <si>
    <t>7440-28-0</t>
  </si>
  <si>
    <t>Thallium and compounds</t>
  </si>
  <si>
    <t>lb/FuelOil2.MGal.NonCofired</t>
  </si>
  <si>
    <t>lb/TBLS</t>
  </si>
  <si>
    <t>72918-21-9</t>
  </si>
  <si>
    <t>1,2,3,7,8,9-Hexachlorodibenzofuran (HxCDF)</t>
  </si>
  <si>
    <t>83-32-9</t>
  </si>
  <si>
    <t>Acenaphthene</t>
  </si>
  <si>
    <t>208-96-8</t>
  </si>
  <si>
    <t>Acenaphthylene</t>
  </si>
  <si>
    <t>120-12-7</t>
  </si>
  <si>
    <t>Anthracene</t>
  </si>
  <si>
    <t>56-55-3</t>
  </si>
  <si>
    <t>Benz[a]anthracene</t>
  </si>
  <si>
    <t>50-32-8</t>
  </si>
  <si>
    <t>Benzo[a]pyrene</t>
  </si>
  <si>
    <t>205-99-2</t>
  </si>
  <si>
    <t>Benzo[b]fluoranthene</t>
  </si>
  <si>
    <t>192-97-2</t>
  </si>
  <si>
    <t>Benzo[e]pyrene</t>
  </si>
  <si>
    <t>191-24-2</t>
  </si>
  <si>
    <t>Benzo[g,h,i]perylene</t>
  </si>
  <si>
    <t>207-08-9</t>
  </si>
  <si>
    <t>Benzo[k]fluoranthene</t>
  </si>
  <si>
    <t>18540-29-9</t>
  </si>
  <si>
    <t>Chromium VI, chromate, and dichromate particulate</t>
  </si>
  <si>
    <t>218-01-9</t>
  </si>
  <si>
    <t>Chrysene</t>
  </si>
  <si>
    <t>53-70-3</t>
  </si>
  <si>
    <t>Dibenz[a,h]anthracene</t>
  </si>
  <si>
    <t>110-71-4</t>
  </si>
  <si>
    <t>Ethylene glycol dimethyl ether</t>
  </si>
  <si>
    <t>118-74-1</t>
  </si>
  <si>
    <t>Hexachlorobenzene</t>
  </si>
  <si>
    <t>193-39-5</t>
  </si>
  <si>
    <t>Indeno[1,2,3-cd]pyrene</t>
  </si>
  <si>
    <t>540-84-1</t>
  </si>
  <si>
    <t>2,2,4-Trimethylpentane</t>
  </si>
  <si>
    <t>126-99-8</t>
  </si>
  <si>
    <t>Chloroprene</t>
  </si>
  <si>
    <t>56-49-5</t>
  </si>
  <si>
    <t>3-Methylcholanthrene</t>
  </si>
  <si>
    <t>57-97-6</t>
  </si>
  <si>
    <t>7,12-Dimethylbenz[a]anthracene</t>
  </si>
  <si>
    <t>117-81-7</t>
  </si>
  <si>
    <t>Bis(2-ethylhexyl) phthalate (DEHP)</t>
  </si>
  <si>
    <t>75-27-4</t>
  </si>
  <si>
    <t>Bromodichloromethane</t>
  </si>
  <si>
    <t>74-83-9</t>
  </si>
  <si>
    <t>Bromomethane (Methyl bromide)</t>
  </si>
  <si>
    <t>84-74-2</t>
  </si>
  <si>
    <t>Dibutyl phthalate</t>
  </si>
  <si>
    <t>198-55-0</t>
  </si>
  <si>
    <t>Perylene</t>
  </si>
  <si>
    <t>75-69-4</t>
  </si>
  <si>
    <t>Trichlorofluoromethane (Freon 11)</t>
  </si>
  <si>
    <t>108-05-4</t>
  </si>
  <si>
    <t>Vinyl acetate</t>
  </si>
  <si>
    <t>lb/OCC-ADTP</t>
  </si>
  <si>
    <t>lb/Hours</t>
  </si>
  <si>
    <t>lb/MMBtu-Emergency</t>
  </si>
  <si>
    <t>lb/MMBtu-Routine</t>
  </si>
  <si>
    <t>lb/MMBTU-Routine</t>
  </si>
  <si>
    <t>lb/MMBTU-Emergency</t>
  </si>
  <si>
    <t>1,1-Dichloroethane (ethylidene dichloride)</t>
  </si>
  <si>
    <t>541-741-5810</t>
  </si>
  <si>
    <t>CD710-005&amp;CD730-105</t>
  </si>
  <si>
    <t>CD445-480</t>
  </si>
  <si>
    <t>CD456-110</t>
  </si>
  <si>
    <t>CD445-447</t>
  </si>
  <si>
    <t>FA150-306</t>
  </si>
  <si>
    <t>Screen Rejects System (Kamyr) (EU-420)(FU420-999)</t>
  </si>
  <si>
    <t>LK 2&amp;3 ESP Slurry Tank (EU-456)(TA456-128)</t>
  </si>
  <si>
    <t>Emissions Unit/Product Information</t>
  </si>
  <si>
    <t>Stack/Fugitive
Information</t>
  </si>
  <si>
    <t>Material Usage</t>
  </si>
  <si>
    <t>Material Waste</t>
  </si>
  <si>
    <t>Toxics Emissions
Unit ID</t>
  </si>
  <si>
    <t>Emission Unit or Activity Description</t>
  </si>
  <si>
    <t>Material Name</t>
  </si>
  <si>
    <t>Manufacturer</t>
  </si>
  <si>
    <t>Annual - Chronic [lb/year]</t>
  </si>
  <si>
    <t>Requested
PTE</t>
  </si>
  <si>
    <t>TEU-Booth</t>
  </si>
  <si>
    <t>Widget Paint Booth - atomizer spray guns (EXAMPLE)</t>
  </si>
  <si>
    <t>Widget Paint-A</t>
  </si>
  <si>
    <t>Widget Paint Co.</t>
  </si>
  <si>
    <t>ST-4</t>
  </si>
  <si>
    <t>Widget Paint-B</t>
  </si>
  <si>
    <t>Emissions Data</t>
  </si>
  <si>
    <t>Annual Emissions - Chronic [lb/yr]</t>
  </si>
  <si>
    <t>Total Daily Emissions - Acute [lb/day]</t>
  </si>
  <si>
    <t>Control Efficiency</t>
  </si>
  <si>
    <t>Percent Composition</t>
  </si>
  <si>
    <t>TEU-BOOTH</t>
  </si>
  <si>
    <t>100-40-3</t>
  </si>
  <si>
    <t>Includes Transfer Efficiency (72%) and Filter Removal Efficiency (99%)</t>
  </si>
  <si>
    <t>90-43-7</t>
  </si>
  <si>
    <t>DEQ ID</t>
  </si>
  <si>
    <t>CASRN</t>
  </si>
  <si>
    <t>HAP</t>
  </si>
  <si>
    <t>630-20-6</t>
  </si>
  <si>
    <t>1,1,1,2-Tetrachloroethane</t>
  </si>
  <si>
    <t/>
  </si>
  <si>
    <t>811-97-2</t>
  </si>
  <si>
    <t>1,1,1,2-Tetrafluoroethane</t>
  </si>
  <si>
    <t>1,1,1-Trichloroethane (methyl chloroform)</t>
  </si>
  <si>
    <t>Y</t>
  </si>
  <si>
    <t>79-34-5</t>
  </si>
  <si>
    <t>1,1,2,2-Tetrachloroethane</t>
  </si>
  <si>
    <t>1,1,2-Trichloroethane (vinyl trichloride)</t>
  </si>
  <si>
    <t>75-37-6</t>
  </si>
  <si>
    <t>1,1-Difluoroethane</t>
  </si>
  <si>
    <t>57-14-7</t>
  </si>
  <si>
    <t>1,1-Dimethylhydrazine</t>
  </si>
  <si>
    <t>96-18-4</t>
  </si>
  <si>
    <t>1,2,3-Trichloropropane</t>
  </si>
  <si>
    <t>526-73-8</t>
  </si>
  <si>
    <t>1,2,3-Trimethylbenzene</t>
  </si>
  <si>
    <t>95-63-6</t>
  </si>
  <si>
    <t>1,2,4-Trimethylbenzene</t>
  </si>
  <si>
    <t>96-12-8</t>
  </si>
  <si>
    <t>1,2-Dibromo-3-chloropropane (DBCP)</t>
  </si>
  <si>
    <t>95-50-1</t>
  </si>
  <si>
    <t>1,2-Dichlorobenzene</t>
  </si>
  <si>
    <t>78-87-5</t>
  </si>
  <si>
    <t>1,2-Dichloropropane (propylene dichloride)</t>
  </si>
  <si>
    <t>540-73-8</t>
  </si>
  <si>
    <t>1,2-Dimethylhydrazine</t>
  </si>
  <si>
    <t>122-66-7</t>
  </si>
  <si>
    <t>1,2-Diphenylhydrazine (hydrazobenzene)</t>
  </si>
  <si>
    <t>106-88-7</t>
  </si>
  <si>
    <t>1,2-Epoxybutane</t>
  </si>
  <si>
    <t>75-55-8</t>
  </si>
  <si>
    <t>1,2-Propyleneimine (2-methylaziridine)</t>
  </si>
  <si>
    <t>108-67-8</t>
  </si>
  <si>
    <t>1,3,5-Trimethylbenzene</t>
  </si>
  <si>
    <t>541-73-1</t>
  </si>
  <si>
    <t>1,3-Dichlorobenzene</t>
  </si>
  <si>
    <t>542-75-6</t>
  </si>
  <si>
    <t>1,3-Dichloropropene</t>
  </si>
  <si>
    <t>1120-71-4</t>
  </si>
  <si>
    <t>1,3-Propane sultone</t>
  </si>
  <si>
    <t>123-91-1</t>
  </si>
  <si>
    <t>1,4-Dioxane</t>
  </si>
  <si>
    <t>42397-64-8</t>
  </si>
  <si>
    <t>1,6-Dinitropyrene</t>
  </si>
  <si>
    <t>42397-65-9</t>
  </si>
  <si>
    <t>1,8-Dinitropyrene</t>
  </si>
  <si>
    <t>555-84-0</t>
  </si>
  <si>
    <t>1-[(5-Nitrofurfurylidene)-amino]-2-imidazolidinone</t>
  </si>
  <si>
    <t>82-28-0</t>
  </si>
  <si>
    <t>1-Amino-2-methylanthraquinone</t>
  </si>
  <si>
    <t>106-94-5</t>
  </si>
  <si>
    <t>1-Bromopropane (n-propyl bromide)</t>
  </si>
  <si>
    <t>75-68-3</t>
  </si>
  <si>
    <t>1-Chloro-1,1-difluoroethane</t>
  </si>
  <si>
    <t>832-69-9</t>
  </si>
  <si>
    <t>1-Methylphenanthrene</t>
  </si>
  <si>
    <t>2381-21-7</t>
  </si>
  <si>
    <t>1-Methylpyrene</t>
  </si>
  <si>
    <t>5522-43-0</t>
  </si>
  <si>
    <t>1-Nitropyrene</t>
  </si>
  <si>
    <t>58-90-2</t>
  </si>
  <si>
    <t>2,3,4,6-Tetrachlorophenol</t>
  </si>
  <si>
    <t>96-13-9</t>
  </si>
  <si>
    <t>2,3-Dibromo-1-propanol</t>
  </si>
  <si>
    <t>95-95-4</t>
  </si>
  <si>
    <t>2,4,5-Trichlorophenol</t>
  </si>
  <si>
    <t>88-06-2</t>
  </si>
  <si>
    <t>2,4,6-Trichlorophenol</t>
  </si>
  <si>
    <t>53-19-0</t>
  </si>
  <si>
    <t>2,4'-DDD (2,4'-dichlorodiphenyldichloroethane)</t>
  </si>
  <si>
    <t>3424-82-6</t>
  </si>
  <si>
    <t>2,4'-DDE (2,4'-dichlorodiphenyldichloroethene)</t>
  </si>
  <si>
    <t>789-02-6</t>
  </si>
  <si>
    <t>2,4'-DDT (2,4'-dichlorodiphenyltrichloroethane)</t>
  </si>
  <si>
    <t>615-05-4</t>
  </si>
  <si>
    <t>2,4-Diaminoanisole</t>
  </si>
  <si>
    <t>39156-41-7</t>
  </si>
  <si>
    <t>2,4-Diaminoanisole sulfate</t>
  </si>
  <si>
    <t>95-80-7</t>
  </si>
  <si>
    <t>2,4-Diaminotoluene (2,4-toluene diamine)</t>
  </si>
  <si>
    <t>120-83-2</t>
  </si>
  <si>
    <t>2,4-Dichlorophenol</t>
  </si>
  <si>
    <t>51-28-5</t>
  </si>
  <si>
    <t>2,4-Dinitrophenol</t>
  </si>
  <si>
    <t>121-14-2</t>
  </si>
  <si>
    <t>2,4-Dinitrotoluene</t>
  </si>
  <si>
    <t>606-20-2</t>
  </si>
  <si>
    <t>2,6-Dinitrotoluene</t>
  </si>
  <si>
    <t>53-96-3</t>
  </si>
  <si>
    <t>2-Acetylaminofluorene</t>
  </si>
  <si>
    <t>68006-83-7</t>
  </si>
  <si>
    <t>2-Amino-3-methyl-9H pyrido[2,3-b]indole</t>
  </si>
  <si>
    <t>76180-96-6</t>
  </si>
  <si>
    <t>2-Amino-3-methylimidazo-[4,5-f]quinoline</t>
  </si>
  <si>
    <t>712-68-5</t>
  </si>
  <si>
    <t>2-Amino-5-(5-nitro-2-furyl)-1,3,4-thiadiazole</t>
  </si>
  <si>
    <t>117-79-3</t>
  </si>
  <si>
    <t>2-Aminoanthraquinone</t>
  </si>
  <si>
    <t>2-Butanone (methyl ethyl ketone)</t>
  </si>
  <si>
    <t>532-27-4</t>
  </si>
  <si>
    <t>2-Chloroacetophenone</t>
  </si>
  <si>
    <t>95-57-8</t>
  </si>
  <si>
    <t>2-Chlorophenol</t>
  </si>
  <si>
    <t>129-15-7</t>
  </si>
  <si>
    <t>2-Methyl-1-nitroanthraquinone</t>
  </si>
  <si>
    <t>75-86-5</t>
  </si>
  <si>
    <t>2-Methyllactonitrile (acetone cyanohydrin)</t>
  </si>
  <si>
    <t>109-06-8</t>
  </si>
  <si>
    <t>2-Methylpyridine</t>
  </si>
  <si>
    <t>91-59-8</t>
  </si>
  <si>
    <t>2-Naphthylamine</t>
  </si>
  <si>
    <t>607-57-8</t>
  </si>
  <si>
    <t>2-Nitrofluorene</t>
  </si>
  <si>
    <t>79-46-9</t>
  </si>
  <si>
    <t>2-Nitropropane</t>
  </si>
  <si>
    <t>2-Phenylphenol</t>
  </si>
  <si>
    <t>91-94-1</t>
  </si>
  <si>
    <t>3,3'-Dichlorobenzidine</t>
  </si>
  <si>
    <t>119-90-4</t>
  </si>
  <si>
    <t>3,3'-Dimethoxybenzidine</t>
  </si>
  <si>
    <t>119-93-7</t>
  </si>
  <si>
    <t>3,3'-Dimethylbenzidine (o-tolidine)</t>
  </si>
  <si>
    <t>6109-97-3</t>
  </si>
  <si>
    <t>3-Amino-9-ethylcarbazole hydrochloride</t>
  </si>
  <si>
    <t>563-47-3</t>
  </si>
  <si>
    <t>3-Chloro-2-methyl-1-propene</t>
  </si>
  <si>
    <t>72-54-8</t>
  </si>
  <si>
    <t>4,4'-DDD (4,4'-dichlorodiphenyldichloroethane)</t>
  </si>
  <si>
    <t>72-55-9</t>
  </si>
  <si>
    <t>4,4'-DDE (4,4'-dichlorodiphenyldichloroethene)</t>
  </si>
  <si>
    <t>101-80-4</t>
  </si>
  <si>
    <t>4,4'-Diaminodiphenyl ether</t>
  </si>
  <si>
    <t>80-05-7</t>
  </si>
  <si>
    <t>4,4'-Isopropylidenediphenol (bisphenol A)</t>
  </si>
  <si>
    <t>101-14-4</t>
  </si>
  <si>
    <t>4,4'-Methylene bis(2-chloroaniline) (MOCA)</t>
  </si>
  <si>
    <t>838-88-0</t>
  </si>
  <si>
    <t>4,4'-Methylene bis(2-methylaniline)</t>
  </si>
  <si>
    <t>101-61-1</t>
  </si>
  <si>
    <t>4,4'-Methylene bis(N,N'-dimethyl)aniline</t>
  </si>
  <si>
    <t>101-77-9</t>
  </si>
  <si>
    <t>4,4'-Methylenedianiline (and its dichloride)</t>
  </si>
  <si>
    <t>13552-44-8</t>
  </si>
  <si>
    <t>4,4'-Methylenedianiline dihydrochloride</t>
  </si>
  <si>
    <t>139-65-1</t>
  </si>
  <si>
    <t>4,4'-Thiodianiline</t>
  </si>
  <si>
    <t>534-52-1</t>
  </si>
  <si>
    <t>4,6-Dinitro-o-cresol (and salts)</t>
  </si>
  <si>
    <t>92-67-1</t>
  </si>
  <si>
    <t>4-Aminobiphenyl</t>
  </si>
  <si>
    <t>95-83-0</t>
  </si>
  <si>
    <t>4-Chloro-o-phenylenediamine</t>
  </si>
  <si>
    <t>60-11-7</t>
  </si>
  <si>
    <t>4-Dimethylaminoazobenzene</t>
  </si>
  <si>
    <t>92-93-3</t>
  </si>
  <si>
    <t>4-Nitrobiphenyl</t>
  </si>
  <si>
    <t>100-02-7</t>
  </si>
  <si>
    <t>4-Nitrophenol</t>
  </si>
  <si>
    <t>57835-92-4</t>
  </si>
  <si>
    <t>4-Nitropyrene</t>
  </si>
  <si>
    <t>104-40-5</t>
  </si>
  <si>
    <t>4-Nonylphenol (and ethoxylates)</t>
  </si>
  <si>
    <t>4-Vinylcyclohexene</t>
  </si>
  <si>
    <t>3697-24-3</t>
  </si>
  <si>
    <t>5-Methylchrysene</t>
  </si>
  <si>
    <t>602-87-9</t>
  </si>
  <si>
    <t>5-Nitroacenaphthene</t>
  </si>
  <si>
    <t>99-59-2</t>
  </si>
  <si>
    <t>5-Nitro-o-anisidine</t>
  </si>
  <si>
    <t>7496-02-8</t>
  </si>
  <si>
    <t>6-Nitrochrysene</t>
  </si>
  <si>
    <t>194-59-2</t>
  </si>
  <si>
    <t>7H-Dibenzo[c,g]carbazole</t>
  </si>
  <si>
    <t>26148-68-5</t>
  </si>
  <si>
    <t>A-alpha-c(2-amino-9h-pyrido[2,3-b]indole)</t>
  </si>
  <si>
    <t>60-35-5</t>
  </si>
  <si>
    <t>Acetamide</t>
  </si>
  <si>
    <t>75-05-8</t>
  </si>
  <si>
    <t>Acetonitrile</t>
  </si>
  <si>
    <t>79-06-1</t>
  </si>
  <si>
    <t>Acrylamide</t>
  </si>
  <si>
    <t>79-10-7</t>
  </si>
  <si>
    <t>Acrylic acid</t>
  </si>
  <si>
    <t>107-13-1</t>
  </si>
  <si>
    <t>Acrylonitrile</t>
  </si>
  <si>
    <t>50-76-0</t>
  </si>
  <si>
    <t>Actinomycin D</t>
  </si>
  <si>
    <t>1596-84-5</t>
  </si>
  <si>
    <t>Alar</t>
  </si>
  <si>
    <t>309-00-2</t>
  </si>
  <si>
    <t>Aldrin</t>
  </si>
  <si>
    <t>107-05-1</t>
  </si>
  <si>
    <t>Allyl chloride</t>
  </si>
  <si>
    <t>319-84-6</t>
  </si>
  <si>
    <t>alpha-Hexachlorocyclohexane</t>
  </si>
  <si>
    <t>7429-90-5</t>
  </si>
  <si>
    <t>Aluminum and compounds</t>
  </si>
  <si>
    <t>1344-28-1</t>
  </si>
  <si>
    <t>Aluminum oxide (fibrous forms)</t>
  </si>
  <si>
    <t>Amitrole</t>
  </si>
  <si>
    <t>7803-63-6</t>
  </si>
  <si>
    <t>Ammonium bisulfate</t>
  </si>
  <si>
    <t>6484-52-2</t>
  </si>
  <si>
    <t>Ammonium nitrate</t>
  </si>
  <si>
    <t>7783-20-2</t>
  </si>
  <si>
    <t>Ammonium sulfate</t>
  </si>
  <si>
    <t>62-53-3</t>
  </si>
  <si>
    <t>Aniline</t>
  </si>
  <si>
    <t>191-26-4</t>
  </si>
  <si>
    <t>Anthanthrene</t>
  </si>
  <si>
    <t>1309-64-4</t>
  </si>
  <si>
    <t>Antimony trioxide</t>
  </si>
  <si>
    <t>140-57-8</t>
  </si>
  <si>
    <t>Aramite</t>
  </si>
  <si>
    <t>7784-42-1</t>
  </si>
  <si>
    <t>Arsine</t>
  </si>
  <si>
    <t>1332-21-4</t>
  </si>
  <si>
    <t>Asbestos</t>
  </si>
  <si>
    <t>492-80-8</t>
  </si>
  <si>
    <t>Auramine</t>
  </si>
  <si>
    <t>115-02-6</t>
  </si>
  <si>
    <t>Azaserine</t>
  </si>
  <si>
    <t>446-86-6</t>
  </si>
  <si>
    <t>Azathioprine</t>
  </si>
  <si>
    <t>103-33-3</t>
  </si>
  <si>
    <t>Azobenzene</t>
  </si>
  <si>
    <t>92-87-5</t>
  </si>
  <si>
    <t>Benzidine (and its salts)</t>
  </si>
  <si>
    <t>205-12-9</t>
  </si>
  <si>
    <t>Benzo[c]fluorene</t>
  </si>
  <si>
    <t>205-82-3</t>
  </si>
  <si>
    <t>Benzo[j]fluoranthene</t>
  </si>
  <si>
    <t>271-89-6</t>
  </si>
  <si>
    <t>Benzofuran</t>
  </si>
  <si>
    <t>98-07-7</t>
  </si>
  <si>
    <t>Benzoic trichloride (benzotrichloride)</t>
  </si>
  <si>
    <t>98-88-4</t>
  </si>
  <si>
    <t>Benzoyl chloride</t>
  </si>
  <si>
    <t>94-36-0</t>
  </si>
  <si>
    <t>Benzoyl peroxide</t>
  </si>
  <si>
    <t>100-44-7</t>
  </si>
  <si>
    <t>Benzyl chloride</t>
  </si>
  <si>
    <t>1694-09-3</t>
  </si>
  <si>
    <t>Benzyl Violet 4B</t>
  </si>
  <si>
    <t>1304-56-9</t>
  </si>
  <si>
    <t>Beryllium oxide</t>
  </si>
  <si>
    <t>13510-49-1</t>
  </si>
  <si>
    <t>Beryllium sulfate</t>
  </si>
  <si>
    <t>3068-88-0</t>
  </si>
  <si>
    <t>beta-Butyrolactone</t>
  </si>
  <si>
    <t>319-85-7</t>
  </si>
  <si>
    <t>beta-Hexachlorocyclohexane</t>
  </si>
  <si>
    <t>57-57-8</t>
  </si>
  <si>
    <t>beta-Propiolactone</t>
  </si>
  <si>
    <t>111-44-4</t>
  </si>
  <si>
    <t>bis(2-Chloroethyl) ether (BCEE)</t>
  </si>
  <si>
    <t>103-23-1</t>
  </si>
  <si>
    <t>bis(2-Ethylhexyl) adipate</t>
  </si>
  <si>
    <t>bis(2-Ethylhexyl) phthalate (DEHP)</t>
  </si>
  <si>
    <t>542-88-1</t>
  </si>
  <si>
    <t>bis(Chloromethyl) ether</t>
  </si>
  <si>
    <t>7726-95-6</t>
  </si>
  <si>
    <t>Bromine and compounds</t>
  </si>
  <si>
    <t>7789-30-2</t>
  </si>
  <si>
    <t>Bromine pentafluoride</t>
  </si>
  <si>
    <t>75-25-2</t>
  </si>
  <si>
    <t>Bromoform</t>
  </si>
  <si>
    <t>Bromomethane (methyl bromide)</t>
  </si>
  <si>
    <t>141-32-2</t>
  </si>
  <si>
    <t>Butyl acrylate</t>
  </si>
  <si>
    <t>85-68-7</t>
  </si>
  <si>
    <t>Butyl benzyl phthalate</t>
  </si>
  <si>
    <t>25013-16-5</t>
  </si>
  <si>
    <t>Butylated hydroxyanisole</t>
  </si>
  <si>
    <t>569-61-9</t>
  </si>
  <si>
    <t>C.I. Basic Red 9 monohydrochloride</t>
  </si>
  <si>
    <t>156-62-7</t>
  </si>
  <si>
    <t>Calcium cyanamide</t>
  </si>
  <si>
    <t>105-60-2</t>
  </si>
  <si>
    <t>Caprolactam</t>
  </si>
  <si>
    <t>2425-06-1</t>
  </si>
  <si>
    <t>Captafol</t>
  </si>
  <si>
    <t>133-06-2</t>
  </si>
  <si>
    <t>Captan</t>
  </si>
  <si>
    <t>63-25-2</t>
  </si>
  <si>
    <t>Carbaryl</t>
  </si>
  <si>
    <t>86-74-8</t>
  </si>
  <si>
    <t>Carbazole</t>
  </si>
  <si>
    <t>Carbon black extracts</t>
  </si>
  <si>
    <t>9000-07-1</t>
  </si>
  <si>
    <t>Carrageenan (degraded)</t>
  </si>
  <si>
    <t>120-80-9</t>
  </si>
  <si>
    <t>Catechol</t>
  </si>
  <si>
    <t>Ceramic fibers</t>
  </si>
  <si>
    <t>133-90-4</t>
  </si>
  <si>
    <t>Chloramben</t>
  </si>
  <si>
    <t>305-03-3</t>
  </si>
  <si>
    <t>Chlorambucil</t>
  </si>
  <si>
    <t>57-74-9</t>
  </si>
  <si>
    <t>Chlordane</t>
  </si>
  <si>
    <t>143-50-0</t>
  </si>
  <si>
    <t>Chlordecone</t>
  </si>
  <si>
    <t>115-28-6</t>
  </si>
  <si>
    <t>Chlorendic acid</t>
  </si>
  <si>
    <t>76-13-1</t>
  </si>
  <si>
    <t>Chlorinated fluorocarbon (1,1,2-trichloro-1,2,2-trifluoroethane, CFC-113)</t>
  </si>
  <si>
    <t>108171-26-2</t>
  </si>
  <si>
    <t>Chlorinated paraffins</t>
  </si>
  <si>
    <t>7782-50-5</t>
  </si>
  <si>
    <t>Chlorine</t>
  </si>
  <si>
    <t>10049-04-4</t>
  </si>
  <si>
    <t>Chlorine dioxide</t>
  </si>
  <si>
    <t>79-11-8</t>
  </si>
  <si>
    <t>Chloroacetic acid</t>
  </si>
  <si>
    <t>85535-84-8</t>
  </si>
  <si>
    <t>Chloroalkanes C10-13 (chlorinated paraffins)</t>
  </si>
  <si>
    <t>510-15-6</t>
  </si>
  <si>
    <t>Chlorobenzilate (ethyl-4,4'-dichlorobenzilate)</t>
  </si>
  <si>
    <t>75-45-6</t>
  </si>
  <si>
    <t>Chlorodifluoromethane (Freon 22)</t>
  </si>
  <si>
    <t>75-00-3</t>
  </si>
  <si>
    <t>Chloroethane (ethyl chloride)</t>
  </si>
  <si>
    <t>Chloromethane (methyl chloride)</t>
  </si>
  <si>
    <t>107-30-2</t>
  </si>
  <si>
    <t>Chloromethyl methyl ether (technical grade)</t>
  </si>
  <si>
    <t>76-06-2</t>
  </si>
  <si>
    <t>Chloropicrin</t>
  </si>
  <si>
    <t>1897-45-6</t>
  </si>
  <si>
    <t>Chlorothalonil</t>
  </si>
  <si>
    <t>54749-90-5</t>
  </si>
  <si>
    <t>Chlorozotocin</t>
  </si>
  <si>
    <t>7738-94-5</t>
  </si>
  <si>
    <t>Chromic(VI) acid, including chromic acid aerosol mist and chromium trioxide</t>
  </si>
  <si>
    <t>Chromium VI, chromate and dichromate particulate</t>
  </si>
  <si>
    <t>87-29-6</t>
  </si>
  <si>
    <t>Cinnamyl anthranilate</t>
  </si>
  <si>
    <t>Coke oven emissions</t>
  </si>
  <si>
    <t>Creosotes</t>
  </si>
  <si>
    <t>80-15-9</t>
  </si>
  <si>
    <t>Cumene hydroperoxide</t>
  </si>
  <si>
    <t>135-20-6</t>
  </si>
  <si>
    <t>Cupferron</t>
  </si>
  <si>
    <t>74-90-8</t>
  </si>
  <si>
    <t>Cyanide, hydrogen</t>
  </si>
  <si>
    <t>110-82-7</t>
  </si>
  <si>
    <t>Cyclohexane</t>
  </si>
  <si>
    <t>108-93-0</t>
  </si>
  <si>
    <t>Cyclohexanol</t>
  </si>
  <si>
    <t>66-81-9</t>
  </si>
  <si>
    <t>Cycloheximide</t>
  </si>
  <si>
    <t>27208-37-3</t>
  </si>
  <si>
    <t>Cyclopenta[c,d]pyrene</t>
  </si>
  <si>
    <t>50-18-0</t>
  </si>
  <si>
    <t>Cyclophosphamide (anhydrous)</t>
  </si>
  <si>
    <t>6055-19-2</t>
  </si>
  <si>
    <t>Cyclophosphamide (hydrated)</t>
  </si>
  <si>
    <t>5160-02-1</t>
  </si>
  <si>
    <t>D &amp; C Red No. 9</t>
  </si>
  <si>
    <t>4342-03-4</t>
  </si>
  <si>
    <t>Dacarbazine</t>
  </si>
  <si>
    <t>117-10-2</t>
  </si>
  <si>
    <t>Danthron (chrysazin)</t>
  </si>
  <si>
    <t>3547-04-4</t>
  </si>
  <si>
    <t>DDE (1-chloro-4-[1-(4-chlorophenyl)ethyl]benzene)</t>
  </si>
  <si>
    <t>50-29-3</t>
  </si>
  <si>
    <t>DDT</t>
  </si>
  <si>
    <t>333-41-5</t>
  </si>
  <si>
    <t>Diazinon</t>
  </si>
  <si>
    <t>334-88-3</t>
  </si>
  <si>
    <t>Diazomethane</t>
  </si>
  <si>
    <t>226-36-8</t>
  </si>
  <si>
    <t>Dibenz[a,h]acridine</t>
  </si>
  <si>
    <t>224-42-0</t>
  </si>
  <si>
    <t>Dibenz[a,j]acridine</t>
  </si>
  <si>
    <t>5385-75-1</t>
  </si>
  <si>
    <t>Dibenzo[a,e]fluoranthene</t>
  </si>
  <si>
    <t>192-65-4</t>
  </si>
  <si>
    <t>Dibenzo[a,e]pyrene</t>
  </si>
  <si>
    <t>189-64-0</t>
  </si>
  <si>
    <t>Dibenzo[a,h]pyrene</t>
  </si>
  <si>
    <t>189-55-9</t>
  </si>
  <si>
    <t>Dibenzo[a,i]pyrene</t>
  </si>
  <si>
    <t>191-30-0</t>
  </si>
  <si>
    <t>Dibenzo[a,l]pyrene</t>
  </si>
  <si>
    <t>132-64-9</t>
  </si>
  <si>
    <t>Dibenzofuran</t>
  </si>
  <si>
    <t>124-48-1</t>
  </si>
  <si>
    <t>Dibromochloromethane</t>
  </si>
  <si>
    <t>75-71-8</t>
  </si>
  <si>
    <t>Dichlorodifluoromethane (Freon 12)</t>
  </si>
  <si>
    <t>75-43-4</t>
  </si>
  <si>
    <t>Dichlorofluoromethane (Freon 21)</t>
  </si>
  <si>
    <t>Dichloromethane (methylene chloride)</t>
  </si>
  <si>
    <t>94-75-7</t>
  </si>
  <si>
    <t>Dichlorophenoxyacetic acid, salts and esters (2,4-D)</t>
  </si>
  <si>
    <t>62-73-7</t>
  </si>
  <si>
    <t>Dichlorvos (DDVP)</t>
  </si>
  <si>
    <t>115-32-2</t>
  </si>
  <si>
    <t>Dicofol</t>
  </si>
  <si>
    <t>84-61-7</t>
  </si>
  <si>
    <t>Di-cyclohexyl phthalate (DCHP)</t>
  </si>
  <si>
    <t>60-57-1</t>
  </si>
  <si>
    <t>Dieldrin</t>
  </si>
  <si>
    <t>Diesel particulate matter</t>
  </si>
  <si>
    <t>111-42-2</t>
  </si>
  <si>
    <t>Diethanolamine</t>
  </si>
  <si>
    <t>64-67-5</t>
  </si>
  <si>
    <t>Diethyl sulfate</t>
  </si>
  <si>
    <t>111-46-6</t>
  </si>
  <si>
    <t>Diethylene glycol</t>
  </si>
  <si>
    <t>111-96-6</t>
  </si>
  <si>
    <t>Diethylene glycol dimethyl ether</t>
  </si>
  <si>
    <t>112-34-5</t>
  </si>
  <si>
    <t>Diethylene glycol monobutyl ether</t>
  </si>
  <si>
    <t>111-90-0</t>
  </si>
  <si>
    <t>Diethylene glycol monoethyl ether</t>
  </si>
  <si>
    <t>111-77-3</t>
  </si>
  <si>
    <t>Diethylene glycol monomethyl ether</t>
  </si>
  <si>
    <t>627-44-1</t>
  </si>
  <si>
    <t>Diethylmercury</t>
  </si>
  <si>
    <t>84-66-2</t>
  </si>
  <si>
    <t>Diethylphthalate</t>
  </si>
  <si>
    <t>101-90-6</t>
  </si>
  <si>
    <t>Diglycidyl resorcinol ether</t>
  </si>
  <si>
    <t>94-58-6</t>
  </si>
  <si>
    <t>Dihydrosafrole</t>
  </si>
  <si>
    <t>79-44-7</t>
  </si>
  <si>
    <t>Dimethyl carbamoyl chloride</t>
  </si>
  <si>
    <t>68-12-2</t>
  </si>
  <si>
    <t>Dimethyl formamide</t>
  </si>
  <si>
    <t>131-11-3</t>
  </si>
  <si>
    <t>Dimethyl phthalate</t>
  </si>
  <si>
    <t>77-78-1</t>
  </si>
  <si>
    <t>Dimethyl sulfate</t>
  </si>
  <si>
    <t>593-74-8</t>
  </si>
  <si>
    <t>Dimethylmercury</t>
  </si>
  <si>
    <t>513-37-1</t>
  </si>
  <si>
    <t>Dimethylvinylchloride</t>
  </si>
  <si>
    <t>630-93-3</t>
  </si>
  <si>
    <t>Diphenylhydantoin</t>
  </si>
  <si>
    <t>25265-71-8</t>
  </si>
  <si>
    <t>Dipropylene glycol</t>
  </si>
  <si>
    <t>34590-94-8</t>
  </si>
  <si>
    <t>Dipropylene glycol monomethyl ether</t>
  </si>
  <si>
    <t>1937-37-7</t>
  </si>
  <si>
    <t>Direct Black 38</t>
  </si>
  <si>
    <t>2602-46-2</t>
  </si>
  <si>
    <t>Direct Blue 6</t>
  </si>
  <si>
    <t>16071-86-6</t>
  </si>
  <si>
    <t>Direct Brown 95 (technical grade)</t>
  </si>
  <si>
    <t>2475-45-8</t>
  </si>
  <si>
    <t>Disperse Blue 1</t>
  </si>
  <si>
    <t>298-04-4</t>
  </si>
  <si>
    <t>Disulfoton</t>
  </si>
  <si>
    <t>106-89-8</t>
  </si>
  <si>
    <t>Epichlorohydrin</t>
  </si>
  <si>
    <t>Epoxy resins</t>
  </si>
  <si>
    <t>12510-42-8</t>
  </si>
  <si>
    <t>Erionite</t>
  </si>
  <si>
    <t>140-88-5</t>
  </si>
  <si>
    <t>Ethyl acrylate</t>
  </si>
  <si>
    <t>74-85-1</t>
  </si>
  <si>
    <t>Ethylene</t>
  </si>
  <si>
    <t>106-93-4</t>
  </si>
  <si>
    <t>Ethylene dibromide (EDB, 1,2-dibromoethane)</t>
  </si>
  <si>
    <t>Ethylene dichloride (EDC, 1,2-dichloroethane)</t>
  </si>
  <si>
    <t>107-21-1</t>
  </si>
  <si>
    <t>Ethylene glycol</t>
  </si>
  <si>
    <t>629-14-1</t>
  </si>
  <si>
    <t>Ethylene glycol diethyl ether</t>
  </si>
  <si>
    <t>111-76-2</t>
  </si>
  <si>
    <t>Ethylene glycol monobutyl ether</t>
  </si>
  <si>
    <t>110-80-5</t>
  </si>
  <si>
    <t>Ethylene glycol monoethyl ether</t>
  </si>
  <si>
    <t>111-15-9</t>
  </si>
  <si>
    <t>Ethylene glycol monoethyl ether acetate</t>
  </si>
  <si>
    <t>109-86-4</t>
  </si>
  <si>
    <t>Ethylene glycol monomethyl ether</t>
  </si>
  <si>
    <t>110-49-6</t>
  </si>
  <si>
    <t>Ethylene glycol monomethyl ether acetate</t>
  </si>
  <si>
    <t>2807-30-9</t>
  </si>
  <si>
    <t>Ethylene glycol monopropyl ether</t>
  </si>
  <si>
    <t>75-21-8</t>
  </si>
  <si>
    <t>Ethylene oxide</t>
  </si>
  <si>
    <t>96-45-7</t>
  </si>
  <si>
    <t>Ethylene thiourea</t>
  </si>
  <si>
    <t>151-56-4</t>
  </si>
  <si>
    <t>Ethyleneimine (aziridine)</t>
  </si>
  <si>
    <t>10028-22-5</t>
  </si>
  <si>
    <t>Ferric sulfate</t>
  </si>
  <si>
    <t>Fluorides</t>
  </si>
  <si>
    <t>7782-41-4</t>
  </si>
  <si>
    <t>Fluorine gas</t>
  </si>
  <si>
    <t>110-00-9</t>
  </si>
  <si>
    <t>Furan</t>
  </si>
  <si>
    <t>60568-05-0</t>
  </si>
  <si>
    <t>Furmecyclox</t>
  </si>
  <si>
    <t>3688-53-7</t>
  </si>
  <si>
    <t>Furylfuramide</t>
  </si>
  <si>
    <t>58-89-9</t>
  </si>
  <si>
    <t>gamma-Hexachlorocyclohexane (Lindane)</t>
  </si>
  <si>
    <t>Glasswool fibers</t>
  </si>
  <si>
    <t>67730-11-4</t>
  </si>
  <si>
    <t>Glu-P-1</t>
  </si>
  <si>
    <t>67730-10-3</t>
  </si>
  <si>
    <t>Glu-P-2</t>
  </si>
  <si>
    <t>111-30-8</t>
  </si>
  <si>
    <t>Glutaraldehyde</t>
  </si>
  <si>
    <t>16568-02-8</t>
  </si>
  <si>
    <t>Gyromitrin</t>
  </si>
  <si>
    <t>2784-94-3</t>
  </si>
  <si>
    <t>HC Blue 1</t>
  </si>
  <si>
    <t>76-44-8</t>
  </si>
  <si>
    <t>Heptachlor</t>
  </si>
  <si>
    <t>1024-57-3</t>
  </si>
  <si>
    <t>Heptachlor epoxide</t>
  </si>
  <si>
    <t>87-68-3</t>
  </si>
  <si>
    <t>Hexachlorobutadiene</t>
  </si>
  <si>
    <t>608-73-1</t>
  </si>
  <si>
    <t>Hexachlorocyclohexanes (mixture) including but not limited to:</t>
  </si>
  <si>
    <t>77-47-4</t>
  </si>
  <si>
    <t>Hexachlorocyclopentadiene</t>
  </si>
  <si>
    <t>822-06-0</t>
  </si>
  <si>
    <t>Hexamethylene-1,6-diisocyanate</t>
  </si>
  <si>
    <t>680-31-9</t>
  </si>
  <si>
    <t>Hexamethylphosphoramide</t>
  </si>
  <si>
    <t>302-01-2</t>
  </si>
  <si>
    <t>Hydrazine</t>
  </si>
  <si>
    <t>10034-93-2</t>
  </si>
  <si>
    <t>Hydrazine sulfate</t>
  </si>
  <si>
    <t>10035-10-6</t>
  </si>
  <si>
    <t>Hydrogen bromide</t>
  </si>
  <si>
    <t>7664-39-3</t>
  </si>
  <si>
    <t>Hydrogen fluoride</t>
  </si>
  <si>
    <t>123-31-9</t>
  </si>
  <si>
    <t>Hydroquinone</t>
  </si>
  <si>
    <t>10043-66-0</t>
  </si>
  <si>
    <t>Iodine-131</t>
  </si>
  <si>
    <t>13463-40-6</t>
  </si>
  <si>
    <t>Iron pentacarbonyl</t>
  </si>
  <si>
    <t>78-59-1</t>
  </si>
  <si>
    <t>Isophorone</t>
  </si>
  <si>
    <t>78-79-5</t>
  </si>
  <si>
    <t>Isoprene, except from vegetative emission sources</t>
  </si>
  <si>
    <t>Isopropylbenzene (cumene)</t>
  </si>
  <si>
    <t>303-34-4</t>
  </si>
  <si>
    <t>Lasiocarpine</t>
  </si>
  <si>
    <t>18454-12-1</t>
  </si>
  <si>
    <t>Lead chromate oxide</t>
  </si>
  <si>
    <t>108-31-6</t>
  </si>
  <si>
    <t>Maleic anhydride</t>
  </si>
  <si>
    <t>108-39-4</t>
  </si>
  <si>
    <t>m-Cresol</t>
  </si>
  <si>
    <t>148-82-3</t>
  </si>
  <si>
    <t>Melphalan</t>
  </si>
  <si>
    <t>3223-07-2</t>
  </si>
  <si>
    <t>Melphalan HCl</t>
  </si>
  <si>
    <t>72-43-5</t>
  </si>
  <si>
    <t>Methoxychlor</t>
  </si>
  <si>
    <t>60-34-4</t>
  </si>
  <si>
    <t>Methyl hydrazine</t>
  </si>
  <si>
    <t>74-88-4</t>
  </si>
  <si>
    <t>Methyl iodide (iodomethane)</t>
  </si>
  <si>
    <t>Methyl isobutyl ketone (MIBK, hexone)</t>
  </si>
  <si>
    <t>624-83-9</t>
  </si>
  <si>
    <t>Methyl isocyanate</t>
  </si>
  <si>
    <t>80-62-6</t>
  </si>
  <si>
    <t>Methyl methacrylate</t>
  </si>
  <si>
    <t>66-27-3</t>
  </si>
  <si>
    <t>Methyl methanesulfonate</t>
  </si>
  <si>
    <t>1634-04-4</t>
  </si>
  <si>
    <t>Methyl tert-butyl ether</t>
  </si>
  <si>
    <t>101-68-8</t>
  </si>
  <si>
    <t>Methylene diphenyl diisocyanate (MDI)</t>
  </si>
  <si>
    <t>22967-92-6</t>
  </si>
  <si>
    <t>Methylmercury</t>
  </si>
  <si>
    <t>56-04-2</t>
  </si>
  <si>
    <t>Methylthiouracil</t>
  </si>
  <si>
    <t>90-94-8</t>
  </si>
  <si>
    <t>Michler's ketone</t>
  </si>
  <si>
    <t>Mineral fiber emissions from facilities manufacturing or processing glass, rock, or slag fibers (or other mineral derived fibers) of average diameter 1 micrometer or less.</t>
  </si>
  <si>
    <t>Mineral fibers (fine mineral fibers which are man-made, and are airborne particles of a respirable size greater than 5 microns in length, less than or equal to 3.5 microns in diameter, with a length to diameter ratio of 3:1)</t>
  </si>
  <si>
    <t>2385-85-5</t>
  </si>
  <si>
    <t>Mirex</t>
  </si>
  <si>
    <t>50-07-7</t>
  </si>
  <si>
    <t>Mitomycin C</t>
  </si>
  <si>
    <t>1313-27-5</t>
  </si>
  <si>
    <t>Molybdenum trioxide</t>
  </si>
  <si>
    <t>315-22-0</t>
  </si>
  <si>
    <t>Monocrotaline</t>
  </si>
  <si>
    <t>108-38-3</t>
  </si>
  <si>
    <t>m-Xylene</t>
  </si>
  <si>
    <t>134-62-3</t>
  </si>
  <si>
    <t>N,N-Diethyltoluamide (DEET)</t>
  </si>
  <si>
    <t>121-69-7</t>
  </si>
  <si>
    <t>N,N-Dimethylaniline</t>
  </si>
  <si>
    <t>531-82-8</t>
  </si>
  <si>
    <t>N-[4-(5-Nitro-2-furyl)-2-thiazolyl]-acetamide</t>
  </si>
  <si>
    <t>71-36-3</t>
  </si>
  <si>
    <t>n-Butyl alcohol</t>
  </si>
  <si>
    <t>373-02-4</t>
  </si>
  <si>
    <t>Nickel acetate</t>
  </si>
  <si>
    <t>3333-67-3</t>
  </si>
  <si>
    <t>Nickel carbonate</t>
  </si>
  <si>
    <t>12607-70-4</t>
  </si>
  <si>
    <t>Nickel carbonate hydroxide</t>
  </si>
  <si>
    <t>13463-39-3</t>
  </si>
  <si>
    <t>Nickel carbonyl</t>
  </si>
  <si>
    <t>7718-54-9</t>
  </si>
  <si>
    <t>Nickel chloride</t>
  </si>
  <si>
    <t>Nickel compounds, insoluble</t>
  </si>
  <si>
    <t>Nickel compounds, soluble</t>
  </si>
  <si>
    <t>12054-48-7</t>
  </si>
  <si>
    <t>Nickel hydroxide</t>
  </si>
  <si>
    <t>13478-00-7</t>
  </si>
  <si>
    <t>Nickel nitrate hexahydrate</t>
  </si>
  <si>
    <t>1313-99-1</t>
  </si>
  <si>
    <t>Nickel oxide</t>
  </si>
  <si>
    <t>12035-72-2</t>
  </si>
  <si>
    <t>Nickel subsulfide</t>
  </si>
  <si>
    <t>7786-81-4</t>
  </si>
  <si>
    <t>Nickel sulfate</t>
  </si>
  <si>
    <t>10101-97-0</t>
  </si>
  <si>
    <t>Nickel sulfate hexahydrate</t>
  </si>
  <si>
    <t>11113-75-0</t>
  </si>
  <si>
    <t>Nickel sulfide</t>
  </si>
  <si>
    <t>1271-28-9</t>
  </si>
  <si>
    <t>Nickelocene</t>
  </si>
  <si>
    <t>3570-75-0</t>
  </si>
  <si>
    <t>Nifurthiazole</t>
  </si>
  <si>
    <t>7697-37-2</t>
  </si>
  <si>
    <t>Nitric acid</t>
  </si>
  <si>
    <t>139-13-9</t>
  </si>
  <si>
    <t>Nitrilotriacetic acid</t>
  </si>
  <si>
    <t>18662-53-8</t>
  </si>
  <si>
    <t>Nitrilotriacetic acid, trisodium salt monohydrate</t>
  </si>
  <si>
    <t>98-95-3</t>
  </si>
  <si>
    <t>Nitrobenzene</t>
  </si>
  <si>
    <t>1836-75-5</t>
  </si>
  <si>
    <t>Nitrofen</t>
  </si>
  <si>
    <t>59-87-0</t>
  </si>
  <si>
    <t>Nitrofurazone</t>
  </si>
  <si>
    <t>302-70-5</t>
  </si>
  <si>
    <t>Nitrogen mustard N-oxide</t>
  </si>
  <si>
    <t>70-25-7</t>
  </si>
  <si>
    <t>N-Methyl-N-nitro-N-nitrosoguanidine</t>
  </si>
  <si>
    <t>1116-54-7</t>
  </si>
  <si>
    <t>N-Nitrosodiethanolamine</t>
  </si>
  <si>
    <t>55-18-5</t>
  </si>
  <si>
    <t>N-Nitrosodiethylamine</t>
  </si>
  <si>
    <t>62-75-9</t>
  </si>
  <si>
    <t>N-Nitrosodimethylamine</t>
  </si>
  <si>
    <t>924-16-3</t>
  </si>
  <si>
    <t>N-Nitrosodi-n-butylamine</t>
  </si>
  <si>
    <t>86-30-6</t>
  </si>
  <si>
    <t>N-Nitrosodiphenylamine</t>
  </si>
  <si>
    <t>621-64-7</t>
  </si>
  <si>
    <t>N-Nitrosodipropylamine</t>
  </si>
  <si>
    <t>10595-95-6</t>
  </si>
  <si>
    <t>N-Nitrosomethylethylamine</t>
  </si>
  <si>
    <t>59-89-2</t>
  </si>
  <si>
    <t>N-Nitrosomorpholine</t>
  </si>
  <si>
    <t>759-73-9</t>
  </si>
  <si>
    <t>N-Nitroso-N-ethylurea</t>
  </si>
  <si>
    <t>684-93-5</t>
  </si>
  <si>
    <t>N-Nitroso-N-methylurea</t>
  </si>
  <si>
    <t>615-53-2</t>
  </si>
  <si>
    <t>N-Nitroso-N-methylurethane</t>
  </si>
  <si>
    <t>16543-55-8</t>
  </si>
  <si>
    <t>N-Nitrosonornicotine</t>
  </si>
  <si>
    <t>100-75-4</t>
  </si>
  <si>
    <t>N-Nitrosopiperidine</t>
  </si>
  <si>
    <t>930-55-2</t>
  </si>
  <si>
    <t>N-Nitrosopyrrolidine</t>
  </si>
  <si>
    <t>90-04-0</t>
  </si>
  <si>
    <t>o-Anisidine</t>
  </si>
  <si>
    <t>134-29-2</t>
  </si>
  <si>
    <t>o-Anisidine hydrochloride</t>
  </si>
  <si>
    <t>8014-95-7</t>
  </si>
  <si>
    <t>Oleum (fuming sulfuric acid)</t>
  </si>
  <si>
    <t>132-27-4</t>
  </si>
  <si>
    <t>o-Phenylphenate, sodium</t>
  </si>
  <si>
    <t>97-56-3</t>
  </si>
  <si>
    <t>ortho-Aminoazotoluene</t>
  </si>
  <si>
    <t>95-53-4</t>
  </si>
  <si>
    <t>o-Toluidine</t>
  </si>
  <si>
    <t>636-21-5</t>
  </si>
  <si>
    <t>o-Toluidine hydrochloride</t>
  </si>
  <si>
    <t>56-38-2</t>
  </si>
  <si>
    <t>Parathion</t>
  </si>
  <si>
    <t>189084-64-8</t>
  </si>
  <si>
    <t>PBDE-100 [2,2’,4,4’,6-pentabromodiphenyl ether]</t>
  </si>
  <si>
    <t>182677-30-1</t>
  </si>
  <si>
    <t>PBDE-138 [2,2’,3,4,4’,5’-hexabromodiphenyl ether]</t>
  </si>
  <si>
    <t>68631-49-2</t>
  </si>
  <si>
    <t>PBDE-153 [2,2',4,4',5,5'-hexabromodiphenyl ether]</t>
  </si>
  <si>
    <t>207122-15-4</t>
  </si>
  <si>
    <t>PBDE-154 [2,2’,4,4’,5,6’-hexabromodiphenyl ether]</t>
  </si>
  <si>
    <t>207122-16-5</t>
  </si>
  <si>
    <t>PBDE-183 [2,2',3,4,4',5',6-heptabromodiphenyl ether]</t>
  </si>
  <si>
    <t>1163-19-5</t>
  </si>
  <si>
    <t>PBDE-209 [decabromodiphenyl ether]</t>
  </si>
  <si>
    <t>5436-43-1</t>
  </si>
  <si>
    <t>PBDE-47 [2,2',4,4'-tetrabromodiphenyl ether]</t>
  </si>
  <si>
    <t>60348-60-9</t>
  </si>
  <si>
    <t>PBDE-99 [2,2’,4,4’,5-pentabromodiphenyl ether]</t>
  </si>
  <si>
    <t>32598-14-4</t>
  </si>
  <si>
    <t>PCB 105 [2,3,3',4,4'-pentachlorobiphenyl]</t>
  </si>
  <si>
    <t>74472-37-0</t>
  </si>
  <si>
    <t>PCB 114 [2,3,4,4',5-pentachlorobiphenyl]</t>
  </si>
  <si>
    <t>31508-00-6</t>
  </si>
  <si>
    <t>PCB 118 [2,3',4,4',5-pentachlorobiphenyl]</t>
  </si>
  <si>
    <t>65510-44-3</t>
  </si>
  <si>
    <t>PCB 123 [2,3',4,4',5'-pentachlorobiphenyl]</t>
  </si>
  <si>
    <t>57465-28-8</t>
  </si>
  <si>
    <t>PCB 126 [3,3',4,4',5-pentachlorobiphenyl]</t>
  </si>
  <si>
    <t>38380-08-4</t>
  </si>
  <si>
    <t>PCB 156 [2,3,3',4,4',5-hexachlorobiphenyl]</t>
  </si>
  <si>
    <t>69782-90-7</t>
  </si>
  <si>
    <t>PCB 157 [2,3,3',4,4',5'-hexachlorobiphenyl]</t>
  </si>
  <si>
    <t>52663-72-6</t>
  </si>
  <si>
    <t>PCB 167 [2,3',4,4',5,5'-hexachlorobiphenyl]</t>
  </si>
  <si>
    <t>32774-16-6</t>
  </si>
  <si>
    <t>PCB 169 [3,3',4,4',5,5'-hexachlorobiphenyl]</t>
  </si>
  <si>
    <t>37680-65-2</t>
  </si>
  <si>
    <t>PCB 18 [2,2',5-trichlorobiphenyl]</t>
  </si>
  <si>
    <t>39635-31-9</t>
  </si>
  <si>
    <t>PCB 189 [2,3,3',4,4',5,5'-heptachlorobiphenyl]</t>
  </si>
  <si>
    <t>32598-13-3</t>
  </si>
  <si>
    <t>PCB 77 [3,3',4,4'-tetrachlorobiphenyl]</t>
  </si>
  <si>
    <t>70362-50-4</t>
  </si>
  <si>
    <t>PCB 81 [3,4,4',5-tetrachlorobiphenyl]</t>
  </si>
  <si>
    <t>37680-73-2</t>
  </si>
  <si>
    <t>PCB-101 [2,2',4,5,5'-pentachlorobiphenyl]</t>
  </si>
  <si>
    <t>38380-07-3</t>
  </si>
  <si>
    <t>PCB-128 [2,2',3,3',4,4'-hexachlorobiphenyl]</t>
  </si>
  <si>
    <t>35065-28-2</t>
  </si>
  <si>
    <t>PCB-138 [2,2',3,4,4',5'-hexachlorobiphenyl]</t>
  </si>
  <si>
    <t>35065-27-1</t>
  </si>
  <si>
    <t>PCB-153 [2,2',4,4',5,5'-hexachlorobiphenyl]</t>
  </si>
  <si>
    <t>35065-30-6</t>
  </si>
  <si>
    <t>PCB-170 [2,2',3,3',4,4',5-heptachlorobiphenyl]</t>
  </si>
  <si>
    <t>35065-29-3</t>
  </si>
  <si>
    <t>PCB-180 [2,2',3,4,4',5,5'-heptachlorobiphenyl]</t>
  </si>
  <si>
    <t>52663-68-0</t>
  </si>
  <si>
    <t>PCB-187 [2,2',3,4',5,5',6-heptachlorobiphenyl]</t>
  </si>
  <si>
    <t>52663-78-2</t>
  </si>
  <si>
    <t>PCB-195 [2,2',3,3',4,4',5,6-octachlorobiphenyl]</t>
  </si>
  <si>
    <t>40186-72-9</t>
  </si>
  <si>
    <t>PCB-206 [2,2',3,3',4,4',5,5',6-nonachlorobiphenyl]</t>
  </si>
  <si>
    <t>2051-24-3</t>
  </si>
  <si>
    <t>PCB-209 [decachlorobiphenyl]</t>
  </si>
  <si>
    <t>7012-37-5</t>
  </si>
  <si>
    <t>PCB-28 [2,4,4'-trichlorobiphenyl]</t>
  </si>
  <si>
    <t>41464-39-5</t>
  </si>
  <si>
    <t>PCB-44 [2,2',3,5'-tetrachlorobiphenyl]</t>
  </si>
  <si>
    <t>35693-99-3</t>
  </si>
  <si>
    <t>PCB-52 [2,2',5,5'-tetrachlorobiphenyl]</t>
  </si>
  <si>
    <t>32598-10-0</t>
  </si>
  <si>
    <t>PCB-66 [2,3',4,4'-tetrachlorobiphenyl]</t>
  </si>
  <si>
    <t>34883-43-7</t>
  </si>
  <si>
    <t>PCB-8 [2,4'-dichlorobiphenyl]</t>
  </si>
  <si>
    <t>106-47-8</t>
  </si>
  <si>
    <t>p-Chloroaniline</t>
  </si>
  <si>
    <t>95-69-2</t>
  </si>
  <si>
    <t>p-Chloro-o-toluidine</t>
  </si>
  <si>
    <t>120-71-8</t>
  </si>
  <si>
    <t>p-Cresidine</t>
  </si>
  <si>
    <t>106-44-5</t>
  </si>
  <si>
    <t>p-Cresol</t>
  </si>
  <si>
    <t>106-46-7</t>
  </si>
  <si>
    <t>p-Dichlorobenzene (1,4-dichlorobenzene)</t>
  </si>
  <si>
    <t>32534-81-9</t>
  </si>
  <si>
    <t>Pentabromodiphenyl ether</t>
  </si>
  <si>
    <t>82-68-8</t>
  </si>
  <si>
    <t>Pentachloronitrobenzene (quintobenzene)</t>
  </si>
  <si>
    <t>87-86-5</t>
  </si>
  <si>
    <t>Pentachlorophenol</t>
  </si>
  <si>
    <t>79-21-0</t>
  </si>
  <si>
    <t>Peracetic acid</t>
  </si>
  <si>
    <t>Perfluorinated compounds (PFCs)</t>
  </si>
  <si>
    <t>1763-23-1</t>
  </si>
  <si>
    <t>Perfluorooctanesulfonic acid (PFOS)</t>
  </si>
  <si>
    <t>335-67-1</t>
  </si>
  <si>
    <t>Perfluorooctanoic acid (PFOA)</t>
  </si>
  <si>
    <t>62-44-2</t>
  </si>
  <si>
    <t>Phenacetin</t>
  </si>
  <si>
    <t>94-78-0</t>
  </si>
  <si>
    <t>Phenazopyridine</t>
  </si>
  <si>
    <t>136-40-3</t>
  </si>
  <si>
    <t>Phenazopyridine hydrochloride</t>
  </si>
  <si>
    <t>3546-10-9</t>
  </si>
  <si>
    <t>Phenesterin</t>
  </si>
  <si>
    <t>50-06-6</t>
  </si>
  <si>
    <t>Phenobarbital</t>
  </si>
  <si>
    <t>59-96-1</t>
  </si>
  <si>
    <t>Phenoxybenzamine</t>
  </si>
  <si>
    <t>63-92-3</t>
  </si>
  <si>
    <t>Phenoxybenzamine hydrochloride</t>
  </si>
  <si>
    <t>75-44-5</t>
  </si>
  <si>
    <t>Phosgene</t>
  </si>
  <si>
    <t>7803-51-2</t>
  </si>
  <si>
    <t>Phosphine</t>
  </si>
  <si>
    <t>7664-38-2</t>
  </si>
  <si>
    <t>Phosphoric acid</t>
  </si>
  <si>
    <t>Phosphorus and compounds</t>
  </si>
  <si>
    <t>10025-87-3</t>
  </si>
  <si>
    <t>Phosphorus oxychloride</t>
  </si>
  <si>
    <t>10026-13-8</t>
  </si>
  <si>
    <t>Phosphorus pentachloride</t>
  </si>
  <si>
    <t>1314-56-3</t>
  </si>
  <si>
    <t>Phosphorus pentoxide</t>
  </si>
  <si>
    <t>7719-12-2</t>
  </si>
  <si>
    <t>Phosphorus trichloride</t>
  </si>
  <si>
    <t>12185-10-3</t>
  </si>
  <si>
    <t>Phosphorus, white</t>
  </si>
  <si>
    <t>Phthalates</t>
  </si>
  <si>
    <t>85-44-9</t>
  </si>
  <si>
    <t>Phthalic anhydride</t>
  </si>
  <si>
    <t>156-10-5</t>
  </si>
  <si>
    <t>p-Nitrosodiphenylamine</t>
  </si>
  <si>
    <t>Polybrominated diphenyl ethers (PBDEs)</t>
  </si>
  <si>
    <t>1336-36-3</t>
  </si>
  <si>
    <t>Polychlorinated biphenyls (PCBs)</t>
  </si>
  <si>
    <t>Polychlorinated biphenyls (PCBs) TEQ</t>
  </si>
  <si>
    <t>Polycyclic aromatic hydrocarbon derivatives [PAH-Derivatives]</t>
  </si>
  <si>
    <t>Polycyclic aromatic hydrocarbons (PAHs)</t>
  </si>
  <si>
    <t>3564-09-8</t>
  </si>
  <si>
    <t>Ponceau 3R</t>
  </si>
  <si>
    <t>3761-53-3</t>
  </si>
  <si>
    <t>Ponceau MX</t>
  </si>
  <si>
    <t>7758-01-2</t>
  </si>
  <si>
    <t>Potassium bromate</t>
  </si>
  <si>
    <t>106-50-3</t>
  </si>
  <si>
    <t>p-Phenylenediamine</t>
  </si>
  <si>
    <t>671-16-9</t>
  </si>
  <si>
    <t>Procarbazine</t>
  </si>
  <si>
    <t>366-70-1</t>
  </si>
  <si>
    <t>Procarbazine hydrochloride</t>
  </si>
  <si>
    <t>114-26-1</t>
  </si>
  <si>
    <t>Propoxur (Baygon)</t>
  </si>
  <si>
    <t>115-07-1</t>
  </si>
  <si>
    <t>Propylene</t>
  </si>
  <si>
    <t>6423-43-4</t>
  </si>
  <si>
    <t>Propylene glycol dinitrate</t>
  </si>
  <si>
    <t>107-98-2</t>
  </si>
  <si>
    <t>Propylene glycol monomethyl ether</t>
  </si>
  <si>
    <t>108-65-6</t>
  </si>
  <si>
    <t>Propylene glycol monomethyl ether acetate</t>
  </si>
  <si>
    <t>75-56-9</t>
  </si>
  <si>
    <t>Propylene oxide</t>
  </si>
  <si>
    <t>51-52-5</t>
  </si>
  <si>
    <t>Propylthiouracil</t>
  </si>
  <si>
    <t>106-42-3</t>
  </si>
  <si>
    <t>p-Xylene</t>
  </si>
  <si>
    <t>110-86-1</t>
  </si>
  <si>
    <t>Pyridine</t>
  </si>
  <si>
    <t>91-22-5</t>
  </si>
  <si>
    <t>Quinoline</t>
  </si>
  <si>
    <t>106-51-4</t>
  </si>
  <si>
    <t>Quinone</t>
  </si>
  <si>
    <t>Radon and its decay products</t>
  </si>
  <si>
    <t>Refractory ceramic fibers</t>
  </si>
  <si>
    <t>50-55-5</t>
  </si>
  <si>
    <t>Reserpine</t>
  </si>
  <si>
    <t>Rockwool</t>
  </si>
  <si>
    <t>94-59-7</t>
  </si>
  <si>
    <t>Safrole</t>
  </si>
  <si>
    <t>78-92-2</t>
  </si>
  <si>
    <t>sec-Butyl alcohol</t>
  </si>
  <si>
    <t>7783-07-5</t>
  </si>
  <si>
    <t>Selenide, hydrogen</t>
  </si>
  <si>
    <t>7446-34-6</t>
  </si>
  <si>
    <t>Selenium sulfide</t>
  </si>
  <si>
    <t>7631-86-9</t>
  </si>
  <si>
    <t>Silica, crystalline (respirable)</t>
  </si>
  <si>
    <t>Slagwool</t>
  </si>
  <si>
    <t>1310-73-2</t>
  </si>
  <si>
    <t>Sodium hydroxide</t>
  </si>
  <si>
    <t>10048-13-2</t>
  </si>
  <si>
    <t>Sterigmatocystin</t>
  </si>
  <si>
    <t>18883-66-4</t>
  </si>
  <si>
    <t>Streptozotocin</t>
  </si>
  <si>
    <t>96-09-3</t>
  </si>
  <si>
    <t>Styrene oxide</t>
  </si>
  <si>
    <t>95-06-7</t>
  </si>
  <si>
    <t>Sulfallate</t>
  </si>
  <si>
    <t>505-60-2</t>
  </si>
  <si>
    <t>Sulfur mustard</t>
  </si>
  <si>
    <t>7446-11-9</t>
  </si>
  <si>
    <t>Sulfur trioxide</t>
  </si>
  <si>
    <t>Talc containing asbestiform fibers</t>
  </si>
  <si>
    <t>540-88-5</t>
  </si>
  <si>
    <t>t-Butyl acetate</t>
  </si>
  <si>
    <t>100-21-0</t>
  </si>
  <si>
    <t>Terephthalic acid</t>
  </si>
  <si>
    <t>75-65-0</t>
  </si>
  <si>
    <t>tert-Butyl alcohol</t>
  </si>
  <si>
    <t>40088-47-9</t>
  </si>
  <si>
    <t>Tetrabromodiphenyl ether</t>
  </si>
  <si>
    <t>62-55-5</t>
  </si>
  <si>
    <t>Thioacetamide</t>
  </si>
  <si>
    <t>62-56-6</t>
  </si>
  <si>
    <t>Thiourea</t>
  </si>
  <si>
    <t>7550-45-0</t>
  </si>
  <si>
    <t>Titanium tetrachloride</t>
  </si>
  <si>
    <t>26471-62-5</t>
  </si>
  <si>
    <t>Toluene diisocyanates (2,4- and 2,6-)</t>
  </si>
  <si>
    <t>584-84-9</t>
  </si>
  <si>
    <t>Toluene-2,4-diisocyanate</t>
  </si>
  <si>
    <t>91-08-7</t>
  </si>
  <si>
    <t>Toluene-2,6-diisocyanate</t>
  </si>
  <si>
    <t>38998-75-3</t>
  </si>
  <si>
    <t>Total heptachlorodibenzofuran</t>
  </si>
  <si>
    <t>37871-00-4</t>
  </si>
  <si>
    <t>Total heptachlorodibenzo-p-dioxin</t>
  </si>
  <si>
    <t>55684-94-1</t>
  </si>
  <si>
    <t>Total hexachlorodibenzofuran</t>
  </si>
  <si>
    <t>34465-46-8</t>
  </si>
  <si>
    <t>Total hexachlorodibenzo-p-dioxin</t>
  </si>
  <si>
    <t>30402-15-4</t>
  </si>
  <si>
    <t>Total pentachlorodibenzofuran</t>
  </si>
  <si>
    <t>36088-22-9</t>
  </si>
  <si>
    <t>Total pentachlorodibenzo-p-dioxin</t>
  </si>
  <si>
    <t>55722-27-5</t>
  </si>
  <si>
    <t>Total tetrachlorodibenzofuran</t>
  </si>
  <si>
    <t>41903-57-5</t>
  </si>
  <si>
    <t>Total tetrachlorodibenzo-p-dioxin</t>
  </si>
  <si>
    <t>8001-35-2</t>
  </si>
  <si>
    <t>Toxaphene (polychlorinated camphenes)</t>
  </si>
  <si>
    <t>156-60-5</t>
  </si>
  <si>
    <t>trans-1,2-Dichloroethene</t>
  </si>
  <si>
    <t>55738-54-0</t>
  </si>
  <si>
    <t>trans-2[(Dimethylamino)-methylimino]-5-[2-(5-nitro-2-furyl)-vinyl]-1,3,4-oxadiazole</t>
  </si>
  <si>
    <t>39765-80-5</t>
  </si>
  <si>
    <t>trans-Nonachlor</t>
  </si>
  <si>
    <t>126-73-8</t>
  </si>
  <si>
    <t>Tributyl phosphate</t>
  </si>
  <si>
    <t>Trichloroethene (TCE, trichloroethylene)</t>
  </si>
  <si>
    <t>78-40-0</t>
  </si>
  <si>
    <t>Triethyl phosphate</t>
  </si>
  <si>
    <t>121-44-8</t>
  </si>
  <si>
    <t>Triethylamine</t>
  </si>
  <si>
    <t>112-49-2</t>
  </si>
  <si>
    <t>Triethylene glycol dimethyl ether</t>
  </si>
  <si>
    <t>1582-09-8</t>
  </si>
  <si>
    <t>Trifluralin</t>
  </si>
  <si>
    <t>512-56-1</t>
  </si>
  <si>
    <t>Trimethyl phosphate</t>
  </si>
  <si>
    <t>78-30-8</t>
  </si>
  <si>
    <t>Triorthocresyl phosphate</t>
  </si>
  <si>
    <t>115-86-6</t>
  </si>
  <si>
    <t>Triphenyl phosphate</t>
  </si>
  <si>
    <t>101-02-0</t>
  </si>
  <si>
    <t>Triphenyl phosphite</t>
  </si>
  <si>
    <t>52-24-4</t>
  </si>
  <si>
    <t>tris-(1-Aziridinyl)phosphine sulfide</t>
  </si>
  <si>
    <t>126-72-7</t>
  </si>
  <si>
    <t>tris(2,3-Dibromopropyl)phosphate</t>
  </si>
  <si>
    <t>62450-06-0</t>
  </si>
  <si>
    <t>Tryptophan-P-1</t>
  </si>
  <si>
    <t>62450-07-1</t>
  </si>
  <si>
    <t>Tryptophan-P-2</t>
  </si>
  <si>
    <t>51-79-6</t>
  </si>
  <si>
    <t>Urethane (ethyl carbamate)</t>
  </si>
  <si>
    <t>1314-62-1</t>
  </si>
  <si>
    <t>Vanadium pentoxide</t>
  </si>
  <si>
    <t>593-60-2</t>
  </si>
  <si>
    <t>Vinyl bromide</t>
  </si>
  <si>
    <t>75-02-5</t>
  </si>
  <si>
    <t>Vinyl fluoride</t>
  </si>
  <si>
    <t>75-35-4</t>
  </si>
  <si>
    <t>Vinylidene chloride</t>
  </si>
  <si>
    <t>1314-13-2</t>
  </si>
  <si>
    <t>Zinc oxide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</si>
</sst>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10409]#,##0.00;\-#,##0.00"/>
    <numFmt numFmtId="165" formatCode="0.000E+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b/>
      <sz val="11"/>
      <color rgb="FFC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C00000"/>
      <name val="Arial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8"/>
      <color theme="1"/>
      <name val="Arial"/>
      <family val="2"/>
    </font>
    <font>
      <sz val="28"/>
      <color theme="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9B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rgb="FFE2EFDA"/>
      </patternFill>
    </fill>
    <fill>
      <patternFill patternType="solid">
        <fgColor rgb="FFFFFF00"/>
        <bgColor rgb="FF000000"/>
      </patternFill>
    </fill>
    <fill>
      <patternFill patternType="solid">
        <fgColor rgb="FF9BC3FF"/>
        <bgColor rgb="FF000000"/>
      </patternFill>
    </fill>
    <fill>
      <patternFill patternType="solid">
        <fgColor rgb="FFABDB77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3" fillId="0" borderId="0"/>
    <xf numFmtId="0" fontId="24" fillId="0" borderId="0"/>
    <xf numFmtId="0" fontId="26" fillId="0" borderId="0"/>
    <xf numFmtId="0" fontId="1" fillId="0" borderId="0"/>
  </cellStyleXfs>
  <cellXfs count="293">
    <xf numFmtId="0" fontId="0" fillId="0" borderId="0" xfId="0"/>
    <xf numFmtId="0" fontId="6" fillId="5" borderId="6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0" xfId="0" applyFont="1"/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8" xfId="0" applyFont="1" applyBorder="1"/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9" borderId="22" xfId="0" applyFont="1" applyFill="1" applyBorder="1"/>
    <xf numFmtId="0" fontId="4" fillId="9" borderId="0" xfId="0" applyFont="1" applyFill="1"/>
    <xf numFmtId="0" fontId="4" fillId="9" borderId="17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18" xfId="0" applyFont="1" applyFill="1" applyBorder="1"/>
    <xf numFmtId="0" fontId="4" fillId="9" borderId="23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0" borderId="21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18" xfId="0" applyFont="1" applyBorder="1" applyProtection="1">
      <protection locked="0"/>
    </xf>
    <xf numFmtId="0" fontId="4" fillId="0" borderId="23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25" xfId="0" applyFont="1" applyBorder="1" applyAlignment="1" applyProtection="1">
      <alignment horizontal="center"/>
      <protection locked="0"/>
    </xf>
    <xf numFmtId="0" fontId="4" fillId="0" borderId="25" xfId="0" applyFont="1" applyBorder="1" applyProtection="1"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Font="1"/>
    <xf numFmtId="10" fontId="4" fillId="0" borderId="0" xfId="1" applyNumberFormat="1" applyFont="1" applyFill="1" applyAlignment="1" applyProtection="1">
      <alignment horizontal="center"/>
    </xf>
    <xf numFmtId="49" fontId="6" fillId="0" borderId="12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4" fillId="10" borderId="29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49" fontId="7" fillId="0" borderId="4" xfId="0" applyNumberFormat="1" applyFont="1" applyBorder="1" applyAlignment="1">
      <alignment horizontal="left"/>
    </xf>
    <xf numFmtId="0" fontId="7" fillId="0" borderId="3" xfId="0" applyFont="1" applyBorder="1"/>
    <xf numFmtId="10" fontId="7" fillId="0" borderId="1" xfId="1" applyNumberFormat="1" applyFont="1" applyBorder="1" applyAlignment="1" applyProtection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/>
    </xf>
    <xf numFmtId="0" fontId="7" fillId="0" borderId="21" xfId="0" applyFont="1" applyBorder="1"/>
    <xf numFmtId="0" fontId="7" fillId="0" borderId="30" xfId="0" applyFont="1" applyBorder="1" applyAlignment="1">
      <alignment horizontal="center"/>
    </xf>
    <xf numFmtId="49" fontId="7" fillId="0" borderId="17" xfId="0" applyNumberFormat="1" applyFont="1" applyBorder="1" applyAlignment="1">
      <alignment horizontal="left"/>
    </xf>
    <xf numFmtId="10" fontId="7" fillId="0" borderId="21" xfId="1" applyNumberFormat="1" applyFont="1" applyBorder="1" applyAlignment="1" applyProtection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49" fontId="4" fillId="9" borderId="17" xfId="0" applyNumberFormat="1" applyFont="1" applyFill="1" applyBorder="1" applyAlignment="1">
      <alignment horizontal="left"/>
    </xf>
    <xf numFmtId="10" fontId="4" fillId="9" borderId="21" xfId="1" applyNumberFormat="1" applyFont="1" applyFill="1" applyBorder="1" applyAlignment="1" applyProtection="1">
      <alignment horizontal="center"/>
    </xf>
    <xf numFmtId="0" fontId="4" fillId="9" borderId="33" xfId="0" applyFont="1" applyFill="1" applyBorder="1" applyAlignment="1">
      <alignment horizontal="center"/>
    </xf>
    <xf numFmtId="0" fontId="4" fillId="9" borderId="34" xfId="0" applyFont="1" applyFill="1" applyBorder="1" applyAlignment="1">
      <alignment horizontal="center"/>
    </xf>
    <xf numFmtId="0" fontId="4" fillId="9" borderId="21" xfId="0" applyFont="1" applyFill="1" applyBorder="1"/>
    <xf numFmtId="10" fontId="4" fillId="0" borderId="21" xfId="1" applyNumberFormat="1" applyFont="1" applyBorder="1" applyAlignment="1" applyProtection="1">
      <alignment horizontal="center"/>
      <protection locked="0"/>
    </xf>
    <xf numFmtId="164" fontId="10" fillId="11" borderId="36" xfId="0" applyNumberFormat="1" applyFont="1" applyFill="1" applyBorder="1" applyAlignment="1">
      <alignment horizontal="center" vertical="center" wrapText="1" readingOrder="1"/>
    </xf>
    <xf numFmtId="3" fontId="10" fillId="11" borderId="36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1" fillId="13" borderId="37" xfId="0" applyFont="1" applyFill="1" applyBorder="1"/>
    <xf numFmtId="0" fontId="11" fillId="0" borderId="37" xfId="0" applyFont="1" applyBorder="1"/>
    <xf numFmtId="0" fontId="12" fillId="0" borderId="22" xfId="0" applyFont="1" applyBorder="1" applyProtection="1">
      <protection locked="0"/>
    </xf>
    <xf numFmtId="0" fontId="11" fillId="13" borderId="38" xfId="0" applyFont="1" applyFill="1" applyBorder="1"/>
    <xf numFmtId="0" fontId="11" fillId="0" borderId="38" xfId="0" applyFont="1" applyBorder="1"/>
    <xf numFmtId="11" fontId="11" fillId="13" borderId="38" xfId="0" applyNumberFormat="1" applyFont="1" applyFill="1" applyBorder="1"/>
    <xf numFmtId="11" fontId="11" fillId="0" borderId="38" xfId="0" applyNumberFormat="1" applyFont="1" applyBorder="1"/>
    <xf numFmtId="0" fontId="12" fillId="0" borderId="18" xfId="0" applyFont="1" applyBorder="1" applyProtection="1">
      <protection locked="0"/>
    </xf>
    <xf numFmtId="0" fontId="12" fillId="0" borderId="18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11" xfId="0" applyFont="1" applyBorder="1" applyProtection="1">
      <protection locked="0"/>
    </xf>
    <xf numFmtId="0" fontId="12" fillId="0" borderId="10" xfId="0" applyFont="1" applyBorder="1" applyProtection="1">
      <protection locked="0"/>
    </xf>
    <xf numFmtId="0" fontId="14" fillId="0" borderId="18" xfId="0" applyFont="1" applyBorder="1" applyAlignment="1">
      <alignment horizontal="center"/>
    </xf>
    <xf numFmtId="11" fontId="11" fillId="14" borderId="38" xfId="0" applyNumberFormat="1" applyFont="1" applyFill="1" applyBorder="1"/>
    <xf numFmtId="11" fontId="6" fillId="6" borderId="14" xfId="0" applyNumberFormat="1" applyFont="1" applyFill="1" applyBorder="1" applyAlignment="1">
      <alignment horizontal="center" vertical="center"/>
    </xf>
    <xf numFmtId="11" fontId="6" fillId="7" borderId="11" xfId="0" applyNumberFormat="1" applyFont="1" applyFill="1" applyBorder="1" applyAlignment="1">
      <alignment horizontal="center" vertical="center"/>
    </xf>
    <xf numFmtId="11" fontId="6" fillId="5" borderId="12" xfId="0" applyNumberFormat="1" applyFont="1" applyFill="1" applyBorder="1" applyAlignment="1">
      <alignment horizontal="center" vertical="center"/>
    </xf>
    <xf numFmtId="11" fontId="6" fillId="7" borderId="15" xfId="0" applyNumberFormat="1" applyFont="1" applyFill="1" applyBorder="1" applyAlignment="1">
      <alignment horizontal="center" vertical="center"/>
    </xf>
    <xf numFmtId="11" fontId="4" fillId="9" borderId="35" xfId="0" applyNumberFormat="1" applyFont="1" applyFill="1" applyBorder="1" applyAlignment="1">
      <alignment horizontal="center"/>
    </xf>
    <xf numFmtId="11" fontId="4" fillId="9" borderId="18" xfId="0" applyNumberFormat="1" applyFont="1" applyFill="1" applyBorder="1" applyAlignment="1">
      <alignment horizontal="center"/>
    </xf>
    <xf numFmtId="11" fontId="4" fillId="9" borderId="33" xfId="0" applyNumberFormat="1" applyFont="1" applyFill="1" applyBorder="1" applyAlignment="1">
      <alignment horizontal="center"/>
    </xf>
    <xf numFmtId="11" fontId="0" fillId="0" borderId="0" xfId="0" applyNumberFormat="1"/>
    <xf numFmtId="0" fontId="7" fillId="0" borderId="32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12" fillId="0" borderId="21" xfId="0" applyFont="1" applyBorder="1" applyAlignment="1" applyProtection="1">
      <alignment horizontal="left"/>
      <protection locked="0"/>
    </xf>
    <xf numFmtId="2" fontId="11" fillId="13" borderId="38" xfId="0" applyNumberFormat="1" applyFont="1" applyFill="1" applyBorder="1"/>
    <xf numFmtId="2" fontId="11" fillId="0" borderId="38" xfId="0" applyNumberFormat="1" applyFont="1" applyBorder="1"/>
    <xf numFmtId="2" fontId="0" fillId="0" borderId="0" xfId="0" applyNumberFormat="1"/>
    <xf numFmtId="0" fontId="11" fillId="0" borderId="0" xfId="0" applyFont="1"/>
    <xf numFmtId="0" fontId="17" fillId="15" borderId="40" xfId="0" applyFont="1" applyFill="1" applyBorder="1" applyAlignment="1">
      <alignment wrapText="1"/>
    </xf>
    <xf numFmtId="0" fontId="16" fillId="0" borderId="41" xfId="0" applyFont="1" applyBorder="1"/>
    <xf numFmtId="0" fontId="17" fillId="15" borderId="40" xfId="0" applyFont="1" applyFill="1" applyBorder="1"/>
    <xf numFmtId="0" fontId="11" fillId="0" borderId="38" xfId="0" quotePrefix="1" applyFont="1" applyBorder="1"/>
    <xf numFmtId="0" fontId="15" fillId="0" borderId="37" xfId="0" applyFont="1" applyBorder="1"/>
    <xf numFmtId="0" fontId="7" fillId="0" borderId="1" xfId="0" applyFont="1" applyBorder="1" applyAlignment="1">
      <alignment horizontal="left"/>
    </xf>
    <xf numFmtId="0" fontId="4" fillId="9" borderId="21" xfId="0" applyFont="1" applyFill="1" applyBorder="1" applyAlignment="1">
      <alignment horizontal="left"/>
    </xf>
    <xf numFmtId="0" fontId="12" fillId="0" borderId="9" xfId="0" applyFont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1" fillId="13" borderId="38" xfId="0" applyFont="1" applyFill="1" applyBorder="1" applyAlignment="1"/>
    <xf numFmtId="0" fontId="18" fillId="0" borderId="0" xfId="0" applyFont="1" applyFill="1" applyBorder="1" applyAlignment="1"/>
    <xf numFmtId="11" fontId="11" fillId="0" borderId="38" xfId="0" applyNumberFormat="1" applyFont="1" applyFill="1" applyBorder="1"/>
    <xf numFmtId="0" fontId="11" fillId="0" borderId="38" xfId="0" applyFont="1" applyFill="1" applyBorder="1"/>
    <xf numFmtId="165" fontId="11" fillId="0" borderId="38" xfId="0" applyNumberFormat="1" applyFont="1" applyFill="1" applyBorder="1"/>
    <xf numFmtId="0" fontId="16" fillId="0" borderId="41" xfId="0" applyFont="1" applyBorder="1" applyAlignment="1">
      <alignment horizontal="left"/>
    </xf>
    <xf numFmtId="0" fontId="19" fillId="0" borderId="0" xfId="0" applyFont="1"/>
    <xf numFmtId="0" fontId="18" fillId="0" borderId="22" xfId="0" applyFont="1" applyFill="1" applyBorder="1" applyProtection="1">
      <protection locked="0"/>
    </xf>
    <xf numFmtId="0" fontId="18" fillId="0" borderId="21" xfId="0" applyFont="1" applyFill="1" applyBorder="1" applyAlignment="1" applyProtection="1">
      <alignment horizontal="left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43" fontId="4" fillId="0" borderId="24" xfId="0" applyNumberFormat="1" applyFont="1" applyBorder="1" applyAlignment="1" applyProtection="1">
      <alignment horizontal="right" vertical="center"/>
      <protection locked="0"/>
    </xf>
    <xf numFmtId="2" fontId="4" fillId="0" borderId="23" xfId="0" applyNumberFormat="1" applyFont="1" applyBorder="1" applyAlignment="1" applyProtection="1">
      <alignment horizontal="right" vertical="center"/>
      <protection locked="0"/>
    </xf>
    <xf numFmtId="0" fontId="4" fillId="0" borderId="23" xfId="0" applyFont="1" applyFill="1" applyBorder="1" applyAlignment="1" applyProtection="1">
      <alignment horizontal="right" vertical="center"/>
      <protection locked="0"/>
    </xf>
    <xf numFmtId="43" fontId="4" fillId="0" borderId="24" xfId="0" applyNumberFormat="1" applyFont="1" applyFill="1" applyBorder="1" applyAlignment="1" applyProtection="1">
      <alignment horizontal="right" vertical="center"/>
      <protection locked="0"/>
    </xf>
    <xf numFmtId="2" fontId="12" fillId="0" borderId="23" xfId="0" applyNumberFormat="1" applyFont="1" applyBorder="1" applyAlignment="1" applyProtection="1">
      <alignment horizontal="right" vertical="center"/>
      <protection locked="0"/>
    </xf>
    <xf numFmtId="0" fontId="17" fillId="0" borderId="42" xfId="0" applyFont="1" applyBorder="1" applyAlignment="1"/>
    <xf numFmtId="0" fontId="17" fillId="0" borderId="39" xfId="0" applyFont="1" applyBorder="1" applyAlignment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 wrapText="1"/>
    </xf>
    <xf numFmtId="0" fontId="3" fillId="12" borderId="1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0" fontId="2" fillId="0" borderId="1" xfId="1" applyNumberFormat="1" applyFont="1" applyBorder="1" applyAlignment="1" applyProtection="1">
      <alignment horizontal="center" vertical="center" wrapText="1"/>
    </xf>
    <xf numFmtId="10" fontId="2" fillId="0" borderId="21" xfId="1" applyNumberFormat="1" applyFont="1" applyBorder="1" applyAlignment="1" applyProtection="1">
      <alignment horizontal="center" vertical="center" wrapText="1"/>
    </xf>
    <xf numFmtId="10" fontId="2" fillId="0" borderId="9" xfId="1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11" fontId="3" fillId="4" borderId="4" xfId="0" applyNumberFormat="1" applyFont="1" applyFill="1" applyBorder="1" applyAlignment="1">
      <alignment horizontal="center" vertical="center"/>
    </xf>
    <xf numFmtId="11" fontId="3" fillId="4" borderId="3" xfId="0" applyNumberFormat="1" applyFont="1" applyFill="1" applyBorder="1" applyAlignment="1">
      <alignment horizontal="center" vertical="center"/>
    </xf>
    <xf numFmtId="11" fontId="3" fillId="4" borderId="28" xfId="0" applyNumberFormat="1" applyFont="1" applyFill="1" applyBorder="1" applyAlignment="1">
      <alignment horizontal="center" vertical="center"/>
    </xf>
    <xf numFmtId="11" fontId="3" fillId="4" borderId="12" xfId="0" applyNumberFormat="1" applyFont="1" applyFill="1" applyBorder="1" applyAlignment="1">
      <alignment horizontal="center" vertical="center"/>
    </xf>
    <xf numFmtId="11" fontId="3" fillId="4" borderId="11" xfId="0" applyNumberFormat="1" applyFont="1" applyFill="1" applyBorder="1" applyAlignment="1">
      <alignment horizontal="center" vertical="center"/>
    </xf>
    <xf numFmtId="11" fontId="3" fillId="4" borderId="25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8" fillId="0" borderId="21" xfId="0" applyFont="1" applyFill="1" applyBorder="1" applyAlignment="1" applyProtection="1">
      <alignment horizontal="left" wrapText="1"/>
      <protection locked="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3" fillId="16" borderId="43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3" fillId="16" borderId="44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7" fillId="0" borderId="17" xfId="0" applyFont="1" applyBorder="1"/>
    <xf numFmtId="0" fontId="7" fillId="0" borderId="0" xfId="0" applyFont="1" applyBorder="1"/>
    <xf numFmtId="3" fontId="7" fillId="0" borderId="4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0" borderId="28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9" borderId="17" xfId="0" applyFont="1" applyFill="1" applyBorder="1"/>
    <xf numFmtId="0" fontId="4" fillId="9" borderId="0" xfId="0" applyFont="1" applyFill="1" applyBorder="1"/>
    <xf numFmtId="0" fontId="4" fillId="9" borderId="0" xfId="0" applyFont="1" applyFill="1" applyBorder="1" applyAlignment="1">
      <alignment horizontal="center"/>
    </xf>
    <xf numFmtId="0" fontId="4" fillId="0" borderId="17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2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9" borderId="6" xfId="0" applyFont="1" applyFill="1" applyBorder="1" applyAlignment="1">
      <alignment horizontal="center"/>
    </xf>
    <xf numFmtId="0" fontId="4" fillId="9" borderId="7" xfId="0" applyFont="1" applyFill="1" applyBorder="1"/>
    <xf numFmtId="0" fontId="4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16" borderId="1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</xf>
    <xf numFmtId="0" fontId="0" fillId="0" borderId="0" xfId="0" applyProtection="1"/>
    <xf numFmtId="0" fontId="3" fillId="2" borderId="9" xfId="0" applyFont="1" applyFill="1" applyBorder="1" applyAlignment="1" applyProtection="1">
      <alignment horizontal="center" vertical="center"/>
    </xf>
    <xf numFmtId="0" fontId="3" fillId="16" borderId="9" xfId="0" applyFont="1" applyFill="1" applyBorder="1" applyAlignment="1" applyProtection="1">
      <alignment horizontal="center" vertical="center"/>
    </xf>
    <xf numFmtId="49" fontId="6" fillId="0" borderId="12" xfId="0" applyNumberFormat="1" applyFont="1" applyBorder="1" applyAlignment="1" applyProtection="1">
      <alignment horizontal="center"/>
    </xf>
    <xf numFmtId="0" fontId="6" fillId="0" borderId="14" xfId="0" applyFont="1" applyBorder="1" applyAlignment="1" applyProtection="1">
      <alignment horizontal="center"/>
    </xf>
    <xf numFmtId="0" fontId="6" fillId="0" borderId="25" xfId="0" applyFont="1" applyBorder="1" applyAlignment="1" applyProtection="1">
      <alignment horizontal="center"/>
    </xf>
    <xf numFmtId="10" fontId="6" fillId="0" borderId="12" xfId="1" applyNumberFormat="1" applyFont="1" applyBorder="1" applyAlignment="1" applyProtection="1">
      <alignment horizontal="center"/>
    </xf>
    <xf numFmtId="10" fontId="6" fillId="0" borderId="13" xfId="1" applyNumberFormat="1" applyFont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6" fillId="5" borderId="11" xfId="0" applyFont="1" applyFill="1" applyBorder="1" applyAlignment="1" applyProtection="1">
      <alignment horizontal="center" vertical="center"/>
    </xf>
    <xf numFmtId="0" fontId="6" fillId="6" borderId="14" xfId="0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/>
    </xf>
    <xf numFmtId="0" fontId="6" fillId="6" borderId="29" xfId="0" applyFont="1" applyFill="1" applyBorder="1" applyAlignment="1" applyProtection="1">
      <alignment horizontal="center" vertical="center"/>
    </xf>
    <xf numFmtId="0" fontId="6" fillId="7" borderId="15" xfId="0" applyFont="1" applyFill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/>
    </xf>
    <xf numFmtId="0" fontId="7" fillId="0" borderId="17" xfId="0" applyFont="1" applyBorder="1" applyProtection="1"/>
    <xf numFmtId="49" fontId="7" fillId="0" borderId="4" xfId="0" applyNumberFormat="1" applyFont="1" applyBorder="1" applyAlignment="1" applyProtection="1">
      <alignment horizontal="center"/>
    </xf>
    <xf numFmtId="0" fontId="7" fillId="0" borderId="3" xfId="0" applyFont="1" applyBorder="1" applyProtection="1"/>
    <xf numFmtId="0" fontId="7" fillId="0" borderId="18" xfId="0" applyFont="1" applyBorder="1" applyAlignment="1" applyProtection="1">
      <alignment horizontal="center"/>
    </xf>
    <xf numFmtId="10" fontId="7" fillId="0" borderId="17" xfId="1" applyNumberFormat="1" applyFont="1" applyBorder="1" applyAlignment="1" applyProtection="1">
      <alignment horizontal="center"/>
    </xf>
    <xf numFmtId="10" fontId="7" fillId="0" borderId="18" xfId="1" applyNumberFormat="1" applyFont="1" applyBorder="1" applyAlignment="1" applyProtection="1">
      <alignment horizontal="center"/>
    </xf>
    <xf numFmtId="0" fontId="7" fillId="0" borderId="21" xfId="0" applyFont="1" applyBorder="1" applyProtection="1"/>
    <xf numFmtId="0" fontId="7" fillId="0" borderId="30" xfId="0" applyFont="1" applyBorder="1" applyAlignment="1" applyProtection="1">
      <alignment horizontal="center"/>
    </xf>
    <xf numFmtId="0" fontId="7" fillId="0" borderId="32" xfId="0" applyFont="1" applyBorder="1" applyAlignment="1" applyProtection="1">
      <alignment horizontal="center"/>
    </xf>
    <xf numFmtId="0" fontId="7" fillId="0" borderId="45" xfId="0" applyFont="1" applyBorder="1" applyAlignment="1" applyProtection="1">
      <alignment horizontal="center"/>
    </xf>
    <xf numFmtId="0" fontId="7" fillId="0" borderId="46" xfId="0" applyFont="1" applyBorder="1" applyAlignment="1" applyProtection="1">
      <alignment horizontal="center"/>
    </xf>
    <xf numFmtId="49" fontId="7" fillId="0" borderId="17" xfId="0" applyNumberFormat="1" applyFont="1" applyBorder="1" applyAlignment="1" applyProtection="1">
      <alignment horizontal="center"/>
    </xf>
    <xf numFmtId="0" fontId="7" fillId="0" borderId="0" xfId="0" applyFont="1" applyBorder="1" applyProtection="1"/>
    <xf numFmtId="0" fontId="7" fillId="0" borderId="33" xfId="0" applyFont="1" applyBorder="1" applyAlignment="1" applyProtection="1">
      <alignment horizontal="center"/>
    </xf>
    <xf numFmtId="0" fontId="7" fillId="0" borderId="35" xfId="0" applyFont="1" applyBorder="1" applyAlignment="1" applyProtection="1">
      <alignment horizontal="center"/>
    </xf>
    <xf numFmtId="0" fontId="7" fillId="0" borderId="47" xfId="0" applyFont="1" applyBorder="1" applyAlignment="1" applyProtection="1">
      <alignment horizontal="center"/>
    </xf>
    <xf numFmtId="0" fontId="4" fillId="9" borderId="21" xfId="0" applyFont="1" applyFill="1" applyBorder="1" applyAlignment="1" applyProtection="1">
      <alignment horizontal="center"/>
    </xf>
    <xf numFmtId="0" fontId="4" fillId="9" borderId="17" xfId="0" applyFont="1" applyFill="1" applyBorder="1" applyProtection="1"/>
    <xf numFmtId="49" fontId="4" fillId="9" borderId="17" xfId="0" applyNumberFormat="1" applyFont="1" applyFill="1" applyBorder="1" applyAlignment="1" applyProtection="1">
      <alignment horizontal="center"/>
    </xf>
    <xf numFmtId="0" fontId="4" fillId="9" borderId="0" xfId="0" applyFont="1" applyFill="1" applyBorder="1" applyProtection="1"/>
    <xf numFmtId="10" fontId="4" fillId="9" borderId="17" xfId="1" applyNumberFormat="1" applyFont="1" applyFill="1" applyBorder="1" applyAlignment="1" applyProtection="1">
      <alignment horizontal="center"/>
    </xf>
    <xf numFmtId="10" fontId="4" fillId="9" borderId="18" xfId="1" applyNumberFormat="1" applyFont="1" applyFill="1" applyBorder="1" applyAlignment="1" applyProtection="1">
      <alignment horizontal="center"/>
    </xf>
    <xf numFmtId="0" fontId="4" fillId="9" borderId="21" xfId="0" applyFont="1" applyFill="1" applyBorder="1" applyProtection="1"/>
    <xf numFmtId="0" fontId="4" fillId="9" borderId="33" xfId="0" applyFont="1" applyFill="1" applyBorder="1" applyAlignment="1" applyProtection="1">
      <alignment horizontal="center"/>
    </xf>
    <xf numFmtId="0" fontId="4" fillId="9" borderId="35" xfId="0" applyFont="1" applyFill="1" applyBorder="1" applyAlignment="1" applyProtection="1">
      <alignment horizontal="center"/>
    </xf>
    <xf numFmtId="0" fontId="4" fillId="9" borderId="18" xfId="0" applyFont="1" applyFill="1" applyBorder="1" applyAlignment="1" applyProtection="1">
      <alignment horizontal="center"/>
    </xf>
    <xf numFmtId="49" fontId="4" fillId="0" borderId="17" xfId="0" applyNumberFormat="1" applyFont="1" applyBorder="1" applyAlignment="1" applyProtection="1">
      <alignment horizontal="center"/>
      <protection locked="0"/>
    </xf>
    <xf numFmtId="10" fontId="4" fillId="0" borderId="17" xfId="1" applyNumberFormat="1" applyFont="1" applyBorder="1" applyAlignment="1" applyProtection="1">
      <alignment horizontal="center"/>
      <protection locked="0"/>
    </xf>
    <xf numFmtId="10" fontId="4" fillId="0" borderId="18" xfId="1" applyNumberFormat="1" applyFont="1" applyBorder="1" applyAlignment="1" applyProtection="1">
      <alignment horizontal="center"/>
      <protection locked="0"/>
    </xf>
    <xf numFmtId="0" fontId="4" fillId="0" borderId="21" xfId="0" applyFont="1" applyBorder="1" applyProtection="1">
      <protection locked="0"/>
    </xf>
    <xf numFmtId="0" fontId="4" fillId="0" borderId="33" xfId="0" applyFont="1" applyBorder="1" applyAlignment="1" applyProtection="1">
      <alignment horizontal="center"/>
      <protection locked="0"/>
    </xf>
    <xf numFmtId="0" fontId="4" fillId="0" borderId="35" xfId="0" applyFont="1" applyBorder="1" applyAlignment="1" applyProtection="1">
      <alignment horizontal="center"/>
      <protection locked="0"/>
    </xf>
    <xf numFmtId="0" fontId="23" fillId="3" borderId="11" xfId="0" applyFont="1" applyFill="1" applyBorder="1" applyAlignment="1">
      <alignment horizontal="center" vertical="center" wrapText="1"/>
    </xf>
    <xf numFmtId="49" fontId="23" fillId="3" borderId="11" xfId="3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wrapText="1"/>
    </xf>
    <xf numFmtId="0" fontId="18" fillId="0" borderId="0" xfId="0" applyFont="1" applyFill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25" fillId="0" borderId="0" xfId="0" applyFont="1" applyFill="1" applyAlignment="1"/>
    <xf numFmtId="0" fontId="18" fillId="0" borderId="0" xfId="4" applyFont="1" applyFill="1" applyAlignment="1">
      <alignment horizontal="left" vertical="top"/>
    </xf>
    <xf numFmtId="49" fontId="18" fillId="0" borderId="0" xfId="0" applyNumberFormat="1" applyFont="1" applyFill="1" applyAlignment="1">
      <alignment horizontal="center"/>
    </xf>
    <xf numFmtId="49" fontId="18" fillId="0" borderId="0" xfId="5" applyNumberFormat="1" applyFont="1" applyFill="1" applyBorder="1" applyAlignment="1">
      <alignment horizontal="left" vertical="center"/>
    </xf>
    <xf numFmtId="0" fontId="18" fillId="0" borderId="0" xfId="5" applyFont="1" applyFill="1" applyBorder="1" applyAlignment="1">
      <alignment horizontal="left" vertical="center"/>
    </xf>
    <xf numFmtId="14" fontId="18" fillId="0" borderId="0" xfId="0" quotePrefix="1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left" vertical="top"/>
    </xf>
    <xf numFmtId="0" fontId="18" fillId="0" borderId="0" xfId="0" quotePrefix="1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8" fillId="0" borderId="0" xfId="4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</cellXfs>
  <cellStyles count="6">
    <cellStyle name="Normal" xfId="0" builtinId="0"/>
    <cellStyle name="Normal 2" xfId="2"/>
    <cellStyle name="Normal 3" xfId="5"/>
    <cellStyle name="Normal 4" xfId="4"/>
    <cellStyle name="Normal_Sheet1" xfId="3"/>
    <cellStyle name="Percent" xfId="1" builtinId="5"/>
  </cellStyles>
  <dxfs count="4">
    <dxf>
      <fill>
        <patternFill patternType="solid">
          <fgColor auto="1"/>
          <bgColor rgb="FFFFE579"/>
        </patternFill>
      </fill>
    </dxf>
    <dxf>
      <fill>
        <patternFill patternType="gray125">
          <fgColor auto="1"/>
          <bgColor rgb="FFFFE07D"/>
        </patternFill>
      </fill>
    </dxf>
    <dxf>
      <fill>
        <patternFill>
          <bgColor rgb="FFFFE05D"/>
        </patternFill>
      </fill>
    </dxf>
    <dxf>
      <fill>
        <patternFill patternType="gray125">
          <fgColor auto="1"/>
          <bgColor rgb="FFFFE07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KOWAL1\Downloads\AQ520Form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98FFS01.na.ipaper.com\users\Users\NKOWAL1\Downloads\AQ520Form%20(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KOWAL1\Downloads\AQ520Form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 Instructions"/>
      <sheetName val="1. Facility Information"/>
      <sheetName val="2. Emissions Units &amp; Activities"/>
      <sheetName val="3. Pollutant Emissions - EF"/>
      <sheetName val="4. Material Balance Activities"/>
      <sheetName val="5. Pollutant Emissions - MB"/>
      <sheetName val="DEQ Pollutant List"/>
      <sheetName val="RevHistory"/>
    </sheetNames>
    <sheetDataSet>
      <sheetData sheetId="0"/>
      <sheetData sheetId="1"/>
      <sheetData sheetId="2">
        <row r="13">
          <cell r="H13">
            <v>100</v>
          </cell>
          <cell r="I13">
            <v>140</v>
          </cell>
          <cell r="J13">
            <v>200</v>
          </cell>
          <cell r="K13">
            <v>0.3</v>
          </cell>
          <cell r="L13">
            <v>0.5</v>
          </cell>
          <cell r="M13">
            <v>0.8</v>
          </cell>
        </row>
      </sheetData>
      <sheetData sheetId="3">
        <row r="5">
          <cell r="B5"/>
        </row>
        <row r="6">
          <cell r="B6"/>
        </row>
        <row r="7">
          <cell r="B7"/>
        </row>
      </sheetData>
      <sheetData sheetId="4"/>
      <sheetData sheetId="5"/>
      <sheetData sheetId="6">
        <row r="7">
          <cell r="A7">
            <v>115</v>
          </cell>
          <cell r="B7" t="str">
            <v>630-20-6</v>
          </cell>
          <cell r="C7" t="str">
            <v>1,1,1,2-Tetrachloroethane</v>
          </cell>
        </row>
        <row r="8">
          <cell r="A8">
            <v>245</v>
          </cell>
          <cell r="B8" t="str">
            <v>811-97-2</v>
          </cell>
          <cell r="C8" t="str">
            <v>1,1,1,2-Tetrafluoroethane</v>
          </cell>
        </row>
        <row r="9">
          <cell r="A9">
            <v>326</v>
          </cell>
          <cell r="B9" t="str">
            <v>71-55-6</v>
          </cell>
          <cell r="C9" t="str">
            <v>1,1,1-Trichloroethane (methyl chloroform)</v>
          </cell>
        </row>
        <row r="10">
          <cell r="A10">
            <v>594</v>
          </cell>
          <cell r="B10" t="str">
            <v>79-34-5</v>
          </cell>
          <cell r="C10" t="str">
            <v>1,1,2,2-Tetrachloroethane</v>
          </cell>
        </row>
        <row r="11">
          <cell r="A11">
            <v>607</v>
          </cell>
          <cell r="B11" t="str">
            <v>79-00-5</v>
          </cell>
          <cell r="C11" t="str">
            <v>1,1,2-Trichloroethane (vinyl trichloride)</v>
          </cell>
        </row>
        <row r="12">
          <cell r="A12">
            <v>193</v>
          </cell>
          <cell r="B12" t="str">
            <v>75-34-3</v>
          </cell>
          <cell r="C12" t="str">
            <v>1,1-Dichloroethane (ethylidene dichloride)</v>
          </cell>
        </row>
        <row r="13">
          <cell r="A13">
            <v>244</v>
          </cell>
          <cell r="B13" t="str">
            <v>75-37-6</v>
          </cell>
          <cell r="C13" t="str">
            <v>1,1-Difluoroethane</v>
          </cell>
        </row>
        <row r="14">
          <cell r="A14">
            <v>212</v>
          </cell>
          <cell r="B14" t="str">
            <v>57-14-7</v>
          </cell>
          <cell r="C14" t="str">
            <v>1,1-Dimethylhydrazine</v>
          </cell>
        </row>
        <row r="15">
          <cell r="A15">
            <v>546</v>
          </cell>
          <cell r="B15" t="str">
            <v>67562-39-4</v>
          </cell>
          <cell r="C15" t="str">
            <v>1,2,3,4,6,7,8-Heptachlorodibenzofuran (HpCDF)</v>
          </cell>
        </row>
        <row r="16">
          <cell r="A16">
            <v>532</v>
          </cell>
          <cell r="B16" t="str">
            <v>35822-46-9</v>
          </cell>
          <cell r="C16" t="str">
            <v>1,2,3,4,6,7,8-Heptachlorodibenzo-p-dioxin (HpCDD)</v>
          </cell>
        </row>
        <row r="17">
          <cell r="A17">
            <v>547</v>
          </cell>
          <cell r="B17" t="str">
            <v>55673-89-7</v>
          </cell>
          <cell r="C17" t="str">
            <v>1,2,3,4,7,8,9-Heptachlorodibenzofuran (HpCDF)</v>
          </cell>
        </row>
        <row r="18">
          <cell r="A18">
            <v>542</v>
          </cell>
          <cell r="B18" t="str">
            <v>70648-26-9</v>
          </cell>
          <cell r="C18" t="str">
            <v>1,2,3,4,7,8-Hexachlorodibenzofuran (HxCDF)</v>
          </cell>
        </row>
        <row r="19">
          <cell r="A19">
            <v>529</v>
          </cell>
          <cell r="B19" t="str">
            <v>39227-28-6</v>
          </cell>
          <cell r="C19" t="str">
            <v>1,2,3,4,7,8-Hexachlorodibenzo-p-dioxin (HxCDD)</v>
          </cell>
        </row>
        <row r="20">
          <cell r="A20">
            <v>543</v>
          </cell>
          <cell r="B20" t="str">
            <v>57117-44-9</v>
          </cell>
          <cell r="C20" t="str">
            <v>1,2,3,6,7,8-Hexachlorodibenzofuran (HxCDF)</v>
          </cell>
        </row>
        <row r="21">
          <cell r="A21">
            <v>530</v>
          </cell>
          <cell r="B21" t="str">
            <v>57653-85-7</v>
          </cell>
          <cell r="C21" t="str">
            <v>1,2,3,6,7,8-Hexachlorodibenzo-p-dioxin (HxCDD)</v>
          </cell>
        </row>
        <row r="22">
          <cell r="A22">
            <v>544</v>
          </cell>
          <cell r="B22" t="str">
            <v>72918-21-9</v>
          </cell>
          <cell r="C22" t="str">
            <v>1,2,3,7,8,9-Hexachlorodibenzofuran (HxCDF)</v>
          </cell>
        </row>
        <row r="23">
          <cell r="A23">
            <v>531</v>
          </cell>
          <cell r="B23" t="str">
            <v>19408-74-3</v>
          </cell>
          <cell r="C23" t="str">
            <v>1,2,3,7,8,9-Hexachlorodibenzo-p-dioxin (HxCDD)</v>
          </cell>
        </row>
        <row r="24">
          <cell r="A24">
            <v>540</v>
          </cell>
          <cell r="B24" t="str">
            <v>57117-41-6</v>
          </cell>
          <cell r="C24" t="str">
            <v>1,2,3,7,8-Pentachlorodibenzofuran (PeCDF)</v>
          </cell>
        </row>
        <row r="25">
          <cell r="A25">
            <v>528</v>
          </cell>
          <cell r="B25" t="str">
            <v>40321-76-4</v>
          </cell>
          <cell r="C25" t="str">
            <v>1,2,3,7,8-Pentachlorodibenzo-p-dioxin (PeCDD)</v>
          </cell>
        </row>
        <row r="26">
          <cell r="A26">
            <v>609</v>
          </cell>
          <cell r="B26" t="str">
            <v>96-18-4</v>
          </cell>
          <cell r="C26" t="str">
            <v>1,2,3-Trichloropropane</v>
          </cell>
        </row>
        <row r="27">
          <cell r="A27">
            <v>613</v>
          </cell>
          <cell r="B27" t="str">
            <v>526-73-8</v>
          </cell>
          <cell r="C27" t="str">
            <v>1,2,3-Trimethylbenzene</v>
          </cell>
        </row>
        <row r="28">
          <cell r="A28">
            <v>113</v>
          </cell>
          <cell r="B28" t="str">
            <v>120-82-1</v>
          </cell>
          <cell r="C28" t="str">
            <v>1,2,4-Trichlorobenzene</v>
          </cell>
        </row>
        <row r="29">
          <cell r="A29">
            <v>614</v>
          </cell>
          <cell r="B29" t="str">
            <v>95-63-6</v>
          </cell>
          <cell r="C29" t="str">
            <v>1,2,4-Trimethylbenzene</v>
          </cell>
        </row>
        <row r="30">
          <cell r="A30">
            <v>190</v>
          </cell>
          <cell r="B30" t="str">
            <v>96-12-8</v>
          </cell>
          <cell r="C30" t="str">
            <v>1,2-Dibromo-3-chloropropane (DBCP)</v>
          </cell>
        </row>
        <row r="31">
          <cell r="A31">
            <v>110</v>
          </cell>
          <cell r="B31" t="str">
            <v>95-50-1</v>
          </cell>
          <cell r="C31" t="str">
            <v>1,2-Dichlorobenzene</v>
          </cell>
        </row>
        <row r="32">
          <cell r="A32">
            <v>195</v>
          </cell>
          <cell r="B32" t="str">
            <v>78-87-5</v>
          </cell>
          <cell r="C32" t="str">
            <v>1,2-Dichloropropane (propylene dichloride)</v>
          </cell>
        </row>
        <row r="33">
          <cell r="A33">
            <v>335</v>
          </cell>
          <cell r="B33" t="str">
            <v>540-73-8</v>
          </cell>
          <cell r="C33" t="str">
            <v>1,2-Dimethylhydrazine</v>
          </cell>
        </row>
        <row r="34">
          <cell r="A34">
            <v>222</v>
          </cell>
          <cell r="B34" t="str">
            <v>122-66-7</v>
          </cell>
          <cell r="C34" t="str">
            <v>1,2-Diphenylhydrazine (hydrazobenzene)</v>
          </cell>
        </row>
        <row r="35">
          <cell r="A35">
            <v>226</v>
          </cell>
          <cell r="B35" t="str">
            <v>106-88-7</v>
          </cell>
          <cell r="C35" t="str">
            <v>1,2-Epoxybutane</v>
          </cell>
        </row>
        <row r="36">
          <cell r="A36">
            <v>564</v>
          </cell>
          <cell r="B36" t="str">
            <v>75-55-8</v>
          </cell>
          <cell r="C36" t="str">
            <v>1,2-Propyleneimine (2-methylaziridine)</v>
          </cell>
        </row>
        <row r="37">
          <cell r="A37">
            <v>615</v>
          </cell>
          <cell r="B37" t="str">
            <v>108-67-8</v>
          </cell>
          <cell r="C37" t="str">
            <v>1,3,5-Trimethylbenzene</v>
          </cell>
        </row>
        <row r="38">
          <cell r="A38">
            <v>75</v>
          </cell>
          <cell r="B38" t="str">
            <v>106-99-0</v>
          </cell>
          <cell r="C38" t="str">
            <v>1,3-Butadiene</v>
          </cell>
        </row>
        <row r="39">
          <cell r="A39">
            <v>111</v>
          </cell>
          <cell r="B39" t="str">
            <v>541-73-1</v>
          </cell>
          <cell r="C39" t="str">
            <v>1,3-Dichlorobenzene</v>
          </cell>
        </row>
        <row r="40">
          <cell r="A40">
            <v>196</v>
          </cell>
          <cell r="B40" t="str">
            <v>542-75-6</v>
          </cell>
          <cell r="C40" t="str">
            <v>1,3-Dichloropropene</v>
          </cell>
        </row>
        <row r="41">
          <cell r="A41">
            <v>557</v>
          </cell>
          <cell r="B41" t="str">
            <v>1120-71-4</v>
          </cell>
          <cell r="C41" t="str">
            <v>1,3-Propane sultone</v>
          </cell>
        </row>
        <row r="42">
          <cell r="A42">
            <v>220</v>
          </cell>
          <cell r="B42" t="str">
            <v>123-91-1</v>
          </cell>
          <cell r="C42" t="str">
            <v>1,4-Dioxane</v>
          </cell>
        </row>
        <row r="43">
          <cell r="A43">
            <v>437</v>
          </cell>
          <cell r="B43" t="str">
            <v>42397-64-8</v>
          </cell>
          <cell r="C43" t="str">
            <v>1,6-Dinitropyrene</v>
          </cell>
        </row>
        <row r="44">
          <cell r="A44">
            <v>438</v>
          </cell>
          <cell r="B44" t="str">
            <v>42397-65-9</v>
          </cell>
          <cell r="C44" t="str">
            <v>1,8-Dinitropyrene</v>
          </cell>
        </row>
        <row r="45">
          <cell r="A45">
            <v>385</v>
          </cell>
          <cell r="B45" t="str">
            <v>555-84-0</v>
          </cell>
          <cell r="C45" t="str">
            <v>1-[(5-Nitrofurfurylidene)-amino]-2-imidazolidinone</v>
          </cell>
        </row>
        <row r="46">
          <cell r="A46">
            <v>20</v>
          </cell>
          <cell r="B46" t="str">
            <v>82-28-0</v>
          </cell>
          <cell r="C46" t="str">
            <v>1-Amino-2-methylanthraquinone</v>
          </cell>
        </row>
        <row r="47">
          <cell r="A47">
            <v>73</v>
          </cell>
          <cell r="B47" t="str">
            <v>106-94-5</v>
          </cell>
          <cell r="C47" t="str">
            <v>1-Bromopropane (n-propyl bromide)</v>
          </cell>
        </row>
        <row r="48">
          <cell r="A48">
            <v>117</v>
          </cell>
          <cell r="B48" t="str">
            <v>75-68-3</v>
          </cell>
          <cell r="C48" t="str">
            <v>1-Chloro-1,1-difluoroethane</v>
          </cell>
        </row>
        <row r="49">
          <cell r="A49">
            <v>343</v>
          </cell>
          <cell r="B49" t="str">
            <v>832-69-9</v>
          </cell>
          <cell r="C49" t="str">
            <v>1-Methylphenanthrene</v>
          </cell>
        </row>
        <row r="50">
          <cell r="A50">
            <v>344</v>
          </cell>
          <cell r="B50" t="str">
            <v>2381-21-7</v>
          </cell>
          <cell r="C50" t="str">
            <v>1-Methylpyrene</v>
          </cell>
        </row>
        <row r="51">
          <cell r="A51">
            <v>444</v>
          </cell>
          <cell r="B51" t="str">
            <v>5522-43-0</v>
          </cell>
          <cell r="C51" t="str">
            <v>1-Nitropyrene</v>
          </cell>
        </row>
        <row r="52">
          <cell r="A52">
            <v>616</v>
          </cell>
          <cell r="B52" t="str">
            <v>540-84-1</v>
          </cell>
          <cell r="C52" t="str">
            <v>2,2,4-Trimethylpentane</v>
          </cell>
        </row>
        <row r="53">
          <cell r="A53">
            <v>545</v>
          </cell>
          <cell r="B53" t="str">
            <v>60851-34-5</v>
          </cell>
          <cell r="C53" t="str">
            <v>2,3,4,6,7,8-Hexachlorodibenzofuran (HxCDF)</v>
          </cell>
        </row>
        <row r="54">
          <cell r="A54">
            <v>128</v>
          </cell>
          <cell r="B54" t="str">
            <v>58-90-2</v>
          </cell>
          <cell r="C54" t="str">
            <v>2,3,4,6-Tetrachlorophenol</v>
          </cell>
        </row>
        <row r="55">
          <cell r="A55">
            <v>541</v>
          </cell>
          <cell r="B55" t="str">
            <v>57117-31-4</v>
          </cell>
          <cell r="C55" t="str">
            <v>2,3,4,7,8-Pentachlorodibenzofuran (PeCDF)</v>
          </cell>
        </row>
        <row r="56">
          <cell r="A56">
            <v>539</v>
          </cell>
          <cell r="B56" t="str">
            <v>51207-31-9</v>
          </cell>
          <cell r="C56" t="str">
            <v>2,3,7,8-Tetrachlorodibenzofuran (TcDF)</v>
          </cell>
        </row>
        <row r="57">
          <cell r="A57">
            <v>527</v>
          </cell>
          <cell r="B57" t="str">
            <v>1746-01-6</v>
          </cell>
          <cell r="C57" t="str">
            <v>2,3,7,8-Tetrachlorodibenzo-p-dioxin (TCDD)</v>
          </cell>
        </row>
        <row r="58">
          <cell r="A58">
            <v>191</v>
          </cell>
          <cell r="B58" t="str">
            <v>96-13-9</v>
          </cell>
          <cell r="C58" t="str">
            <v>2,3-Dibromo-1-propanol</v>
          </cell>
        </row>
        <row r="59">
          <cell r="A59">
            <v>125</v>
          </cell>
          <cell r="B59" t="str">
            <v>95-95-4</v>
          </cell>
          <cell r="C59" t="str">
            <v>2,4,5-Trichlorophenol</v>
          </cell>
        </row>
        <row r="60">
          <cell r="A60">
            <v>126</v>
          </cell>
          <cell r="B60" t="str">
            <v>88-06-2</v>
          </cell>
          <cell r="C60" t="str">
            <v>2,4,6-Trichlorophenol</v>
          </cell>
        </row>
        <row r="61">
          <cell r="A61">
            <v>171</v>
          </cell>
          <cell r="B61" t="str">
            <v>53-19-0</v>
          </cell>
          <cell r="C61" t="str">
            <v>2,4'-DDD (2,4'-dichlorodiphenyldichloroethane)</v>
          </cell>
        </row>
        <row r="62">
          <cell r="A62">
            <v>637</v>
          </cell>
          <cell r="B62" t="str">
            <v>3424-82-6</v>
          </cell>
          <cell r="C62" t="str">
            <v>2,4'-DDE (2,4'-dichlorodiphenyldichloroethene)</v>
          </cell>
        </row>
        <row r="63">
          <cell r="A63">
            <v>174</v>
          </cell>
          <cell r="B63" t="str">
            <v>789-02-6</v>
          </cell>
          <cell r="C63" t="str">
            <v>2,4'-DDT (2,4'-dichlorodiphenyltrichloroethane)</v>
          </cell>
        </row>
        <row r="64">
          <cell r="A64">
            <v>183</v>
          </cell>
          <cell r="B64" t="str">
            <v>615-05-4</v>
          </cell>
          <cell r="C64" t="str">
            <v>2,4-Diaminoanisole</v>
          </cell>
        </row>
        <row r="65">
          <cell r="A65">
            <v>15</v>
          </cell>
          <cell r="B65" t="str">
            <v>39156-41-7</v>
          </cell>
          <cell r="C65" t="str">
            <v>2,4-Diaminoanisole sulfate</v>
          </cell>
        </row>
        <row r="66">
          <cell r="A66">
            <v>184</v>
          </cell>
          <cell r="B66" t="str">
            <v>95-80-7</v>
          </cell>
          <cell r="C66" t="str">
            <v>2,4-Diaminotoluene (2,4-toluene diamine)</v>
          </cell>
        </row>
        <row r="67">
          <cell r="A67">
            <v>123</v>
          </cell>
          <cell r="B67" t="str">
            <v>120-83-2</v>
          </cell>
          <cell r="C67" t="str">
            <v>2,4-Dichlorophenol</v>
          </cell>
        </row>
        <row r="68">
          <cell r="A68">
            <v>216</v>
          </cell>
          <cell r="B68" t="str">
            <v>51-28-5</v>
          </cell>
          <cell r="C68" t="str">
            <v>2,4-Dinitrophenol</v>
          </cell>
        </row>
        <row r="69">
          <cell r="A69">
            <v>218</v>
          </cell>
          <cell r="B69" t="str">
            <v>121-14-2</v>
          </cell>
          <cell r="C69" t="str">
            <v>2,4-Dinitrotoluene</v>
          </cell>
        </row>
        <row r="70">
          <cell r="A70">
            <v>219</v>
          </cell>
          <cell r="B70" t="str">
            <v>606-20-2</v>
          </cell>
          <cell r="C70" t="str">
            <v>2,6-Dinitrotoluene</v>
          </cell>
        </row>
        <row r="71">
          <cell r="A71">
            <v>433</v>
          </cell>
          <cell r="B71" t="str">
            <v>53-96-3</v>
          </cell>
          <cell r="C71" t="str">
            <v>2-Acetylaminofluorene</v>
          </cell>
        </row>
        <row r="72">
          <cell r="A72">
            <v>19</v>
          </cell>
          <cell r="B72" t="str">
            <v>68006-83-7</v>
          </cell>
          <cell r="C72" t="str">
            <v>2-Amino-3-methyl-9H pyrido[2,3-b]indole</v>
          </cell>
        </row>
        <row r="73">
          <cell r="A73">
            <v>21</v>
          </cell>
          <cell r="B73" t="str">
            <v>76180-96-6</v>
          </cell>
          <cell r="C73" t="str">
            <v>2-Amino-3-methylimidazo-[4,5-f]quinoline</v>
          </cell>
        </row>
        <row r="74">
          <cell r="A74">
            <v>22</v>
          </cell>
          <cell r="B74" t="str">
            <v>712-68-5</v>
          </cell>
          <cell r="C74" t="str">
            <v>2-Amino-5-(5-nitro-2-furyl)-1,3,4-thiadiazole</v>
          </cell>
        </row>
        <row r="75">
          <cell r="A75">
            <v>434</v>
          </cell>
          <cell r="B75" t="str">
            <v>117-79-3</v>
          </cell>
          <cell r="C75" t="str">
            <v>2-Aminoanthraquinone</v>
          </cell>
        </row>
        <row r="76">
          <cell r="A76">
            <v>333</v>
          </cell>
          <cell r="B76" t="str">
            <v>78-93-3</v>
          </cell>
          <cell r="C76" t="str">
            <v>2-Butanone (methyl ethyl ketone)</v>
          </cell>
        </row>
        <row r="77">
          <cell r="A77">
            <v>104</v>
          </cell>
          <cell r="B77" t="str">
            <v>532-27-4</v>
          </cell>
          <cell r="C77" t="str">
            <v>2-Chloroacetophenone</v>
          </cell>
        </row>
        <row r="78">
          <cell r="A78">
            <v>122</v>
          </cell>
          <cell r="B78" t="str">
            <v>95-57-8</v>
          </cell>
          <cell r="C78" t="str">
            <v>2-Chlorophenol</v>
          </cell>
        </row>
        <row r="79">
          <cell r="A79">
            <v>427</v>
          </cell>
          <cell r="B79" t="str">
            <v>91-57-6</v>
          </cell>
          <cell r="C79" t="str">
            <v>2-Methyl naphthalene</v>
          </cell>
        </row>
        <row r="80">
          <cell r="A80">
            <v>341</v>
          </cell>
          <cell r="B80" t="str">
            <v>129-15-7</v>
          </cell>
          <cell r="C80" t="str">
            <v>2-Methyl-1-nitroanthraquinone</v>
          </cell>
        </row>
        <row r="81">
          <cell r="A81">
            <v>338</v>
          </cell>
          <cell r="B81" t="str">
            <v>75-86-5</v>
          </cell>
          <cell r="C81" t="str">
            <v>2-Methyllactonitrile (acetone cyanohydrin)</v>
          </cell>
        </row>
        <row r="82">
          <cell r="A82">
            <v>345</v>
          </cell>
          <cell r="B82" t="str">
            <v>109-06-8</v>
          </cell>
          <cell r="C82" t="str">
            <v>2-Methylpyridine</v>
          </cell>
        </row>
        <row r="83">
          <cell r="A83">
            <v>363</v>
          </cell>
          <cell r="B83" t="str">
            <v>91-59-8</v>
          </cell>
          <cell r="C83" t="str">
            <v>2-Naphthylamine</v>
          </cell>
        </row>
        <row r="84">
          <cell r="A84">
            <v>443</v>
          </cell>
          <cell r="B84" t="str">
            <v>607-57-8</v>
          </cell>
          <cell r="C84" t="str">
            <v>2-Nitrofluorene</v>
          </cell>
        </row>
        <row r="85">
          <cell r="A85">
            <v>389</v>
          </cell>
          <cell r="B85" t="str">
            <v>79-46-9</v>
          </cell>
          <cell r="C85" t="str">
            <v>2-Nitropropane</v>
          </cell>
        </row>
        <row r="86">
          <cell r="A86">
            <v>502</v>
          </cell>
          <cell r="B86" t="str">
            <v>90-43-7</v>
          </cell>
          <cell r="C86" t="str">
            <v>2-Phenylphenol</v>
          </cell>
        </row>
        <row r="87">
          <cell r="A87">
            <v>192</v>
          </cell>
          <cell r="B87" t="str">
            <v>91-94-1</v>
          </cell>
          <cell r="C87" t="str">
            <v>3,3'-Dichlorobenzidine</v>
          </cell>
        </row>
        <row r="88">
          <cell r="A88">
            <v>206</v>
          </cell>
          <cell r="B88" t="str">
            <v>119-90-4</v>
          </cell>
          <cell r="C88" t="str">
            <v>3,3'-Dimethoxybenzidine</v>
          </cell>
        </row>
        <row r="89">
          <cell r="A89">
            <v>209</v>
          </cell>
          <cell r="B89" t="str">
            <v>119-93-7</v>
          </cell>
          <cell r="C89" t="str">
            <v>3,3'-Dimethylbenzidine (o-tolidine)</v>
          </cell>
        </row>
        <row r="90">
          <cell r="A90">
            <v>18</v>
          </cell>
          <cell r="B90" t="str">
            <v>6109-97-3</v>
          </cell>
          <cell r="C90" t="str">
            <v>3-Amino-9-ethylcarbazole hydrochloride</v>
          </cell>
        </row>
        <row r="91">
          <cell r="A91">
            <v>120</v>
          </cell>
          <cell r="B91" t="str">
            <v>563-47-3</v>
          </cell>
          <cell r="C91" t="str">
            <v>3-Chloro-2-methyl-1-propene</v>
          </cell>
        </row>
        <row r="92">
          <cell r="A92">
            <v>439</v>
          </cell>
          <cell r="B92" t="str">
            <v>56-49-5</v>
          </cell>
          <cell r="C92" t="str">
            <v>3-Methylcholanthrene</v>
          </cell>
        </row>
        <row r="93">
          <cell r="A93">
            <v>170</v>
          </cell>
          <cell r="B93" t="str">
            <v>72-54-8</v>
          </cell>
          <cell r="C93" t="str">
            <v>4,4'-DDD (4,4'-dichlorodiphenyldichloroethane)</v>
          </cell>
        </row>
        <row r="94">
          <cell r="A94">
            <v>173</v>
          </cell>
          <cell r="B94" t="str">
            <v>72-55-9</v>
          </cell>
          <cell r="C94" t="str">
            <v>4,4'-DDE (4,4'-dichlorodiphenyldichloroethene)</v>
          </cell>
        </row>
        <row r="95">
          <cell r="A95">
            <v>17</v>
          </cell>
          <cell r="B95" t="str">
            <v>101-80-4</v>
          </cell>
          <cell r="C95" t="str">
            <v>4,4'-Diaminodiphenyl ether</v>
          </cell>
        </row>
        <row r="96">
          <cell r="A96">
            <v>303</v>
          </cell>
          <cell r="B96" t="str">
            <v>80-05-7</v>
          </cell>
          <cell r="C96" t="str">
            <v>4,4'-Isopropylidenediphenol (bisphenol A)</v>
          </cell>
        </row>
        <row r="97">
          <cell r="A97">
            <v>327</v>
          </cell>
          <cell r="B97" t="str">
            <v>101-14-4</v>
          </cell>
          <cell r="C97" t="str">
            <v>4,4'-Methylene bis(2-chloroaniline) (MOCA)</v>
          </cell>
        </row>
        <row r="98">
          <cell r="A98">
            <v>331</v>
          </cell>
          <cell r="B98" t="str">
            <v>838-88-0</v>
          </cell>
          <cell r="C98" t="str">
            <v>4,4'-Methylene bis(2-methylaniline)</v>
          </cell>
        </row>
        <row r="99">
          <cell r="A99">
            <v>332</v>
          </cell>
          <cell r="B99" t="str">
            <v>101-61-1</v>
          </cell>
          <cell r="C99" t="str">
            <v>4,4'-Methylene bis(N,N'-dimethyl)aniline</v>
          </cell>
        </row>
        <row r="100">
          <cell r="A100">
            <v>329</v>
          </cell>
          <cell r="B100" t="str">
            <v>101-77-9</v>
          </cell>
          <cell r="C100" t="str">
            <v>4,4'-Methylenedianiline (and its dichloride)</v>
          </cell>
        </row>
        <row r="101">
          <cell r="A101">
            <v>330</v>
          </cell>
          <cell r="B101" t="str">
            <v>13552-44-8</v>
          </cell>
          <cell r="C101" t="str">
            <v>4,4'-Methylenedianiline dihydrochloride</v>
          </cell>
        </row>
        <row r="102">
          <cell r="A102">
            <v>597</v>
          </cell>
          <cell r="B102" t="str">
            <v>139-65-1</v>
          </cell>
          <cell r="C102" t="str">
            <v>4,4'-Thiodianiline</v>
          </cell>
        </row>
        <row r="103">
          <cell r="A103">
            <v>215</v>
          </cell>
          <cell r="B103" t="str">
            <v>534-52-1</v>
          </cell>
          <cell r="C103" t="str">
            <v>4,6-Dinitro-o-cresol (and salts)</v>
          </cell>
        </row>
        <row r="104">
          <cell r="A104">
            <v>24</v>
          </cell>
          <cell r="B104" t="str">
            <v>92-67-1</v>
          </cell>
          <cell r="C104" t="str">
            <v>4-Aminobiphenyl</v>
          </cell>
        </row>
        <row r="105">
          <cell r="A105">
            <v>129</v>
          </cell>
          <cell r="B105" t="str">
            <v>95-83-0</v>
          </cell>
          <cell r="C105" t="str">
            <v>4-Chloro-o-phenylenediamine</v>
          </cell>
        </row>
        <row r="106">
          <cell r="A106">
            <v>207</v>
          </cell>
          <cell r="B106" t="str">
            <v>60-11-7</v>
          </cell>
          <cell r="C106" t="str">
            <v>4-Dimethylaminoazobenzene</v>
          </cell>
        </row>
        <row r="107">
          <cell r="A107">
            <v>382</v>
          </cell>
          <cell r="B107" t="str">
            <v>92-93-3</v>
          </cell>
          <cell r="C107" t="str">
            <v>4-Nitrobiphenyl</v>
          </cell>
        </row>
        <row r="108">
          <cell r="A108">
            <v>388</v>
          </cell>
          <cell r="B108" t="str">
            <v>100-02-7</v>
          </cell>
          <cell r="C108" t="str">
            <v>4-Nitrophenol</v>
          </cell>
        </row>
        <row r="109">
          <cell r="A109">
            <v>445</v>
          </cell>
          <cell r="B109" t="str">
            <v>57835-92-4</v>
          </cell>
          <cell r="C109" t="str">
            <v>4-Nitropyrene</v>
          </cell>
        </row>
        <row r="110">
          <cell r="A110">
            <v>400</v>
          </cell>
          <cell r="B110" t="str">
            <v>104-40-5</v>
          </cell>
          <cell r="C110" t="str">
            <v>4-Nonylphenol (and ethoxylates)</v>
          </cell>
        </row>
        <row r="111">
          <cell r="A111">
            <v>625</v>
          </cell>
          <cell r="B111" t="str">
            <v>100-40-3</v>
          </cell>
          <cell r="C111" t="str">
            <v>4-Vinylcyclohexene</v>
          </cell>
        </row>
        <row r="112">
          <cell r="A112">
            <v>440</v>
          </cell>
          <cell r="B112" t="str">
            <v>3697-24-3</v>
          </cell>
          <cell r="C112" t="str">
            <v>5-Methylchrysene</v>
          </cell>
        </row>
        <row r="113">
          <cell r="A113">
            <v>441</v>
          </cell>
          <cell r="B113" t="str">
            <v>602-87-9</v>
          </cell>
          <cell r="C113" t="str">
            <v>5-Nitroacenaphthene</v>
          </cell>
        </row>
        <row r="114">
          <cell r="A114">
            <v>380</v>
          </cell>
          <cell r="B114" t="str">
            <v>99-59-2</v>
          </cell>
          <cell r="C114" t="str">
            <v>5-Nitro-o-anisidine</v>
          </cell>
        </row>
        <row r="115">
          <cell r="A115">
            <v>442</v>
          </cell>
          <cell r="B115" t="str">
            <v>7496-02-8</v>
          </cell>
          <cell r="C115" t="str">
            <v>6-Nitrochrysene</v>
          </cell>
        </row>
        <row r="116">
          <cell r="A116">
            <v>436</v>
          </cell>
          <cell r="B116" t="str">
            <v>57-97-6</v>
          </cell>
          <cell r="C116" t="str">
            <v>7,12-Dimethylbenz[a]anthracene</v>
          </cell>
        </row>
        <row r="117">
          <cell r="A117">
            <v>418</v>
          </cell>
          <cell r="B117" t="str">
            <v>194-59-2</v>
          </cell>
          <cell r="C117" t="str">
            <v>7H-Dibenzo[c,g]carbazole</v>
          </cell>
        </row>
        <row r="118">
          <cell r="A118">
            <v>23</v>
          </cell>
          <cell r="B118" t="str">
            <v>26148-68-5</v>
          </cell>
          <cell r="C118" t="str">
            <v>A-alpha-c(2-amino-9h-pyrido[2,3-b]indole)</v>
          </cell>
        </row>
        <row r="119">
          <cell r="A119">
            <v>402</v>
          </cell>
          <cell r="B119" t="str">
            <v>83-32-9</v>
          </cell>
          <cell r="C119" t="str">
            <v>Acenaphthene</v>
          </cell>
        </row>
        <row r="120">
          <cell r="A120">
            <v>403</v>
          </cell>
          <cell r="B120" t="str">
            <v>208-96-8</v>
          </cell>
          <cell r="C120" t="str">
            <v>Acenaphthylene</v>
          </cell>
        </row>
        <row r="121">
          <cell r="A121">
            <v>1</v>
          </cell>
          <cell r="B121" t="str">
            <v>75-07-0</v>
          </cell>
          <cell r="C121" t="str">
            <v>Acetaldehyde</v>
          </cell>
        </row>
        <row r="122">
          <cell r="A122">
            <v>2</v>
          </cell>
          <cell r="B122" t="str">
            <v>60-35-5</v>
          </cell>
          <cell r="C122" t="str">
            <v>Acetamide</v>
          </cell>
        </row>
        <row r="123">
          <cell r="A123">
            <v>634</v>
          </cell>
          <cell r="B123" t="str">
            <v>67-64-1</v>
          </cell>
          <cell r="C123" t="str">
            <v>Acetone</v>
          </cell>
        </row>
        <row r="124">
          <cell r="A124">
            <v>3</v>
          </cell>
          <cell r="B124" t="str">
            <v>75-05-8</v>
          </cell>
          <cell r="C124" t="str">
            <v>Acetonitrile</v>
          </cell>
        </row>
        <row r="125">
          <cell r="A125">
            <v>4</v>
          </cell>
          <cell r="B125" t="str">
            <v>98-86-2</v>
          </cell>
          <cell r="C125" t="str">
            <v>Acetophenone</v>
          </cell>
        </row>
        <row r="126">
          <cell r="A126">
            <v>5</v>
          </cell>
          <cell r="B126" t="str">
            <v>107-02-8</v>
          </cell>
          <cell r="C126" t="str">
            <v>Acrolein</v>
          </cell>
        </row>
        <row r="127">
          <cell r="A127">
            <v>6</v>
          </cell>
          <cell r="B127" t="str">
            <v>79-06-1</v>
          </cell>
          <cell r="C127" t="str">
            <v>Acrylamide</v>
          </cell>
        </row>
        <row r="128">
          <cell r="A128">
            <v>7</v>
          </cell>
          <cell r="B128" t="str">
            <v>79-10-7</v>
          </cell>
          <cell r="C128" t="str">
            <v>Acrylic acid</v>
          </cell>
        </row>
        <row r="129">
          <cell r="A129">
            <v>8</v>
          </cell>
          <cell r="B129" t="str">
            <v>107-13-1</v>
          </cell>
          <cell r="C129" t="str">
            <v>Acrylonitrile</v>
          </cell>
        </row>
        <row r="130">
          <cell r="A130">
            <v>9</v>
          </cell>
          <cell r="B130" t="str">
            <v>50-76-0</v>
          </cell>
          <cell r="C130" t="str">
            <v>Actinomycin D</v>
          </cell>
        </row>
        <row r="131">
          <cell r="A131">
            <v>10</v>
          </cell>
          <cell r="B131" t="str">
            <v>1596-84-5</v>
          </cell>
          <cell r="C131" t="str">
            <v>Alar</v>
          </cell>
        </row>
        <row r="132">
          <cell r="A132">
            <v>11</v>
          </cell>
          <cell r="B132" t="str">
            <v>309-00-2</v>
          </cell>
          <cell r="C132" t="str">
            <v>Aldrin</v>
          </cell>
        </row>
        <row r="133">
          <cell r="A133">
            <v>12</v>
          </cell>
          <cell r="B133" t="str">
            <v>107-05-1</v>
          </cell>
          <cell r="C133" t="str">
            <v>Allyl chloride</v>
          </cell>
        </row>
        <row r="134">
          <cell r="A134">
            <v>283</v>
          </cell>
          <cell r="B134" t="str">
            <v>319-84-6</v>
          </cell>
          <cell r="C134" t="str">
            <v>alpha-Hexachlorocyclohexane</v>
          </cell>
        </row>
        <row r="135">
          <cell r="A135">
            <v>13</v>
          </cell>
          <cell r="B135" t="str">
            <v>7429-90-5</v>
          </cell>
          <cell r="C135" t="str">
            <v>Aluminum and compounds</v>
          </cell>
        </row>
        <row r="136">
          <cell r="A136">
            <v>14</v>
          </cell>
          <cell r="B136" t="str">
            <v>1344-28-1</v>
          </cell>
          <cell r="C136" t="str">
            <v>Aluminum oxide (fibrous forms)</v>
          </cell>
        </row>
        <row r="137">
          <cell r="A137">
            <v>25</v>
          </cell>
          <cell r="B137" t="str">
            <v>61-82-5</v>
          </cell>
          <cell r="C137" t="str">
            <v>Amitrole</v>
          </cell>
        </row>
        <row r="138">
          <cell r="A138">
            <v>26</v>
          </cell>
          <cell r="B138" t="str">
            <v>7664-41-7</v>
          </cell>
          <cell r="C138" t="str">
            <v>Ammonia</v>
          </cell>
        </row>
        <row r="139">
          <cell r="A139">
            <v>27</v>
          </cell>
          <cell r="B139" t="str">
            <v>7803-63-6</v>
          </cell>
          <cell r="C139" t="str">
            <v>Ammonium bisulfate</v>
          </cell>
        </row>
        <row r="140">
          <cell r="A140">
            <v>28</v>
          </cell>
          <cell r="B140" t="str">
            <v>6484-52-2</v>
          </cell>
          <cell r="C140" t="str">
            <v>Ammonium nitrate</v>
          </cell>
        </row>
        <row r="141">
          <cell r="A141">
            <v>29</v>
          </cell>
          <cell r="B141" t="str">
            <v>7783-20-2</v>
          </cell>
          <cell r="C141" t="str">
            <v>Ammonium sulfate</v>
          </cell>
        </row>
        <row r="142">
          <cell r="A142">
            <v>30</v>
          </cell>
          <cell r="B142" t="str">
            <v>62-53-3</v>
          </cell>
          <cell r="C142" t="str">
            <v>Aniline</v>
          </cell>
        </row>
        <row r="143">
          <cell r="A143">
            <v>635</v>
          </cell>
          <cell r="B143" t="str">
            <v>191-26-4</v>
          </cell>
          <cell r="C143" t="str">
            <v>Anthanthrene</v>
          </cell>
        </row>
        <row r="144">
          <cell r="A144">
            <v>404</v>
          </cell>
          <cell r="B144" t="str">
            <v>120-12-7</v>
          </cell>
          <cell r="C144" t="str">
            <v>Anthracene</v>
          </cell>
        </row>
        <row r="145">
          <cell r="A145">
            <v>33</v>
          </cell>
          <cell r="B145" t="str">
            <v>7440-36-0</v>
          </cell>
          <cell r="C145" t="str">
            <v>Antimony and compounds</v>
          </cell>
        </row>
        <row r="146">
          <cell r="A146">
            <v>35</v>
          </cell>
          <cell r="B146" t="str">
            <v>1309-64-4</v>
          </cell>
          <cell r="C146" t="str">
            <v>Antimony trioxide</v>
          </cell>
        </row>
        <row r="147">
          <cell r="A147">
            <v>36</v>
          </cell>
          <cell r="B147" t="str">
            <v>140-57-8</v>
          </cell>
          <cell r="C147" t="str">
            <v>Aramite</v>
          </cell>
        </row>
        <row r="148">
          <cell r="A148">
            <v>37</v>
          </cell>
          <cell r="B148" t="str">
            <v>7440-38-2</v>
          </cell>
          <cell r="C148" t="str">
            <v>Arsenic and compounds</v>
          </cell>
        </row>
        <row r="149">
          <cell r="A149">
            <v>39</v>
          </cell>
          <cell r="B149" t="str">
            <v>7784-42-1</v>
          </cell>
          <cell r="C149" t="str">
            <v>Arsine</v>
          </cell>
        </row>
        <row r="150">
          <cell r="A150">
            <v>356</v>
          </cell>
          <cell r="B150" t="str">
            <v>1332-21-4</v>
          </cell>
          <cell r="C150" t="str">
            <v>Asbestos</v>
          </cell>
        </row>
        <row r="151">
          <cell r="A151">
            <v>40</v>
          </cell>
          <cell r="B151" t="str">
            <v>492-80-8</v>
          </cell>
          <cell r="C151" t="str">
            <v>Auramine</v>
          </cell>
        </row>
        <row r="152">
          <cell r="A152">
            <v>41</v>
          </cell>
          <cell r="B152" t="str">
            <v>115-02-6</v>
          </cell>
          <cell r="C152" t="str">
            <v>Azaserine</v>
          </cell>
        </row>
        <row r="153">
          <cell r="A153">
            <v>42</v>
          </cell>
          <cell r="B153" t="str">
            <v>446-86-6</v>
          </cell>
          <cell r="C153" t="str">
            <v>Azathioprine</v>
          </cell>
        </row>
        <row r="154">
          <cell r="A154">
            <v>44</v>
          </cell>
          <cell r="B154" t="str">
            <v>103-33-3</v>
          </cell>
          <cell r="C154" t="str">
            <v>Azobenzene</v>
          </cell>
        </row>
        <row r="155">
          <cell r="A155">
            <v>45</v>
          </cell>
          <cell r="B155" t="str">
            <v>7440-39-3</v>
          </cell>
          <cell r="C155" t="str">
            <v>Barium and compounds</v>
          </cell>
        </row>
        <row r="156">
          <cell r="A156">
            <v>405</v>
          </cell>
          <cell r="B156" t="str">
            <v>56-55-3</v>
          </cell>
          <cell r="C156" t="str">
            <v>Benz[a]anthracene</v>
          </cell>
        </row>
        <row r="157">
          <cell r="A157">
            <v>46</v>
          </cell>
          <cell r="B157" t="str">
            <v>71-43-2</v>
          </cell>
          <cell r="C157" t="str">
            <v>Benzene</v>
          </cell>
        </row>
        <row r="158">
          <cell r="A158">
            <v>47</v>
          </cell>
          <cell r="B158" t="str">
            <v>92-87-5</v>
          </cell>
          <cell r="C158" t="str">
            <v>Benzidine (and its salts)</v>
          </cell>
        </row>
        <row r="159">
          <cell r="A159">
            <v>406</v>
          </cell>
          <cell r="B159" t="str">
            <v>50-32-8</v>
          </cell>
          <cell r="C159" t="str">
            <v>Benzo[a]pyrene</v>
          </cell>
        </row>
        <row r="160">
          <cell r="A160">
            <v>407</v>
          </cell>
          <cell r="B160" t="str">
            <v>205-99-2</v>
          </cell>
          <cell r="C160" t="str">
            <v>Benzo[b]fluoranthene</v>
          </cell>
        </row>
        <row r="161">
          <cell r="A161">
            <v>408</v>
          </cell>
          <cell r="B161" t="str">
            <v>205-12-9</v>
          </cell>
          <cell r="C161" t="str">
            <v>Benzo[c]fluorene</v>
          </cell>
        </row>
        <row r="162">
          <cell r="A162">
            <v>409</v>
          </cell>
          <cell r="B162" t="str">
            <v>192-97-2</v>
          </cell>
          <cell r="C162" t="str">
            <v>Benzo[e]pyrene</v>
          </cell>
        </row>
        <row r="163">
          <cell r="A163">
            <v>410</v>
          </cell>
          <cell r="B163" t="str">
            <v>191-24-2</v>
          </cell>
          <cell r="C163" t="str">
            <v>Benzo[g,h,i]perylene</v>
          </cell>
        </row>
        <row r="164">
          <cell r="A164">
            <v>411</v>
          </cell>
          <cell r="B164" t="str">
            <v>205-82-3</v>
          </cell>
          <cell r="C164" t="str">
            <v>Benzo[j]fluoranthene</v>
          </cell>
        </row>
        <row r="165">
          <cell r="A165">
            <v>412</v>
          </cell>
          <cell r="B165" t="str">
            <v>207-08-9</v>
          </cell>
          <cell r="C165" t="str">
            <v>Benzo[k]fluoranthene</v>
          </cell>
        </row>
        <row r="166">
          <cell r="A166">
            <v>52</v>
          </cell>
          <cell r="B166" t="str">
            <v>271-89-6</v>
          </cell>
          <cell r="C166" t="str">
            <v>Benzofuran</v>
          </cell>
        </row>
        <row r="167">
          <cell r="A167">
            <v>53</v>
          </cell>
          <cell r="B167" t="str">
            <v>98-07-7</v>
          </cell>
          <cell r="C167" t="str">
            <v>Benzoic trichloride (benzotrichloride)</v>
          </cell>
        </row>
        <row r="168">
          <cell r="A168">
            <v>54</v>
          </cell>
          <cell r="B168" t="str">
            <v>98-88-4</v>
          </cell>
          <cell r="C168" t="str">
            <v>Benzoyl chloride</v>
          </cell>
        </row>
        <row r="169">
          <cell r="A169">
            <v>55</v>
          </cell>
          <cell r="B169" t="str">
            <v>94-36-0</v>
          </cell>
          <cell r="C169" t="str">
            <v>Benzoyl peroxide</v>
          </cell>
        </row>
        <row r="170">
          <cell r="A170">
            <v>56</v>
          </cell>
          <cell r="B170" t="str">
            <v>100-44-7</v>
          </cell>
          <cell r="C170" t="str">
            <v>Benzyl chloride</v>
          </cell>
        </row>
        <row r="171">
          <cell r="A171">
            <v>57</v>
          </cell>
          <cell r="B171" t="str">
            <v>1694-09-3</v>
          </cell>
          <cell r="C171" t="str">
            <v>Benzyl Violet 4B</v>
          </cell>
        </row>
        <row r="172">
          <cell r="A172">
            <v>58</v>
          </cell>
          <cell r="B172" t="str">
            <v>7440-41-7</v>
          </cell>
          <cell r="C172" t="str">
            <v>Beryllium and compounds</v>
          </cell>
        </row>
        <row r="173">
          <cell r="A173">
            <v>60</v>
          </cell>
          <cell r="B173" t="str">
            <v>1304-56-9</v>
          </cell>
          <cell r="C173" t="str">
            <v>Beryllium oxide</v>
          </cell>
        </row>
        <row r="174">
          <cell r="A174">
            <v>61</v>
          </cell>
          <cell r="B174" t="str">
            <v>13510-49-1</v>
          </cell>
          <cell r="C174" t="str">
            <v>Beryllium sulfate</v>
          </cell>
        </row>
        <row r="175">
          <cell r="A175">
            <v>82</v>
          </cell>
          <cell r="B175" t="str">
            <v>3068-88-0</v>
          </cell>
          <cell r="C175" t="str">
            <v>beta-Butyrolactone</v>
          </cell>
        </row>
        <row r="176">
          <cell r="A176">
            <v>284</v>
          </cell>
          <cell r="B176" t="str">
            <v>319-85-7</v>
          </cell>
          <cell r="C176" t="str">
            <v>beta-Hexachlorocyclohexane</v>
          </cell>
        </row>
        <row r="177">
          <cell r="A177">
            <v>558</v>
          </cell>
          <cell r="B177" t="str">
            <v>57-57-8</v>
          </cell>
          <cell r="C177" t="str">
            <v>beta-Propiolactone</v>
          </cell>
        </row>
        <row r="178">
          <cell r="A178">
            <v>62</v>
          </cell>
          <cell r="B178" t="str">
            <v>92-52-4</v>
          </cell>
          <cell r="C178" t="str">
            <v>Biphenyl</v>
          </cell>
        </row>
        <row r="179">
          <cell r="A179">
            <v>63</v>
          </cell>
          <cell r="B179" t="str">
            <v>111-44-4</v>
          </cell>
          <cell r="C179" t="str">
            <v>bis(2-Chloroethyl) ether (BCEE)</v>
          </cell>
        </row>
        <row r="180">
          <cell r="A180">
            <v>65</v>
          </cell>
          <cell r="B180" t="str">
            <v>103-23-1</v>
          </cell>
          <cell r="C180" t="str">
            <v>bis(2-Ethylhexyl) adipate</v>
          </cell>
        </row>
        <row r="181">
          <cell r="A181">
            <v>522</v>
          </cell>
          <cell r="B181" t="str">
            <v>117-81-7</v>
          </cell>
          <cell r="C181" t="str">
            <v>bis(2-Ethylhexyl) phthalate (DEHP)</v>
          </cell>
        </row>
        <row r="182">
          <cell r="A182">
            <v>64</v>
          </cell>
          <cell r="B182" t="str">
            <v>542-88-1</v>
          </cell>
          <cell r="C182" t="str">
            <v>bis(Chloromethyl) ether</v>
          </cell>
        </row>
        <row r="183">
          <cell r="A183">
            <v>66</v>
          </cell>
          <cell r="B183" t="str">
            <v>7726-95-6</v>
          </cell>
          <cell r="C183" t="str">
            <v>Bromine and compounds</v>
          </cell>
        </row>
        <row r="184">
          <cell r="A184">
            <v>68</v>
          </cell>
          <cell r="B184" t="str">
            <v>7789-30-2</v>
          </cell>
          <cell r="C184" t="str">
            <v>Bromine pentafluoride</v>
          </cell>
        </row>
        <row r="185">
          <cell r="A185">
            <v>71</v>
          </cell>
          <cell r="B185" t="str">
            <v>75-27-4</v>
          </cell>
          <cell r="C185" t="str">
            <v>Bromodichloromethane</v>
          </cell>
        </row>
        <row r="186">
          <cell r="A186">
            <v>72</v>
          </cell>
          <cell r="B186" t="str">
            <v>75-25-2</v>
          </cell>
          <cell r="C186" t="str">
            <v>Bromoform</v>
          </cell>
        </row>
        <row r="187">
          <cell r="A187">
            <v>324</v>
          </cell>
          <cell r="B187" t="str">
            <v>74-83-9</v>
          </cell>
          <cell r="C187" t="str">
            <v>Bromomethane (methyl bromide)</v>
          </cell>
        </row>
        <row r="188">
          <cell r="A188">
            <v>77</v>
          </cell>
          <cell r="B188" t="str">
            <v>141-32-2</v>
          </cell>
          <cell r="C188" t="str">
            <v>Butyl acrylate</v>
          </cell>
        </row>
        <row r="189">
          <cell r="A189">
            <v>519</v>
          </cell>
          <cell r="B189" t="str">
            <v>85-68-7</v>
          </cell>
          <cell r="C189" t="str">
            <v>Butyl benzyl phthalate</v>
          </cell>
        </row>
        <row r="190">
          <cell r="A190">
            <v>81</v>
          </cell>
          <cell r="B190" t="str">
            <v>25013-16-5</v>
          </cell>
          <cell r="C190" t="str">
            <v>Butylated hydroxyanisole</v>
          </cell>
        </row>
        <row r="191">
          <cell r="A191">
            <v>144</v>
          </cell>
          <cell r="B191" t="str">
            <v>569-61-9</v>
          </cell>
          <cell r="C191" t="str">
            <v>C.I. Basic Red 9 monohydrochloride</v>
          </cell>
        </row>
        <row r="192">
          <cell r="A192">
            <v>83</v>
          </cell>
          <cell r="B192" t="str">
            <v>7440-43-9</v>
          </cell>
          <cell r="C192" t="str">
            <v>Cadmium and compounds</v>
          </cell>
        </row>
        <row r="193">
          <cell r="A193">
            <v>85</v>
          </cell>
          <cell r="B193" t="str">
            <v>156-62-7</v>
          </cell>
          <cell r="C193" t="str">
            <v>Calcium cyanamide</v>
          </cell>
        </row>
        <row r="194">
          <cell r="A194">
            <v>86</v>
          </cell>
          <cell r="B194" t="str">
            <v>105-60-2</v>
          </cell>
          <cell r="C194" t="str">
            <v>Caprolactam</v>
          </cell>
        </row>
        <row r="195">
          <cell r="A195">
            <v>87</v>
          </cell>
          <cell r="B195" t="str">
            <v>2425-06-1</v>
          </cell>
          <cell r="C195" t="str">
            <v>Captafol</v>
          </cell>
        </row>
        <row r="196">
          <cell r="A196">
            <v>88</v>
          </cell>
          <cell r="B196" t="str">
            <v>133-06-2</v>
          </cell>
          <cell r="C196" t="str">
            <v>Captan</v>
          </cell>
        </row>
        <row r="197">
          <cell r="A197">
            <v>435</v>
          </cell>
          <cell r="B197" t="str">
            <v>63-25-2</v>
          </cell>
          <cell r="C197" t="str">
            <v>Carbaryl</v>
          </cell>
        </row>
        <row r="198">
          <cell r="A198">
            <v>413</v>
          </cell>
          <cell r="B198" t="str">
            <v>86-74-8</v>
          </cell>
          <cell r="C198" t="str">
            <v>Carbazole</v>
          </cell>
        </row>
        <row r="199">
          <cell r="A199">
            <v>89</v>
          </cell>
          <cell r="B199">
            <v>89</v>
          </cell>
          <cell r="C199" t="str">
            <v>Carbon black extracts</v>
          </cell>
        </row>
        <row r="200">
          <cell r="A200">
            <v>90</v>
          </cell>
          <cell r="B200" t="str">
            <v>75-15-0</v>
          </cell>
          <cell r="C200" t="str">
            <v>Carbon disulfide</v>
          </cell>
        </row>
        <row r="201">
          <cell r="A201">
            <v>91</v>
          </cell>
          <cell r="B201" t="str">
            <v>56-23-5</v>
          </cell>
          <cell r="C201" t="str">
            <v>Carbon tetrachloride</v>
          </cell>
        </row>
        <row r="202">
          <cell r="A202">
            <v>92</v>
          </cell>
          <cell r="B202" t="str">
            <v>463-58-1</v>
          </cell>
          <cell r="C202" t="str">
            <v>Carbonyl sulfide</v>
          </cell>
        </row>
        <row r="203">
          <cell r="A203">
            <v>93</v>
          </cell>
          <cell r="B203" t="str">
            <v>9000-07-1</v>
          </cell>
          <cell r="C203" t="str">
            <v>Carrageenan (degraded)</v>
          </cell>
        </row>
        <row r="204">
          <cell r="A204">
            <v>94</v>
          </cell>
          <cell r="B204" t="str">
            <v>120-80-9</v>
          </cell>
          <cell r="C204" t="str">
            <v>Catechol</v>
          </cell>
        </row>
        <row r="205">
          <cell r="A205">
            <v>351</v>
          </cell>
          <cell r="B205">
            <v>351</v>
          </cell>
          <cell r="C205" t="str">
            <v>Ceramic fibers</v>
          </cell>
        </row>
        <row r="206">
          <cell r="A206">
            <v>95</v>
          </cell>
          <cell r="B206" t="str">
            <v>133-90-4</v>
          </cell>
          <cell r="C206" t="str">
            <v>Chloramben</v>
          </cell>
        </row>
        <row r="207">
          <cell r="A207">
            <v>96</v>
          </cell>
          <cell r="B207" t="str">
            <v>305-03-3</v>
          </cell>
          <cell r="C207" t="str">
            <v>Chlorambucil</v>
          </cell>
        </row>
        <row r="208">
          <cell r="A208">
            <v>97</v>
          </cell>
          <cell r="B208" t="str">
            <v>57-74-9</v>
          </cell>
          <cell r="C208" t="str">
            <v>Chlordane</v>
          </cell>
        </row>
        <row r="209">
          <cell r="A209">
            <v>98</v>
          </cell>
          <cell r="B209" t="str">
            <v>143-50-0</v>
          </cell>
          <cell r="C209" t="str">
            <v>Chlordecone</v>
          </cell>
        </row>
        <row r="210">
          <cell r="A210">
            <v>99</v>
          </cell>
          <cell r="B210" t="str">
            <v>115-28-6</v>
          </cell>
          <cell r="C210" t="str">
            <v>Chlorendic acid</v>
          </cell>
        </row>
        <row r="211">
          <cell r="A211">
            <v>243</v>
          </cell>
          <cell r="B211" t="str">
            <v>76-13-1</v>
          </cell>
          <cell r="C211" t="str">
            <v>Chlorinated fluorocarbon (1,1,2-trichloro-1,2,2-trifluoroethane, CFC-113)</v>
          </cell>
        </row>
        <row r="212">
          <cell r="A212">
            <v>100</v>
          </cell>
          <cell r="B212" t="str">
            <v>108171-26-2</v>
          </cell>
          <cell r="C212" t="str">
            <v>Chlorinated paraffins</v>
          </cell>
        </row>
        <row r="213">
          <cell r="A213">
            <v>101</v>
          </cell>
          <cell r="B213" t="str">
            <v>7782-50-5</v>
          </cell>
          <cell r="C213" t="str">
            <v>Chlorine</v>
          </cell>
        </row>
        <row r="214">
          <cell r="A214">
            <v>102</v>
          </cell>
          <cell r="B214" t="str">
            <v>10049-04-4</v>
          </cell>
          <cell r="C214" t="str">
            <v>Chlorine dioxide</v>
          </cell>
        </row>
        <row r="215">
          <cell r="A215">
            <v>103</v>
          </cell>
          <cell r="B215" t="str">
            <v>79-11-8</v>
          </cell>
          <cell r="C215" t="str">
            <v>Chloroacetic acid</v>
          </cell>
        </row>
        <row r="216">
          <cell r="A216">
            <v>105</v>
          </cell>
          <cell r="B216" t="str">
            <v>85535-84-8</v>
          </cell>
          <cell r="C216" t="str">
            <v>Chloroalkanes C10-13 (chlorinated paraffins)</v>
          </cell>
        </row>
        <row r="217">
          <cell r="A217">
            <v>108</v>
          </cell>
          <cell r="B217" t="str">
            <v>108-90-7</v>
          </cell>
          <cell r="C217" t="str">
            <v>Chlorobenzene</v>
          </cell>
        </row>
        <row r="218">
          <cell r="A218">
            <v>114</v>
          </cell>
          <cell r="B218" t="str">
            <v>510-15-6</v>
          </cell>
          <cell r="C218" t="str">
            <v>Chlorobenzilate (ethyl-4,4'-dichlorobenzilate)</v>
          </cell>
        </row>
        <row r="219">
          <cell r="A219">
            <v>246</v>
          </cell>
          <cell r="B219" t="str">
            <v>75-45-6</v>
          </cell>
          <cell r="C219" t="str">
            <v>Chlorodifluoromethane (Freon 22)</v>
          </cell>
        </row>
        <row r="220">
          <cell r="A220">
            <v>230</v>
          </cell>
          <cell r="B220" t="str">
            <v>75-00-3</v>
          </cell>
          <cell r="C220" t="str">
            <v>Chloroethane (ethyl chloride)</v>
          </cell>
        </row>
        <row r="221">
          <cell r="A221">
            <v>118</v>
          </cell>
          <cell r="B221" t="str">
            <v>67-66-3</v>
          </cell>
          <cell r="C221" t="str">
            <v>Chloroform</v>
          </cell>
        </row>
        <row r="222">
          <cell r="A222">
            <v>325</v>
          </cell>
          <cell r="B222" t="str">
            <v>74-87-3</v>
          </cell>
          <cell r="C222" t="str">
            <v>Chloromethane (methyl chloride)</v>
          </cell>
        </row>
        <row r="223">
          <cell r="A223">
            <v>119</v>
          </cell>
          <cell r="B223" t="str">
            <v>107-30-2</v>
          </cell>
          <cell r="C223" t="str">
            <v>Chloromethyl methyl ether (technical grade)</v>
          </cell>
        </row>
        <row r="224">
          <cell r="A224">
            <v>130</v>
          </cell>
          <cell r="B224" t="str">
            <v>76-06-2</v>
          </cell>
          <cell r="C224" t="str">
            <v>Chloropicrin</v>
          </cell>
        </row>
        <row r="225">
          <cell r="A225">
            <v>131</v>
          </cell>
          <cell r="B225" t="str">
            <v>126-99-8</v>
          </cell>
          <cell r="C225" t="str">
            <v>Chloroprene</v>
          </cell>
        </row>
        <row r="226">
          <cell r="A226">
            <v>132</v>
          </cell>
          <cell r="B226" t="str">
            <v>1897-45-6</v>
          </cell>
          <cell r="C226" t="str">
            <v>Chlorothalonil</v>
          </cell>
        </row>
        <row r="227">
          <cell r="A227">
            <v>134</v>
          </cell>
          <cell r="B227" t="str">
            <v>54749-90-5</v>
          </cell>
          <cell r="C227" t="str">
            <v>Chlorozotocin</v>
          </cell>
        </row>
        <row r="228">
          <cell r="A228">
            <v>140</v>
          </cell>
          <cell r="B228" t="str">
            <v>7738-94-5</v>
          </cell>
          <cell r="C228" t="str">
            <v>Chromic(VI) acid, including chromic acid aerosol mist and chromium trioxide</v>
          </cell>
        </row>
        <row r="229">
          <cell r="A229">
            <v>136</v>
          </cell>
          <cell r="B229" t="str">
            <v>18540-29-9</v>
          </cell>
          <cell r="C229" t="str">
            <v>Chromium VI, chromate and dichromate particulate</v>
          </cell>
        </row>
        <row r="230">
          <cell r="A230">
            <v>414</v>
          </cell>
          <cell r="B230" t="str">
            <v>218-01-9</v>
          </cell>
          <cell r="C230" t="str">
            <v>Chrysene</v>
          </cell>
        </row>
        <row r="231">
          <cell r="A231">
            <v>145</v>
          </cell>
          <cell r="B231" t="str">
            <v>87-29-6</v>
          </cell>
          <cell r="C231" t="str">
            <v>Cinnamyl anthranilate</v>
          </cell>
        </row>
        <row r="232">
          <cell r="A232">
            <v>146</v>
          </cell>
          <cell r="B232" t="str">
            <v>7440-48-4</v>
          </cell>
          <cell r="C232" t="str">
            <v>Cobalt and compounds</v>
          </cell>
        </row>
        <row r="233">
          <cell r="A233">
            <v>148</v>
          </cell>
          <cell r="B233">
            <v>148</v>
          </cell>
          <cell r="C233" t="str">
            <v>Coke oven emissions</v>
          </cell>
        </row>
        <row r="234">
          <cell r="A234">
            <v>149</v>
          </cell>
          <cell r="B234" t="str">
            <v>7440-50-8</v>
          </cell>
          <cell r="C234" t="str">
            <v>Copper and compounds</v>
          </cell>
        </row>
        <row r="235">
          <cell r="A235">
            <v>150</v>
          </cell>
          <cell r="B235">
            <v>150</v>
          </cell>
          <cell r="C235" t="str">
            <v>Creosotes</v>
          </cell>
        </row>
        <row r="236">
          <cell r="A236">
            <v>152</v>
          </cell>
          <cell r="B236" t="str">
            <v>1319-77-3</v>
          </cell>
          <cell r="C236" t="str">
            <v>Cresols (mixture), including m-cresol, o-cresol, p-cresol</v>
          </cell>
        </row>
        <row r="237">
          <cell r="A237">
            <v>156</v>
          </cell>
          <cell r="B237" t="str">
            <v>4170-30-3</v>
          </cell>
          <cell r="C237" t="str">
            <v>Crotonaldehyde</v>
          </cell>
        </row>
        <row r="238">
          <cell r="A238">
            <v>158</v>
          </cell>
          <cell r="B238" t="str">
            <v>80-15-9</v>
          </cell>
          <cell r="C238" t="str">
            <v>Cumene hydroperoxide</v>
          </cell>
        </row>
        <row r="239">
          <cell r="A239">
            <v>159</v>
          </cell>
          <cell r="B239" t="str">
            <v>135-20-6</v>
          </cell>
          <cell r="C239" t="str">
            <v>Cupferron</v>
          </cell>
        </row>
        <row r="240">
          <cell r="A240">
            <v>161</v>
          </cell>
          <cell r="B240" t="str">
            <v>74-90-8</v>
          </cell>
          <cell r="C240" t="str">
            <v>Cyanide, hydrogen</v>
          </cell>
        </row>
        <row r="241">
          <cell r="A241">
            <v>162</v>
          </cell>
          <cell r="B241" t="str">
            <v>110-82-7</v>
          </cell>
          <cell r="C241" t="str">
            <v>Cyclohexane</v>
          </cell>
        </row>
        <row r="242">
          <cell r="A242">
            <v>163</v>
          </cell>
          <cell r="B242" t="str">
            <v>108-93-0</v>
          </cell>
          <cell r="C242" t="str">
            <v>Cyclohexanol</v>
          </cell>
        </row>
        <row r="243">
          <cell r="A243">
            <v>164</v>
          </cell>
          <cell r="B243" t="str">
            <v>66-81-9</v>
          </cell>
          <cell r="C243" t="str">
            <v>Cycloheximide</v>
          </cell>
        </row>
        <row r="244">
          <cell r="A244">
            <v>415</v>
          </cell>
          <cell r="B244" t="str">
            <v>27208-37-3</v>
          </cell>
          <cell r="C244" t="str">
            <v>Cyclopenta[c,d]pyrene</v>
          </cell>
        </row>
        <row r="245">
          <cell r="A245">
            <v>165</v>
          </cell>
          <cell r="B245" t="str">
            <v>50-18-0</v>
          </cell>
          <cell r="C245" t="str">
            <v>Cyclophosphamide (anhydrous)</v>
          </cell>
        </row>
        <row r="246">
          <cell r="A246">
            <v>166</v>
          </cell>
          <cell r="B246" t="str">
            <v>6055-19-2</v>
          </cell>
          <cell r="C246" t="str">
            <v>Cyclophosphamide (hydrated)</v>
          </cell>
        </row>
        <row r="247">
          <cell r="A247">
            <v>167</v>
          </cell>
          <cell r="B247" t="str">
            <v>5160-02-1</v>
          </cell>
          <cell r="C247" t="str">
            <v>D &amp; C Red No. 9</v>
          </cell>
        </row>
        <row r="248">
          <cell r="A248">
            <v>168</v>
          </cell>
          <cell r="B248" t="str">
            <v>4342-03-4</v>
          </cell>
          <cell r="C248" t="str">
            <v>Dacarbazine</v>
          </cell>
        </row>
        <row r="249">
          <cell r="A249">
            <v>169</v>
          </cell>
          <cell r="B249" t="str">
            <v>117-10-2</v>
          </cell>
          <cell r="C249" t="str">
            <v>Danthron (chrysazin)</v>
          </cell>
        </row>
        <row r="250">
          <cell r="A250">
            <v>172</v>
          </cell>
          <cell r="B250" t="str">
            <v>3547-04-4</v>
          </cell>
          <cell r="C250" t="str">
            <v>DDE (1-chloro-4-[1-(4-chlorophenyl)ethyl]benzene)</v>
          </cell>
        </row>
        <row r="251">
          <cell r="A251">
            <v>175</v>
          </cell>
          <cell r="B251" t="str">
            <v>50-29-3</v>
          </cell>
          <cell r="C251" t="str">
            <v>DDT</v>
          </cell>
        </row>
        <row r="252">
          <cell r="A252">
            <v>186</v>
          </cell>
          <cell r="B252" t="str">
            <v>333-41-5</v>
          </cell>
          <cell r="C252" t="str">
            <v>Diazinon</v>
          </cell>
        </row>
        <row r="253">
          <cell r="A253">
            <v>185</v>
          </cell>
          <cell r="B253" t="str">
            <v>334-88-3</v>
          </cell>
          <cell r="C253" t="str">
            <v>Diazomethane</v>
          </cell>
        </row>
        <row r="254">
          <cell r="A254">
            <v>416</v>
          </cell>
          <cell r="B254" t="str">
            <v>226-36-8</v>
          </cell>
          <cell r="C254" t="str">
            <v>Dibenz[a,h]acridine</v>
          </cell>
        </row>
        <row r="255">
          <cell r="A255">
            <v>419</v>
          </cell>
          <cell r="B255" t="str">
            <v>53-70-3</v>
          </cell>
          <cell r="C255" t="str">
            <v>Dibenz[a,h]anthracene</v>
          </cell>
        </row>
        <row r="256">
          <cell r="A256">
            <v>417</v>
          </cell>
          <cell r="B256" t="str">
            <v>224-42-0</v>
          </cell>
          <cell r="C256" t="str">
            <v>Dibenz[a,j]acridine</v>
          </cell>
        </row>
        <row r="257">
          <cell r="A257">
            <v>187</v>
          </cell>
          <cell r="B257" t="str">
            <v>5385-75-1</v>
          </cell>
          <cell r="C257" t="str">
            <v>Dibenzo[a,e]fluoranthene</v>
          </cell>
        </row>
        <row r="258">
          <cell r="A258">
            <v>420</v>
          </cell>
          <cell r="B258" t="str">
            <v>192-65-4</v>
          </cell>
          <cell r="C258" t="str">
            <v>Dibenzo[a,e]pyrene</v>
          </cell>
        </row>
        <row r="259">
          <cell r="A259">
            <v>421</v>
          </cell>
          <cell r="B259" t="str">
            <v>189-64-0</v>
          </cell>
          <cell r="C259" t="str">
            <v>Dibenzo[a,h]pyrene</v>
          </cell>
        </row>
        <row r="260">
          <cell r="A260">
            <v>422</v>
          </cell>
          <cell r="B260" t="str">
            <v>189-55-9</v>
          </cell>
          <cell r="C260" t="str">
            <v>Dibenzo[a,i]pyrene</v>
          </cell>
        </row>
        <row r="261">
          <cell r="A261">
            <v>423</v>
          </cell>
          <cell r="B261" t="str">
            <v>191-30-0</v>
          </cell>
          <cell r="C261" t="str">
            <v>Dibenzo[a,l]pyrene</v>
          </cell>
        </row>
        <row r="262">
          <cell r="A262">
            <v>188</v>
          </cell>
          <cell r="B262" t="str">
            <v>132-64-9</v>
          </cell>
          <cell r="C262" t="str">
            <v>Dibenzofuran</v>
          </cell>
        </row>
        <row r="263">
          <cell r="A263">
            <v>189</v>
          </cell>
          <cell r="B263" t="str">
            <v>124-48-1</v>
          </cell>
          <cell r="C263" t="str">
            <v>Dibromochloromethane</v>
          </cell>
        </row>
        <row r="264">
          <cell r="A264">
            <v>520</v>
          </cell>
          <cell r="B264" t="str">
            <v>84-74-2</v>
          </cell>
          <cell r="C264" t="str">
            <v>Dibutyl phthalate</v>
          </cell>
        </row>
        <row r="265">
          <cell r="A265">
            <v>247</v>
          </cell>
          <cell r="B265" t="str">
            <v>75-71-8</v>
          </cell>
          <cell r="C265" t="str">
            <v>Dichlorodifluoromethane (Freon 12)</v>
          </cell>
        </row>
        <row r="266">
          <cell r="A266">
            <v>248</v>
          </cell>
          <cell r="B266" t="str">
            <v>75-43-4</v>
          </cell>
          <cell r="C266" t="str">
            <v>Dichlorofluoromethane (Freon 21)</v>
          </cell>
        </row>
        <row r="267">
          <cell r="A267">
            <v>328</v>
          </cell>
          <cell r="B267" t="str">
            <v>75-09-2</v>
          </cell>
          <cell r="C267" t="str">
            <v>Dichloromethane (methylene chloride)</v>
          </cell>
        </row>
        <row r="268">
          <cell r="A268">
            <v>194</v>
          </cell>
          <cell r="B268" t="str">
            <v>94-75-7</v>
          </cell>
          <cell r="C268" t="str">
            <v>Dichlorophenoxyacetic acid, salts and esters (2,4-D)</v>
          </cell>
        </row>
        <row r="269">
          <cell r="A269">
            <v>197</v>
          </cell>
          <cell r="B269" t="str">
            <v>62-73-7</v>
          </cell>
          <cell r="C269" t="str">
            <v>Dichlorvos (DDVP)</v>
          </cell>
        </row>
        <row r="270">
          <cell r="A270">
            <v>198</v>
          </cell>
          <cell r="B270" t="str">
            <v>115-32-2</v>
          </cell>
          <cell r="C270" t="str">
            <v>Dicofol</v>
          </cell>
        </row>
        <row r="271">
          <cell r="A271">
            <v>521</v>
          </cell>
          <cell r="B271" t="str">
            <v>84-61-7</v>
          </cell>
          <cell r="C271" t="str">
            <v>Di-cyclohexyl phthalate (DCHP)</v>
          </cell>
        </row>
        <row r="272">
          <cell r="A272">
            <v>199</v>
          </cell>
          <cell r="B272" t="str">
            <v>60-57-1</v>
          </cell>
          <cell r="C272" t="str">
            <v>Dieldrin</v>
          </cell>
        </row>
        <row r="273">
          <cell r="A273">
            <v>200</v>
          </cell>
          <cell r="B273">
            <v>200</v>
          </cell>
          <cell r="C273" t="str">
            <v>Diesel particulate matter</v>
          </cell>
        </row>
        <row r="274">
          <cell r="A274">
            <v>201</v>
          </cell>
          <cell r="B274" t="str">
            <v>111-42-2</v>
          </cell>
          <cell r="C274" t="str">
            <v>Diethanolamine</v>
          </cell>
        </row>
        <row r="275">
          <cell r="A275">
            <v>202</v>
          </cell>
          <cell r="B275" t="str">
            <v>64-67-5</v>
          </cell>
          <cell r="C275" t="str">
            <v>Diethyl sulfate</v>
          </cell>
        </row>
        <row r="276">
          <cell r="A276">
            <v>258</v>
          </cell>
          <cell r="B276" t="str">
            <v>111-46-6</v>
          </cell>
          <cell r="C276" t="str">
            <v>Diethylene glycol</v>
          </cell>
        </row>
        <row r="277">
          <cell r="A277">
            <v>259</v>
          </cell>
          <cell r="B277" t="str">
            <v>111-96-6</v>
          </cell>
          <cell r="C277" t="str">
            <v>Diethylene glycol dimethyl ether</v>
          </cell>
        </row>
        <row r="278">
          <cell r="A278">
            <v>260</v>
          </cell>
          <cell r="B278" t="str">
            <v>112-34-5</v>
          </cell>
          <cell r="C278" t="str">
            <v>Diethylene glycol monobutyl ether</v>
          </cell>
        </row>
        <row r="279">
          <cell r="A279">
            <v>261</v>
          </cell>
          <cell r="B279" t="str">
            <v>111-90-0</v>
          </cell>
          <cell r="C279" t="str">
            <v>Diethylene glycol monoethyl ether</v>
          </cell>
        </row>
        <row r="280">
          <cell r="A280">
            <v>262</v>
          </cell>
          <cell r="B280" t="str">
            <v>111-77-3</v>
          </cell>
          <cell r="C280" t="str">
            <v>Diethylene glycol monomethyl ether</v>
          </cell>
        </row>
        <row r="281">
          <cell r="A281">
            <v>320</v>
          </cell>
          <cell r="B281" t="str">
            <v>627-44-1</v>
          </cell>
          <cell r="C281" t="str">
            <v>Diethylmercury</v>
          </cell>
        </row>
        <row r="282">
          <cell r="A282">
            <v>523</v>
          </cell>
          <cell r="B282" t="str">
            <v>84-66-2</v>
          </cell>
          <cell r="C282" t="str">
            <v>Diethylphthalate</v>
          </cell>
        </row>
        <row r="283">
          <cell r="A283">
            <v>204</v>
          </cell>
          <cell r="B283" t="str">
            <v>101-90-6</v>
          </cell>
          <cell r="C283" t="str">
            <v>Diglycidyl resorcinol ether</v>
          </cell>
        </row>
        <row r="284">
          <cell r="A284">
            <v>205</v>
          </cell>
          <cell r="B284" t="str">
            <v>94-58-6</v>
          </cell>
          <cell r="C284" t="str">
            <v>Dihydrosafrole</v>
          </cell>
        </row>
        <row r="285">
          <cell r="A285">
            <v>210</v>
          </cell>
          <cell r="B285" t="str">
            <v>79-44-7</v>
          </cell>
          <cell r="C285" t="str">
            <v>Dimethyl carbamoyl chloride</v>
          </cell>
        </row>
        <row r="286">
          <cell r="A286">
            <v>211</v>
          </cell>
          <cell r="B286" t="str">
            <v>68-12-2</v>
          </cell>
          <cell r="C286" t="str">
            <v>Dimethyl formamide</v>
          </cell>
        </row>
        <row r="287">
          <cell r="A287">
            <v>524</v>
          </cell>
          <cell r="B287" t="str">
            <v>131-11-3</v>
          </cell>
          <cell r="C287" t="str">
            <v>Dimethyl phthalate</v>
          </cell>
        </row>
        <row r="288">
          <cell r="A288">
            <v>213</v>
          </cell>
          <cell r="B288" t="str">
            <v>77-78-1</v>
          </cell>
          <cell r="C288" t="str">
            <v>Dimethyl sulfate</v>
          </cell>
        </row>
        <row r="289">
          <cell r="A289">
            <v>319</v>
          </cell>
          <cell r="B289" t="str">
            <v>593-74-8</v>
          </cell>
          <cell r="C289" t="str">
            <v>Dimethylmercury</v>
          </cell>
        </row>
        <row r="290">
          <cell r="A290">
            <v>214</v>
          </cell>
          <cell r="B290" t="str">
            <v>513-37-1</v>
          </cell>
          <cell r="C290" t="str">
            <v>Dimethylvinylchloride</v>
          </cell>
        </row>
        <row r="291">
          <cell r="A291">
            <v>221</v>
          </cell>
          <cell r="B291" t="str">
            <v>630-93-3</v>
          </cell>
          <cell r="C291" t="str">
            <v>Diphenylhydantoin</v>
          </cell>
        </row>
        <row r="292">
          <cell r="A292">
            <v>263</v>
          </cell>
          <cell r="B292" t="str">
            <v>25265-71-8</v>
          </cell>
          <cell r="C292" t="str">
            <v>Dipropylene glycol</v>
          </cell>
        </row>
        <row r="293">
          <cell r="A293">
            <v>264</v>
          </cell>
          <cell r="B293" t="str">
            <v>34590-94-8</v>
          </cell>
          <cell r="C293" t="str">
            <v>Dipropylene glycol monomethyl ether</v>
          </cell>
        </row>
        <row r="294">
          <cell r="A294">
            <v>49</v>
          </cell>
          <cell r="B294" t="str">
            <v>1937-37-7</v>
          </cell>
          <cell r="C294" t="str">
            <v>Direct Black 38</v>
          </cell>
        </row>
        <row r="295">
          <cell r="A295">
            <v>50</v>
          </cell>
          <cell r="B295" t="str">
            <v>2602-46-2</v>
          </cell>
          <cell r="C295" t="str">
            <v>Direct Blue 6</v>
          </cell>
        </row>
        <row r="296">
          <cell r="A296">
            <v>51</v>
          </cell>
          <cell r="B296" t="str">
            <v>16071-86-6</v>
          </cell>
          <cell r="C296" t="str">
            <v>Direct Brown 95 (technical grade)</v>
          </cell>
        </row>
        <row r="297">
          <cell r="A297">
            <v>223</v>
          </cell>
          <cell r="B297" t="str">
            <v>2475-45-8</v>
          </cell>
          <cell r="C297" t="str">
            <v>Disperse Blue 1</v>
          </cell>
        </row>
        <row r="298">
          <cell r="A298">
            <v>224</v>
          </cell>
          <cell r="B298" t="str">
            <v>298-04-4</v>
          </cell>
          <cell r="C298" t="str">
            <v>Disulfoton</v>
          </cell>
        </row>
        <row r="299">
          <cell r="A299">
            <v>225</v>
          </cell>
          <cell r="B299" t="str">
            <v>106-89-8</v>
          </cell>
          <cell r="C299" t="str">
            <v>Epichlorohydrin</v>
          </cell>
        </row>
        <row r="300">
          <cell r="A300">
            <v>227</v>
          </cell>
          <cell r="B300">
            <v>227</v>
          </cell>
          <cell r="C300" t="str">
            <v>Epoxy resins</v>
          </cell>
        </row>
        <row r="301">
          <cell r="A301">
            <v>357</v>
          </cell>
          <cell r="B301" t="str">
            <v>12510-42-8</v>
          </cell>
          <cell r="C301" t="str">
            <v>Erionite</v>
          </cell>
        </row>
        <row r="302">
          <cell r="A302">
            <v>228</v>
          </cell>
          <cell r="B302" t="str">
            <v>140-88-5</v>
          </cell>
          <cell r="C302" t="str">
            <v>Ethyl acrylate</v>
          </cell>
        </row>
        <row r="303">
          <cell r="A303">
            <v>229</v>
          </cell>
          <cell r="B303" t="str">
            <v>100-41-4</v>
          </cell>
          <cell r="C303" t="str">
            <v>Ethyl benzene</v>
          </cell>
        </row>
        <row r="304">
          <cell r="A304">
            <v>231</v>
          </cell>
          <cell r="B304" t="str">
            <v>74-85-1</v>
          </cell>
          <cell r="C304" t="str">
            <v>Ethylene</v>
          </cell>
        </row>
        <row r="305">
          <cell r="A305">
            <v>232</v>
          </cell>
          <cell r="B305" t="str">
            <v>106-93-4</v>
          </cell>
          <cell r="C305" t="str">
            <v>Ethylene dibromide (EDB, 1,2-dibromoethane)</v>
          </cell>
        </row>
        <row r="306">
          <cell r="A306">
            <v>233</v>
          </cell>
          <cell r="B306" t="str">
            <v>107-06-2</v>
          </cell>
          <cell r="C306" t="str">
            <v>Ethylene dichloride (EDC, 1,2-dichloroethane)</v>
          </cell>
        </row>
        <row r="307">
          <cell r="A307">
            <v>234</v>
          </cell>
          <cell r="B307" t="str">
            <v>107-21-1</v>
          </cell>
          <cell r="C307" t="str">
            <v>Ethylene glycol</v>
          </cell>
        </row>
        <row r="308">
          <cell r="A308">
            <v>265</v>
          </cell>
          <cell r="B308" t="str">
            <v>629-14-1</v>
          </cell>
          <cell r="C308" t="str">
            <v>Ethylene glycol diethyl ether</v>
          </cell>
        </row>
        <row r="309">
          <cell r="A309">
            <v>266</v>
          </cell>
          <cell r="B309" t="str">
            <v>110-71-4</v>
          </cell>
          <cell r="C309" t="str">
            <v>Ethylene glycol dimethyl ether</v>
          </cell>
        </row>
        <row r="310">
          <cell r="A310">
            <v>267</v>
          </cell>
          <cell r="B310" t="str">
            <v>111-76-2</v>
          </cell>
          <cell r="C310" t="str">
            <v>Ethylene glycol monobutyl ether</v>
          </cell>
        </row>
        <row r="311">
          <cell r="A311">
            <v>268</v>
          </cell>
          <cell r="B311" t="str">
            <v>110-80-5</v>
          </cell>
          <cell r="C311" t="str">
            <v>Ethylene glycol monoethyl ether</v>
          </cell>
        </row>
        <row r="312">
          <cell r="A312">
            <v>269</v>
          </cell>
          <cell r="B312" t="str">
            <v>111-15-9</v>
          </cell>
          <cell r="C312" t="str">
            <v>Ethylene glycol monoethyl ether acetate</v>
          </cell>
        </row>
        <row r="313">
          <cell r="A313">
            <v>270</v>
          </cell>
          <cell r="B313" t="str">
            <v>109-86-4</v>
          </cell>
          <cell r="C313" t="str">
            <v>Ethylene glycol monomethyl ether</v>
          </cell>
        </row>
        <row r="314">
          <cell r="A314">
            <v>271</v>
          </cell>
          <cell r="B314" t="str">
            <v>110-49-6</v>
          </cell>
          <cell r="C314" t="str">
            <v>Ethylene glycol monomethyl ether acetate</v>
          </cell>
        </row>
        <row r="315">
          <cell r="A315">
            <v>272</v>
          </cell>
          <cell r="B315" t="str">
            <v>2807-30-9</v>
          </cell>
          <cell r="C315" t="str">
            <v>Ethylene glycol monopropyl ether</v>
          </cell>
        </row>
        <row r="316">
          <cell r="A316">
            <v>236</v>
          </cell>
          <cell r="B316" t="str">
            <v>75-21-8</v>
          </cell>
          <cell r="C316" t="str">
            <v>Ethylene oxide</v>
          </cell>
        </row>
        <row r="317">
          <cell r="A317">
            <v>237</v>
          </cell>
          <cell r="B317" t="str">
            <v>96-45-7</v>
          </cell>
          <cell r="C317" t="str">
            <v>Ethylene thiourea</v>
          </cell>
        </row>
        <row r="318">
          <cell r="A318">
            <v>235</v>
          </cell>
          <cell r="B318" t="str">
            <v>151-56-4</v>
          </cell>
          <cell r="C318" t="str">
            <v>Ethyleneimine (aziridine)</v>
          </cell>
        </row>
        <row r="319">
          <cell r="A319">
            <v>238</v>
          </cell>
          <cell r="B319" t="str">
            <v>10028-22-5</v>
          </cell>
          <cell r="C319" t="str">
            <v>Ferric sulfate</v>
          </cell>
        </row>
        <row r="320">
          <cell r="A320">
            <v>424</v>
          </cell>
          <cell r="B320" t="str">
            <v>206-44-0</v>
          </cell>
          <cell r="C320" t="str">
            <v>Fluoranthene</v>
          </cell>
        </row>
        <row r="321">
          <cell r="A321">
            <v>425</v>
          </cell>
          <cell r="B321" t="str">
            <v>86-73-7</v>
          </cell>
          <cell r="C321" t="str">
            <v>Fluorene</v>
          </cell>
        </row>
        <row r="322">
          <cell r="A322">
            <v>239</v>
          </cell>
          <cell r="B322">
            <v>239</v>
          </cell>
          <cell r="C322" t="str">
            <v>Fluorides</v>
          </cell>
        </row>
        <row r="323">
          <cell r="A323">
            <v>241</v>
          </cell>
          <cell r="B323" t="str">
            <v>7782-41-4</v>
          </cell>
          <cell r="C323" t="str">
            <v>Fluorine gas</v>
          </cell>
        </row>
        <row r="324">
          <cell r="A324">
            <v>250</v>
          </cell>
          <cell r="B324" t="str">
            <v>50-00-0</v>
          </cell>
          <cell r="C324" t="str">
            <v>Formaldehyde</v>
          </cell>
        </row>
        <row r="325">
          <cell r="A325">
            <v>251</v>
          </cell>
          <cell r="B325" t="str">
            <v>110-00-9</v>
          </cell>
          <cell r="C325" t="str">
            <v>Furan</v>
          </cell>
        </row>
        <row r="326">
          <cell r="A326">
            <v>252</v>
          </cell>
          <cell r="B326" t="str">
            <v>60568-05-0</v>
          </cell>
          <cell r="C326" t="str">
            <v>Furmecyclox</v>
          </cell>
        </row>
        <row r="327">
          <cell r="A327">
            <v>253</v>
          </cell>
          <cell r="B327" t="str">
            <v>3688-53-7</v>
          </cell>
          <cell r="C327" t="str">
            <v>Furylfuramide</v>
          </cell>
        </row>
        <row r="328">
          <cell r="A328">
            <v>285</v>
          </cell>
          <cell r="B328" t="str">
            <v>58-89-9</v>
          </cell>
          <cell r="C328" t="str">
            <v>gamma-Hexachlorocyclohexane (Lindane)</v>
          </cell>
        </row>
        <row r="329">
          <cell r="A329">
            <v>352</v>
          </cell>
          <cell r="B329">
            <v>352</v>
          </cell>
          <cell r="C329" t="str">
            <v>Glasswool fibers</v>
          </cell>
        </row>
        <row r="330">
          <cell r="A330">
            <v>255</v>
          </cell>
          <cell r="B330" t="str">
            <v>67730-11-4</v>
          </cell>
          <cell r="C330" t="str">
            <v>Glu-P-1</v>
          </cell>
        </row>
        <row r="331">
          <cell r="A331">
            <v>256</v>
          </cell>
          <cell r="B331" t="str">
            <v>67730-10-3</v>
          </cell>
          <cell r="C331" t="str">
            <v>Glu-P-2</v>
          </cell>
        </row>
        <row r="332">
          <cell r="A332">
            <v>254</v>
          </cell>
          <cell r="B332" t="str">
            <v>111-30-8</v>
          </cell>
          <cell r="C332" t="str">
            <v>Glutaraldehyde</v>
          </cell>
        </row>
        <row r="333">
          <cell r="A333">
            <v>276</v>
          </cell>
          <cell r="B333" t="str">
            <v>16568-02-8</v>
          </cell>
          <cell r="C333" t="str">
            <v>Gyromitrin</v>
          </cell>
        </row>
        <row r="334">
          <cell r="A334">
            <v>277</v>
          </cell>
          <cell r="B334" t="str">
            <v>2784-94-3</v>
          </cell>
          <cell r="C334" t="str">
            <v>HC Blue 1</v>
          </cell>
        </row>
        <row r="335">
          <cell r="A335">
            <v>278</v>
          </cell>
          <cell r="B335" t="str">
            <v>76-44-8</v>
          </cell>
          <cell r="C335" t="str">
            <v>Heptachlor</v>
          </cell>
        </row>
        <row r="336">
          <cell r="A336">
            <v>279</v>
          </cell>
          <cell r="B336" t="str">
            <v>1024-57-3</v>
          </cell>
          <cell r="C336" t="str">
            <v>Heptachlor epoxide</v>
          </cell>
        </row>
        <row r="337">
          <cell r="A337">
            <v>280</v>
          </cell>
          <cell r="B337" t="str">
            <v>118-74-1</v>
          </cell>
          <cell r="C337" t="str">
            <v>Hexachlorobenzene</v>
          </cell>
        </row>
        <row r="338">
          <cell r="A338">
            <v>281</v>
          </cell>
          <cell r="B338" t="str">
            <v>87-68-3</v>
          </cell>
          <cell r="C338" t="str">
            <v>Hexachlorobutadiene</v>
          </cell>
        </row>
        <row r="339">
          <cell r="A339">
            <v>282</v>
          </cell>
          <cell r="B339" t="str">
            <v>608-73-1</v>
          </cell>
          <cell r="C339" t="str">
            <v>Hexachlorocyclohexanes (mixture) including but not limited to:</v>
          </cell>
        </row>
        <row r="340">
          <cell r="A340">
            <v>286</v>
          </cell>
          <cell r="B340" t="str">
            <v>77-47-4</v>
          </cell>
          <cell r="C340" t="str">
            <v>Hexachlorocyclopentadiene</v>
          </cell>
        </row>
        <row r="341">
          <cell r="A341">
            <v>287</v>
          </cell>
          <cell r="B341" t="str">
            <v>67-72-1</v>
          </cell>
          <cell r="C341" t="str">
            <v>Hexachloroethane</v>
          </cell>
        </row>
        <row r="342">
          <cell r="A342">
            <v>297</v>
          </cell>
          <cell r="B342" t="str">
            <v>822-06-0</v>
          </cell>
          <cell r="C342" t="str">
            <v>Hexamethylene-1,6-diisocyanate</v>
          </cell>
        </row>
        <row r="343">
          <cell r="A343">
            <v>288</v>
          </cell>
          <cell r="B343" t="str">
            <v>680-31-9</v>
          </cell>
          <cell r="C343" t="str">
            <v>Hexamethylphosphoramide</v>
          </cell>
        </row>
        <row r="344">
          <cell r="A344">
            <v>289</v>
          </cell>
          <cell r="B344" t="str">
            <v>110-54-3</v>
          </cell>
          <cell r="C344" t="str">
            <v>Hexane</v>
          </cell>
        </row>
        <row r="345">
          <cell r="A345">
            <v>290</v>
          </cell>
          <cell r="B345" t="str">
            <v>302-01-2</v>
          </cell>
          <cell r="C345" t="str">
            <v>Hydrazine</v>
          </cell>
        </row>
        <row r="346">
          <cell r="A346">
            <v>291</v>
          </cell>
          <cell r="B346" t="str">
            <v>10034-93-2</v>
          </cell>
          <cell r="C346" t="str">
            <v>Hydrazine sulfate</v>
          </cell>
        </row>
        <row r="347">
          <cell r="A347">
            <v>292</v>
          </cell>
          <cell r="B347" t="str">
            <v>7647-01-0</v>
          </cell>
          <cell r="C347" t="str">
            <v>Hydrochloric acid</v>
          </cell>
        </row>
        <row r="348">
          <cell r="A348">
            <v>69</v>
          </cell>
          <cell r="B348" t="str">
            <v>10035-10-6</v>
          </cell>
          <cell r="C348" t="str">
            <v>Hydrogen bromide</v>
          </cell>
        </row>
        <row r="349">
          <cell r="A349">
            <v>240</v>
          </cell>
          <cell r="B349" t="str">
            <v>7664-39-3</v>
          </cell>
          <cell r="C349" t="str">
            <v>Hydrogen fluoride</v>
          </cell>
        </row>
        <row r="350">
          <cell r="A350">
            <v>293</v>
          </cell>
          <cell r="B350" t="str">
            <v>7783-06-4</v>
          </cell>
          <cell r="C350" t="str">
            <v>Hydrogen sulfide</v>
          </cell>
        </row>
        <row r="351">
          <cell r="A351">
            <v>294</v>
          </cell>
          <cell r="B351" t="str">
            <v>123-31-9</v>
          </cell>
          <cell r="C351" t="str">
            <v>Hydroquinone</v>
          </cell>
        </row>
        <row r="352">
          <cell r="A352">
            <v>426</v>
          </cell>
          <cell r="B352" t="str">
            <v>193-39-5</v>
          </cell>
          <cell r="C352" t="str">
            <v>Indeno[1,2,3-cd]pyrene</v>
          </cell>
        </row>
        <row r="353">
          <cell r="A353">
            <v>570</v>
          </cell>
          <cell r="B353" t="str">
            <v>10043-66-0</v>
          </cell>
          <cell r="C353" t="str">
            <v>Iodine-131</v>
          </cell>
        </row>
        <row r="354">
          <cell r="A354">
            <v>295</v>
          </cell>
          <cell r="B354" t="str">
            <v>13463-40-6</v>
          </cell>
          <cell r="C354" t="str">
            <v>Iron pentacarbonyl</v>
          </cell>
        </row>
        <row r="355">
          <cell r="A355">
            <v>300</v>
          </cell>
          <cell r="B355" t="str">
            <v>78-59-1</v>
          </cell>
          <cell r="C355" t="str">
            <v>Isophorone</v>
          </cell>
        </row>
        <row r="356">
          <cell r="A356">
            <v>301</v>
          </cell>
          <cell r="B356" t="str">
            <v>78-79-5</v>
          </cell>
          <cell r="C356" t="str">
            <v>Isoprene, except from vegetative emission sources</v>
          </cell>
        </row>
        <row r="357">
          <cell r="A357">
            <v>302</v>
          </cell>
          <cell r="B357" t="str">
            <v>67-63-0</v>
          </cell>
          <cell r="C357" t="str">
            <v>Isopropyl alcohol</v>
          </cell>
        </row>
        <row r="358">
          <cell r="A358">
            <v>157</v>
          </cell>
          <cell r="B358" t="str">
            <v>98-82-8</v>
          </cell>
          <cell r="C358" t="str">
            <v>Isopropylbenzene (cumene)</v>
          </cell>
        </row>
        <row r="359">
          <cell r="A359">
            <v>304</v>
          </cell>
          <cell r="B359" t="str">
            <v>303-34-4</v>
          </cell>
          <cell r="C359" t="str">
            <v>Lasiocarpine</v>
          </cell>
        </row>
        <row r="360">
          <cell r="A360">
            <v>305</v>
          </cell>
          <cell r="B360" t="str">
            <v>7439-92-1</v>
          </cell>
          <cell r="C360" t="str">
            <v>Lead and compounds</v>
          </cell>
        </row>
        <row r="361">
          <cell r="A361">
            <v>306</v>
          </cell>
          <cell r="B361" t="str">
            <v>18454-12-1</v>
          </cell>
          <cell r="C361" t="str">
            <v>Lead chromate oxide</v>
          </cell>
        </row>
        <row r="362">
          <cell r="A362">
            <v>311</v>
          </cell>
          <cell r="B362" t="str">
            <v>108-31-6</v>
          </cell>
          <cell r="C362" t="str">
            <v>Maleic anhydride</v>
          </cell>
        </row>
        <row r="363">
          <cell r="A363">
            <v>312</v>
          </cell>
          <cell r="B363" t="str">
            <v>7439-96-5</v>
          </cell>
          <cell r="C363" t="str">
            <v>Manganese and compounds</v>
          </cell>
        </row>
        <row r="364">
          <cell r="A364">
            <v>153</v>
          </cell>
          <cell r="B364" t="str">
            <v>108-39-4</v>
          </cell>
          <cell r="C364" t="str">
            <v>m-Cresol</v>
          </cell>
        </row>
        <row r="365">
          <cell r="A365">
            <v>314</v>
          </cell>
          <cell r="B365" t="str">
            <v>148-82-3</v>
          </cell>
          <cell r="C365" t="str">
            <v>Melphalan</v>
          </cell>
        </row>
        <row r="366">
          <cell r="A366">
            <v>315</v>
          </cell>
          <cell r="B366" t="str">
            <v>3223-07-2</v>
          </cell>
          <cell r="C366" t="str">
            <v>Melphalan HCl</v>
          </cell>
        </row>
        <row r="367">
          <cell r="A367">
            <v>316</v>
          </cell>
          <cell r="B367" t="str">
            <v>7439-97-6</v>
          </cell>
          <cell r="C367" t="str">
            <v>Mercury and compounds</v>
          </cell>
        </row>
        <row r="368">
          <cell r="A368">
            <v>321</v>
          </cell>
          <cell r="B368" t="str">
            <v>67-56-1</v>
          </cell>
          <cell r="C368" t="str">
            <v>Methanol</v>
          </cell>
        </row>
        <row r="369">
          <cell r="A369">
            <v>322</v>
          </cell>
          <cell r="B369" t="str">
            <v>72-43-5</v>
          </cell>
          <cell r="C369" t="str">
            <v>Methoxychlor</v>
          </cell>
        </row>
        <row r="370">
          <cell r="A370">
            <v>334</v>
          </cell>
          <cell r="B370" t="str">
            <v>60-34-4</v>
          </cell>
          <cell r="C370" t="str">
            <v>Methyl hydrazine</v>
          </cell>
        </row>
        <row r="371">
          <cell r="A371">
            <v>336</v>
          </cell>
          <cell r="B371" t="str">
            <v>74-88-4</v>
          </cell>
          <cell r="C371" t="str">
            <v>Methyl iodide (iodomethane)</v>
          </cell>
        </row>
        <row r="372">
          <cell r="A372">
            <v>337</v>
          </cell>
          <cell r="B372" t="str">
            <v>108-10-1</v>
          </cell>
          <cell r="C372" t="str">
            <v>Methyl isobutyl ketone (MIBK, hexone)</v>
          </cell>
        </row>
        <row r="373">
          <cell r="A373">
            <v>299</v>
          </cell>
          <cell r="B373" t="str">
            <v>624-83-9</v>
          </cell>
          <cell r="C373" t="str">
            <v>Methyl isocyanate</v>
          </cell>
        </row>
        <row r="374">
          <cell r="A374">
            <v>339</v>
          </cell>
          <cell r="B374" t="str">
            <v>80-62-6</v>
          </cell>
          <cell r="C374" t="str">
            <v>Methyl methacrylate</v>
          </cell>
        </row>
        <row r="375">
          <cell r="A375">
            <v>340</v>
          </cell>
          <cell r="B375" t="str">
            <v>66-27-3</v>
          </cell>
          <cell r="C375" t="str">
            <v>Methyl methanesulfonate</v>
          </cell>
        </row>
        <row r="376">
          <cell r="A376">
            <v>346</v>
          </cell>
          <cell r="B376" t="str">
            <v>1634-04-4</v>
          </cell>
          <cell r="C376" t="str">
            <v>Methyl tert-butyl ether</v>
          </cell>
        </row>
        <row r="377">
          <cell r="A377">
            <v>298</v>
          </cell>
          <cell r="B377" t="str">
            <v>101-68-8</v>
          </cell>
          <cell r="C377" t="str">
            <v>Methylene diphenyl diisocyanate (MDI)</v>
          </cell>
        </row>
        <row r="378">
          <cell r="A378">
            <v>638</v>
          </cell>
          <cell r="B378" t="str">
            <v>22967-92-6</v>
          </cell>
          <cell r="C378" t="str">
            <v>Methylmercury</v>
          </cell>
        </row>
        <row r="379">
          <cell r="A379">
            <v>347</v>
          </cell>
          <cell r="B379" t="str">
            <v>56-04-2</v>
          </cell>
          <cell r="C379" t="str">
            <v>Methylthiouracil</v>
          </cell>
        </row>
        <row r="380">
          <cell r="A380">
            <v>348</v>
          </cell>
          <cell r="B380" t="str">
            <v>90-94-8</v>
          </cell>
          <cell r="C380" t="str">
            <v>Michler's ketone</v>
          </cell>
        </row>
        <row r="381">
          <cell r="A381">
            <v>349</v>
          </cell>
          <cell r="B381">
            <v>349</v>
          </cell>
          <cell r="C381" t="str">
            <v>Mineral fiber emissions from facilities manufacturing or processing glass, rock, or slag fibers (or other mineral derived fibers) of average diameter 1 micrometer or less.</v>
          </cell>
        </row>
        <row r="382">
          <cell r="A382">
            <v>350</v>
          </cell>
          <cell r="B382">
            <v>350</v>
          </cell>
          <cell r="C382" t="str">
            <v>Mineral fibers (fine mineral fibers which are man-made, and are airborne particles of a respirable size greater than 5 microns in length, less than or equal to 3.5 microns in diameter, with a length to diameter ratio of 3:1)</v>
          </cell>
        </row>
        <row r="383">
          <cell r="A383">
            <v>359</v>
          </cell>
          <cell r="B383" t="str">
            <v>2385-85-5</v>
          </cell>
          <cell r="C383" t="str">
            <v>Mirex</v>
          </cell>
        </row>
        <row r="384">
          <cell r="A384">
            <v>360</v>
          </cell>
          <cell r="B384" t="str">
            <v>50-07-7</v>
          </cell>
          <cell r="C384" t="str">
            <v>Mitomycin C</v>
          </cell>
        </row>
        <row r="385">
          <cell r="A385">
            <v>361</v>
          </cell>
          <cell r="B385" t="str">
            <v>1313-27-5</v>
          </cell>
          <cell r="C385" t="str">
            <v>Molybdenum trioxide</v>
          </cell>
        </row>
        <row r="386">
          <cell r="A386">
            <v>362</v>
          </cell>
          <cell r="B386" t="str">
            <v>315-22-0</v>
          </cell>
          <cell r="C386" t="str">
            <v>Monocrotaline</v>
          </cell>
        </row>
        <row r="387">
          <cell r="A387">
            <v>629</v>
          </cell>
          <cell r="B387" t="str">
            <v>108-38-3</v>
          </cell>
          <cell r="C387" t="str">
            <v>m-Xylene</v>
          </cell>
        </row>
        <row r="388">
          <cell r="A388">
            <v>203</v>
          </cell>
          <cell r="B388" t="str">
            <v>134-62-3</v>
          </cell>
          <cell r="C388" t="str">
            <v>N,N-Diethyltoluamide (DEET)</v>
          </cell>
        </row>
        <row r="389">
          <cell r="A389">
            <v>208</v>
          </cell>
          <cell r="B389" t="str">
            <v>121-69-7</v>
          </cell>
          <cell r="C389" t="str">
            <v>N,N-Dimethylaniline</v>
          </cell>
        </row>
        <row r="390">
          <cell r="A390">
            <v>386</v>
          </cell>
          <cell r="B390" t="str">
            <v>531-82-8</v>
          </cell>
          <cell r="C390" t="str">
            <v>N-[4-(5-Nitro-2-furyl)-2-thiazolyl]-acetamide</v>
          </cell>
        </row>
        <row r="391">
          <cell r="A391">
            <v>428</v>
          </cell>
          <cell r="B391" t="str">
            <v>91-20-3</v>
          </cell>
          <cell r="C391" t="str">
            <v>Naphthalene</v>
          </cell>
        </row>
        <row r="392">
          <cell r="A392">
            <v>78</v>
          </cell>
          <cell r="B392" t="str">
            <v>71-36-3</v>
          </cell>
          <cell r="C392" t="str">
            <v>n-Butyl alcohol</v>
          </cell>
        </row>
        <row r="393">
          <cell r="A393">
            <v>369</v>
          </cell>
          <cell r="B393" t="str">
            <v>373-02-4</v>
          </cell>
          <cell r="C393" t="str">
            <v>Nickel acetate</v>
          </cell>
        </row>
        <row r="394">
          <cell r="A394">
            <v>364</v>
          </cell>
          <cell r="B394" t="str">
            <v>7440-02-0</v>
          </cell>
          <cell r="C394" t="str">
            <v>Nickel and compounds</v>
          </cell>
        </row>
        <row r="395">
          <cell r="A395">
            <v>370</v>
          </cell>
          <cell r="B395" t="str">
            <v>3333-67-3</v>
          </cell>
          <cell r="C395" t="str">
            <v>Nickel carbonate</v>
          </cell>
        </row>
        <row r="396">
          <cell r="A396">
            <v>640</v>
          </cell>
          <cell r="B396" t="str">
            <v>12607-70-4</v>
          </cell>
          <cell r="C396" t="str">
            <v>Nickel carbonate hydroxide</v>
          </cell>
        </row>
        <row r="397">
          <cell r="A397">
            <v>371</v>
          </cell>
          <cell r="B397" t="str">
            <v>13463-39-3</v>
          </cell>
          <cell r="C397" t="str">
            <v>Nickel carbonyl</v>
          </cell>
        </row>
        <row r="398">
          <cell r="A398">
            <v>641</v>
          </cell>
          <cell r="B398" t="str">
            <v>7718-54-9</v>
          </cell>
          <cell r="C398" t="str">
            <v>Nickel chloride</v>
          </cell>
        </row>
        <row r="399">
          <cell r="A399">
            <v>365</v>
          </cell>
          <cell r="B399">
            <v>365</v>
          </cell>
          <cell r="C399" t="str">
            <v>Nickel compounds, insoluble</v>
          </cell>
        </row>
        <row r="400">
          <cell r="A400">
            <v>368</v>
          </cell>
          <cell r="B400">
            <v>368</v>
          </cell>
          <cell r="C400" t="str">
            <v>Nickel compounds, soluble</v>
          </cell>
        </row>
        <row r="401">
          <cell r="A401">
            <v>372</v>
          </cell>
          <cell r="B401" t="str">
            <v>12054-48-7</v>
          </cell>
          <cell r="C401" t="str">
            <v>Nickel hydroxide</v>
          </cell>
        </row>
        <row r="402">
          <cell r="A402">
            <v>644</v>
          </cell>
          <cell r="B402" t="str">
            <v>13478-00-7</v>
          </cell>
          <cell r="C402" t="str">
            <v>Nickel nitrate hexahydrate</v>
          </cell>
        </row>
        <row r="403">
          <cell r="A403">
            <v>366</v>
          </cell>
          <cell r="B403" t="str">
            <v>1313-99-1</v>
          </cell>
          <cell r="C403" t="str">
            <v>Nickel oxide</v>
          </cell>
        </row>
        <row r="404">
          <cell r="A404">
            <v>367</v>
          </cell>
          <cell r="B404" t="str">
            <v>12035-72-2</v>
          </cell>
          <cell r="C404" t="str">
            <v>Nickel subsulfide</v>
          </cell>
        </row>
        <row r="405">
          <cell r="A405">
            <v>642</v>
          </cell>
          <cell r="B405" t="str">
            <v>7786-81-4</v>
          </cell>
          <cell r="C405" t="str">
            <v>Nickel sulfate</v>
          </cell>
        </row>
        <row r="406">
          <cell r="A406">
            <v>643</v>
          </cell>
          <cell r="B406" t="str">
            <v>10101-97-0</v>
          </cell>
          <cell r="C406" t="str">
            <v>Nickel sulfate hexahydrate</v>
          </cell>
        </row>
        <row r="407">
          <cell r="A407">
            <v>639</v>
          </cell>
          <cell r="B407" t="str">
            <v>11113-75-0</v>
          </cell>
          <cell r="C407" t="str">
            <v>Nickel sulfide</v>
          </cell>
        </row>
        <row r="408">
          <cell r="A408">
            <v>373</v>
          </cell>
          <cell r="B408" t="str">
            <v>1271-28-9</v>
          </cell>
          <cell r="C408" t="str">
            <v>Nickelocene</v>
          </cell>
        </row>
        <row r="409">
          <cell r="A409">
            <v>376</v>
          </cell>
          <cell r="B409" t="str">
            <v>3570-75-0</v>
          </cell>
          <cell r="C409" t="str">
            <v>Nifurthiazole</v>
          </cell>
        </row>
        <row r="410">
          <cell r="A410">
            <v>377</v>
          </cell>
          <cell r="B410" t="str">
            <v>7697-37-2</v>
          </cell>
          <cell r="C410" t="str">
            <v>Nitric acid</v>
          </cell>
        </row>
        <row r="411">
          <cell r="A411">
            <v>378</v>
          </cell>
          <cell r="B411" t="str">
            <v>139-13-9</v>
          </cell>
          <cell r="C411" t="str">
            <v>Nitrilotriacetic acid</v>
          </cell>
        </row>
        <row r="412">
          <cell r="A412">
            <v>379</v>
          </cell>
          <cell r="B412" t="str">
            <v>18662-53-8</v>
          </cell>
          <cell r="C412" t="str">
            <v>Nitrilotriacetic acid, trisodium salt monohydrate</v>
          </cell>
        </row>
        <row r="413">
          <cell r="A413">
            <v>381</v>
          </cell>
          <cell r="B413" t="str">
            <v>98-95-3</v>
          </cell>
          <cell r="C413" t="str">
            <v>Nitrobenzene</v>
          </cell>
        </row>
        <row r="414">
          <cell r="A414">
            <v>383</v>
          </cell>
          <cell r="B414" t="str">
            <v>1836-75-5</v>
          </cell>
          <cell r="C414" t="str">
            <v>Nitrofen</v>
          </cell>
        </row>
        <row r="415">
          <cell r="A415">
            <v>384</v>
          </cell>
          <cell r="B415" t="str">
            <v>59-87-0</v>
          </cell>
          <cell r="C415" t="str">
            <v>Nitrofurazone</v>
          </cell>
        </row>
        <row r="416">
          <cell r="A416">
            <v>387</v>
          </cell>
          <cell r="B416" t="str">
            <v>302-70-5</v>
          </cell>
          <cell r="C416" t="str">
            <v>Nitrogen mustard N-oxide</v>
          </cell>
        </row>
        <row r="417">
          <cell r="A417">
            <v>342</v>
          </cell>
          <cell r="B417" t="str">
            <v>70-25-7</v>
          </cell>
          <cell r="C417" t="str">
            <v>N-Methyl-N-nitro-N-nitrosoguanidine</v>
          </cell>
        </row>
        <row r="418">
          <cell r="A418">
            <v>178</v>
          </cell>
          <cell r="B418" t="str">
            <v>1116-54-7</v>
          </cell>
          <cell r="C418" t="str">
            <v>N-Nitrosodiethanolamine</v>
          </cell>
        </row>
        <row r="419">
          <cell r="A419">
            <v>179</v>
          </cell>
          <cell r="B419" t="str">
            <v>55-18-5</v>
          </cell>
          <cell r="C419" t="str">
            <v>N-Nitrosodiethylamine</v>
          </cell>
        </row>
        <row r="420">
          <cell r="A420">
            <v>180</v>
          </cell>
          <cell r="B420" t="str">
            <v>62-75-9</v>
          </cell>
          <cell r="C420" t="str">
            <v>N-Nitrosodimethylamine</v>
          </cell>
        </row>
        <row r="421">
          <cell r="A421">
            <v>177</v>
          </cell>
          <cell r="B421" t="str">
            <v>924-16-3</v>
          </cell>
          <cell r="C421" t="str">
            <v>N-Nitrosodi-n-butylamine</v>
          </cell>
        </row>
        <row r="422">
          <cell r="A422">
            <v>390</v>
          </cell>
          <cell r="B422" t="str">
            <v>86-30-6</v>
          </cell>
          <cell r="C422" t="str">
            <v>N-Nitrosodiphenylamine</v>
          </cell>
        </row>
        <row r="423">
          <cell r="A423">
            <v>181</v>
          </cell>
          <cell r="B423" t="str">
            <v>621-64-7</v>
          </cell>
          <cell r="C423" t="str">
            <v>N-Nitrosodipropylamine</v>
          </cell>
        </row>
        <row r="424">
          <cell r="A424">
            <v>182</v>
          </cell>
          <cell r="B424" t="str">
            <v>10595-95-6</v>
          </cell>
          <cell r="C424" t="str">
            <v>N-Nitrosomethylethylamine</v>
          </cell>
        </row>
        <row r="425">
          <cell r="A425">
            <v>395</v>
          </cell>
          <cell r="B425" t="str">
            <v>59-89-2</v>
          </cell>
          <cell r="C425" t="str">
            <v>N-Nitrosomorpholine</v>
          </cell>
        </row>
        <row r="426">
          <cell r="A426">
            <v>392</v>
          </cell>
          <cell r="B426" t="str">
            <v>759-73-9</v>
          </cell>
          <cell r="C426" t="str">
            <v>N-Nitroso-N-ethylurea</v>
          </cell>
        </row>
        <row r="427">
          <cell r="A427">
            <v>394</v>
          </cell>
          <cell r="B427" t="str">
            <v>684-93-5</v>
          </cell>
          <cell r="C427" t="str">
            <v>N-Nitroso-N-methylurea</v>
          </cell>
        </row>
        <row r="428">
          <cell r="A428">
            <v>393</v>
          </cell>
          <cell r="B428" t="str">
            <v>615-53-2</v>
          </cell>
          <cell r="C428" t="str">
            <v>N-Nitroso-N-methylurethane</v>
          </cell>
        </row>
        <row r="429">
          <cell r="A429">
            <v>396</v>
          </cell>
          <cell r="B429" t="str">
            <v>16543-55-8</v>
          </cell>
          <cell r="C429" t="str">
            <v>N-Nitrosonornicotine</v>
          </cell>
        </row>
        <row r="430">
          <cell r="A430">
            <v>397</v>
          </cell>
          <cell r="B430" t="str">
            <v>100-75-4</v>
          </cell>
          <cell r="C430" t="str">
            <v>N-Nitrosopiperidine</v>
          </cell>
        </row>
        <row r="431">
          <cell r="A431">
            <v>398</v>
          </cell>
          <cell r="B431" t="str">
            <v>930-55-2</v>
          </cell>
          <cell r="C431" t="str">
            <v>N-Nitrosopyrrolidine</v>
          </cell>
        </row>
        <row r="432">
          <cell r="A432">
            <v>31</v>
          </cell>
          <cell r="B432" t="str">
            <v>90-04-0</v>
          </cell>
          <cell r="C432" t="str">
            <v>o-Anisidine</v>
          </cell>
        </row>
        <row r="433">
          <cell r="A433">
            <v>32</v>
          </cell>
          <cell r="B433" t="str">
            <v>134-29-2</v>
          </cell>
          <cell r="C433" t="str">
            <v>o-Anisidine hydrochloride</v>
          </cell>
        </row>
        <row r="434">
          <cell r="A434">
            <v>154</v>
          </cell>
          <cell r="B434" t="str">
            <v>95-48-7</v>
          </cell>
          <cell r="C434" t="str">
            <v>o-Cresol</v>
          </cell>
        </row>
        <row r="435">
          <cell r="A435">
            <v>548</v>
          </cell>
          <cell r="B435" t="str">
            <v>39001-02-0</v>
          </cell>
          <cell r="C435" t="str">
            <v>Octachlorodibenzofuran (OCDF)</v>
          </cell>
        </row>
        <row r="436">
          <cell r="A436">
            <v>533</v>
          </cell>
          <cell r="B436" t="str">
            <v>3268-87-9</v>
          </cell>
          <cell r="C436" t="str">
            <v>Octachlorodibenzo-p-dioxin (OCDD)</v>
          </cell>
        </row>
        <row r="437">
          <cell r="A437">
            <v>589</v>
          </cell>
          <cell r="B437" t="str">
            <v>8014-95-7</v>
          </cell>
          <cell r="C437" t="str">
            <v>Oleum (fuming sulfuric acid)</v>
          </cell>
        </row>
        <row r="438">
          <cell r="A438">
            <v>501</v>
          </cell>
          <cell r="B438" t="str">
            <v>132-27-4</v>
          </cell>
          <cell r="C438" t="str">
            <v>o-Phenylphenate, sodium</v>
          </cell>
        </row>
        <row r="439">
          <cell r="A439">
            <v>16</v>
          </cell>
          <cell r="B439" t="str">
            <v>97-56-3</v>
          </cell>
          <cell r="C439" t="str">
            <v>ortho-Aminoazotoluene</v>
          </cell>
        </row>
        <row r="440">
          <cell r="A440">
            <v>604</v>
          </cell>
          <cell r="B440" t="str">
            <v>95-53-4</v>
          </cell>
          <cell r="C440" t="str">
            <v>o-Toluidine</v>
          </cell>
        </row>
        <row r="441">
          <cell r="A441">
            <v>605</v>
          </cell>
          <cell r="B441" t="str">
            <v>636-21-5</v>
          </cell>
          <cell r="C441" t="str">
            <v>o-Toluidine hydrochloride</v>
          </cell>
        </row>
        <row r="442">
          <cell r="A442">
            <v>630</v>
          </cell>
          <cell r="B442" t="str">
            <v>95-47-6</v>
          </cell>
          <cell r="C442" t="str">
            <v>o-Xylene</v>
          </cell>
        </row>
        <row r="443">
          <cell r="A443">
            <v>446</v>
          </cell>
          <cell r="B443" t="str">
            <v>56-38-2</v>
          </cell>
          <cell r="C443" t="str">
            <v>Parathion</v>
          </cell>
        </row>
        <row r="444">
          <cell r="A444">
            <v>450</v>
          </cell>
          <cell r="B444" t="str">
            <v>189084-64-8</v>
          </cell>
          <cell r="C444" t="str">
            <v>PBDE-100 [2,2’,4,4’,6-pentabromodiphenyl ether]</v>
          </cell>
        </row>
        <row r="445">
          <cell r="A445">
            <v>451</v>
          </cell>
          <cell r="B445" t="str">
            <v>182677-30-1</v>
          </cell>
          <cell r="C445" t="str">
            <v>PBDE-138 [2,2’,3,4,4’,5’-hexabromodiphenyl ether]</v>
          </cell>
        </row>
        <row r="446">
          <cell r="A446">
            <v>452</v>
          </cell>
          <cell r="B446" t="str">
            <v>68631-49-2</v>
          </cell>
          <cell r="C446" t="str">
            <v>PBDE-153 [2,2',4,4',5,5'-hexabromodiphenyl ether]</v>
          </cell>
        </row>
        <row r="447">
          <cell r="A447">
            <v>453</v>
          </cell>
          <cell r="B447" t="str">
            <v>207122-15-4</v>
          </cell>
          <cell r="C447" t="str">
            <v>PBDE-154 [2,2’,4,4’,5,6’-hexabromodiphenyl ether]</v>
          </cell>
        </row>
        <row r="448">
          <cell r="A448">
            <v>454</v>
          </cell>
          <cell r="B448" t="str">
            <v>207122-16-5</v>
          </cell>
          <cell r="C448" t="str">
            <v>PBDE-183 [2,2',3,4,4',5',6-heptabromodiphenyl ether]</v>
          </cell>
        </row>
        <row r="449">
          <cell r="A449">
            <v>455</v>
          </cell>
          <cell r="B449" t="str">
            <v>1163-19-5</v>
          </cell>
          <cell r="C449" t="str">
            <v>PBDE-209 [decabromodiphenyl ether]</v>
          </cell>
        </row>
        <row r="450">
          <cell r="A450">
            <v>448</v>
          </cell>
          <cell r="B450" t="str">
            <v>5436-43-1</v>
          </cell>
          <cell r="C450" t="str">
            <v>PBDE-47 [2,2',4,4'-tetrabromodiphenyl ether]</v>
          </cell>
        </row>
        <row r="451">
          <cell r="A451">
            <v>449</v>
          </cell>
          <cell r="B451" t="str">
            <v>60348-60-9</v>
          </cell>
          <cell r="C451" t="str">
            <v>PBDE-99 [2,2’,4,4’,5-pentabromodiphenyl ether]</v>
          </cell>
        </row>
        <row r="452">
          <cell r="A452">
            <v>466</v>
          </cell>
          <cell r="B452" t="str">
            <v>32598-14-4</v>
          </cell>
          <cell r="C452" t="str">
            <v>PCB 105 [2,3,3',4,4'-pentachlorobiphenyl]</v>
          </cell>
        </row>
        <row r="453">
          <cell r="A453">
            <v>467</v>
          </cell>
          <cell r="B453" t="str">
            <v>74472-37-0</v>
          </cell>
          <cell r="C453" t="str">
            <v>PCB 114 [2,3,4,4',5-pentachlorobiphenyl]</v>
          </cell>
        </row>
        <row r="454">
          <cell r="A454">
            <v>468</v>
          </cell>
          <cell r="B454" t="str">
            <v>31508-00-6</v>
          </cell>
          <cell r="C454" t="str">
            <v>PCB 118 [2,3',4,4',5-pentachlorobiphenyl]</v>
          </cell>
        </row>
        <row r="455">
          <cell r="A455">
            <v>469</v>
          </cell>
          <cell r="B455" t="str">
            <v>65510-44-3</v>
          </cell>
          <cell r="C455" t="str">
            <v>PCB 123 [2,3',4,4',5'-pentachlorobiphenyl]</v>
          </cell>
        </row>
        <row r="456">
          <cell r="A456">
            <v>470</v>
          </cell>
          <cell r="B456" t="str">
            <v>57465-28-8</v>
          </cell>
          <cell r="C456" t="str">
            <v>PCB 126 [3,3',4,4',5-pentachlorobiphenyl]</v>
          </cell>
        </row>
        <row r="457">
          <cell r="A457">
            <v>474</v>
          </cell>
          <cell r="B457" t="str">
            <v>38380-08-4</v>
          </cell>
          <cell r="C457" t="str">
            <v>PCB 156 [2,3,3',4,4',5-hexachlorobiphenyl]</v>
          </cell>
        </row>
        <row r="458">
          <cell r="A458">
            <v>475</v>
          </cell>
          <cell r="B458" t="str">
            <v>69782-90-7</v>
          </cell>
          <cell r="C458" t="str">
            <v>PCB 157 [2,3,3',4,4',5'-hexachlorobiphenyl]</v>
          </cell>
        </row>
        <row r="459">
          <cell r="A459">
            <v>476</v>
          </cell>
          <cell r="B459" t="str">
            <v>52663-72-6</v>
          </cell>
          <cell r="C459" t="str">
            <v>PCB 167 [2,3',4,4',5,5'-hexachlorobiphenyl]</v>
          </cell>
        </row>
        <row r="460">
          <cell r="A460">
            <v>477</v>
          </cell>
          <cell r="B460" t="str">
            <v>32774-16-6</v>
          </cell>
          <cell r="C460" t="str">
            <v>PCB 169 [3,3',4,4',5,5'-hexachlorobiphenyl]</v>
          </cell>
        </row>
        <row r="461">
          <cell r="A461">
            <v>458</v>
          </cell>
          <cell r="B461" t="str">
            <v>37680-65-2</v>
          </cell>
          <cell r="C461" t="str">
            <v>PCB 18 [2,2',5-trichlorobiphenyl]</v>
          </cell>
        </row>
        <row r="462">
          <cell r="A462">
            <v>481</v>
          </cell>
          <cell r="B462" t="str">
            <v>39635-31-9</v>
          </cell>
          <cell r="C462" t="str">
            <v>PCB 189 [2,3,3',4,4',5,5'-heptachlorobiphenyl]</v>
          </cell>
        </row>
        <row r="463">
          <cell r="A463">
            <v>463</v>
          </cell>
          <cell r="B463" t="str">
            <v>32598-13-3</v>
          </cell>
          <cell r="C463" t="str">
            <v>PCB 77 [3,3',4,4'-tetrachlorobiphenyl]</v>
          </cell>
        </row>
        <row r="464">
          <cell r="A464">
            <v>464</v>
          </cell>
          <cell r="B464" t="str">
            <v>70362-50-4</v>
          </cell>
          <cell r="C464" t="str">
            <v>PCB 81 [3,4,4',5-tetrachlorobiphenyl]</v>
          </cell>
        </row>
        <row r="465">
          <cell r="A465">
            <v>465</v>
          </cell>
          <cell r="B465" t="str">
            <v>37680-73-2</v>
          </cell>
          <cell r="C465" t="str">
            <v>PCB-101 [2,2',4,5,5'-pentachlorobiphenyl]</v>
          </cell>
        </row>
        <row r="466">
          <cell r="A466">
            <v>471</v>
          </cell>
          <cell r="B466" t="str">
            <v>38380-07-3</v>
          </cell>
          <cell r="C466" t="str">
            <v>PCB-128 [2,2',3,3',4,4'-hexachlorobiphenyl]</v>
          </cell>
        </row>
        <row r="467">
          <cell r="A467">
            <v>472</v>
          </cell>
          <cell r="B467" t="str">
            <v>35065-28-2</v>
          </cell>
          <cell r="C467" t="str">
            <v>PCB-138 [2,2',3,4,4',5'-hexachlorobiphenyl]</v>
          </cell>
        </row>
        <row r="468">
          <cell r="A468">
            <v>473</v>
          </cell>
          <cell r="B468" t="str">
            <v>35065-27-1</v>
          </cell>
          <cell r="C468" t="str">
            <v>PCB-153 [2,2',4,4',5,5'-hexachlorobiphenyl]</v>
          </cell>
        </row>
        <row r="469">
          <cell r="A469">
            <v>478</v>
          </cell>
          <cell r="B469" t="str">
            <v>35065-30-6</v>
          </cell>
          <cell r="C469" t="str">
            <v>PCB-170 [2,2',3,3',4,4',5-heptachlorobiphenyl]</v>
          </cell>
        </row>
        <row r="470">
          <cell r="A470">
            <v>479</v>
          </cell>
          <cell r="B470" t="str">
            <v>35065-29-3</v>
          </cell>
          <cell r="C470" t="str">
            <v>PCB-180 [2,2',3,4,4',5,5'-heptachlorobiphenyl]</v>
          </cell>
        </row>
        <row r="471">
          <cell r="A471">
            <v>480</v>
          </cell>
          <cell r="B471" t="str">
            <v>52663-68-0</v>
          </cell>
          <cell r="C471" t="str">
            <v>PCB-187 [2,2',3,4',5,5',6-heptachlorobiphenyl]</v>
          </cell>
        </row>
        <row r="472">
          <cell r="A472">
            <v>482</v>
          </cell>
          <cell r="B472" t="str">
            <v>52663-78-2</v>
          </cell>
          <cell r="C472" t="str">
            <v>PCB-195 [2,2',3,3',4,4',5,6-octachlorobiphenyl]</v>
          </cell>
        </row>
        <row r="473">
          <cell r="A473">
            <v>483</v>
          </cell>
          <cell r="B473" t="str">
            <v>40186-72-9</v>
          </cell>
          <cell r="C473" t="str">
            <v>PCB-206 [2,2',3,3',4,4',5,5',6-nonachlorobiphenyl]</v>
          </cell>
        </row>
        <row r="474">
          <cell r="A474">
            <v>484</v>
          </cell>
          <cell r="B474" t="str">
            <v>2051-24-3</v>
          </cell>
          <cell r="C474" t="str">
            <v>PCB-209 [decachlorobiphenyl]</v>
          </cell>
        </row>
        <row r="475">
          <cell r="A475">
            <v>459</v>
          </cell>
          <cell r="B475" t="str">
            <v>7012-37-5</v>
          </cell>
          <cell r="C475" t="str">
            <v>PCB-28 [2,4,4'-trichlorobiphenyl]</v>
          </cell>
        </row>
        <row r="476">
          <cell r="A476">
            <v>460</v>
          </cell>
          <cell r="B476" t="str">
            <v>41464-39-5</v>
          </cell>
          <cell r="C476" t="str">
            <v>PCB-44 [2,2',3,5'-tetrachlorobiphenyl]</v>
          </cell>
        </row>
        <row r="477">
          <cell r="A477">
            <v>461</v>
          </cell>
          <cell r="B477" t="str">
            <v>35693-99-3</v>
          </cell>
          <cell r="C477" t="str">
            <v>PCB-52 [2,2',5,5'-tetrachlorobiphenyl]</v>
          </cell>
        </row>
        <row r="478">
          <cell r="A478">
            <v>462</v>
          </cell>
          <cell r="B478" t="str">
            <v>32598-10-0</v>
          </cell>
          <cell r="C478" t="str">
            <v>PCB-66 [2,3',4,4'-tetrachlorobiphenyl]</v>
          </cell>
        </row>
        <row r="479">
          <cell r="A479">
            <v>457</v>
          </cell>
          <cell r="B479" t="str">
            <v>34883-43-7</v>
          </cell>
          <cell r="C479" t="str">
            <v>PCB-8 [2,4'-dichlorobiphenyl]</v>
          </cell>
        </row>
        <row r="480">
          <cell r="A480">
            <v>106</v>
          </cell>
          <cell r="B480" t="str">
            <v>106-47-8</v>
          </cell>
          <cell r="C480" t="str">
            <v>p-Chloroaniline</v>
          </cell>
        </row>
        <row r="481">
          <cell r="A481">
            <v>133</v>
          </cell>
          <cell r="B481" t="str">
            <v>95-69-2</v>
          </cell>
          <cell r="C481" t="str">
            <v>p-Chloro-o-toluidine</v>
          </cell>
        </row>
        <row r="482">
          <cell r="A482">
            <v>151</v>
          </cell>
          <cell r="B482" t="str">
            <v>120-71-8</v>
          </cell>
          <cell r="C482" t="str">
            <v>p-Cresidine</v>
          </cell>
        </row>
        <row r="483">
          <cell r="A483">
            <v>155</v>
          </cell>
          <cell r="B483" t="str">
            <v>106-44-5</v>
          </cell>
          <cell r="C483" t="str">
            <v>p-Cresol</v>
          </cell>
        </row>
        <row r="484">
          <cell r="A484">
            <v>112</v>
          </cell>
          <cell r="B484" t="str">
            <v>106-46-7</v>
          </cell>
          <cell r="C484" t="str">
            <v>p-Dichlorobenzene (1,4-dichlorobenzene)</v>
          </cell>
        </row>
        <row r="485">
          <cell r="A485">
            <v>485</v>
          </cell>
          <cell r="B485" t="str">
            <v>32534-81-9</v>
          </cell>
          <cell r="C485" t="str">
            <v>Pentabromodiphenyl ether</v>
          </cell>
        </row>
        <row r="486">
          <cell r="A486">
            <v>486</v>
          </cell>
          <cell r="B486" t="str">
            <v>82-68-8</v>
          </cell>
          <cell r="C486" t="str">
            <v>Pentachloronitrobenzene (quintobenzene)</v>
          </cell>
        </row>
        <row r="487">
          <cell r="A487">
            <v>124</v>
          </cell>
          <cell r="B487" t="str">
            <v>87-86-5</v>
          </cell>
          <cell r="C487" t="str">
            <v>Pentachlorophenol</v>
          </cell>
        </row>
        <row r="488">
          <cell r="A488">
            <v>487</v>
          </cell>
          <cell r="B488" t="str">
            <v>79-21-0</v>
          </cell>
          <cell r="C488" t="str">
            <v>Peracetic acid</v>
          </cell>
        </row>
        <row r="489">
          <cell r="A489">
            <v>489</v>
          </cell>
          <cell r="B489">
            <v>489</v>
          </cell>
          <cell r="C489" t="str">
            <v>Perfluorinated compounds (PFCs)</v>
          </cell>
        </row>
        <row r="490">
          <cell r="A490">
            <v>491</v>
          </cell>
          <cell r="B490" t="str">
            <v>1763-23-1</v>
          </cell>
          <cell r="C490" t="str">
            <v>Perfluorooctanesulfonic acid (PFOS)</v>
          </cell>
        </row>
        <row r="491">
          <cell r="A491">
            <v>490</v>
          </cell>
          <cell r="B491" t="str">
            <v>335-67-1</v>
          </cell>
          <cell r="C491" t="str">
            <v>Perfluorooctanoic acid (PFOA)</v>
          </cell>
        </row>
        <row r="492">
          <cell r="A492">
            <v>429</v>
          </cell>
          <cell r="B492" t="str">
            <v>198-55-0</v>
          </cell>
          <cell r="C492" t="str">
            <v>Perylene</v>
          </cell>
        </row>
        <row r="493">
          <cell r="A493">
            <v>492</v>
          </cell>
          <cell r="B493" t="str">
            <v>62-44-2</v>
          </cell>
          <cell r="C493" t="str">
            <v>Phenacetin</v>
          </cell>
        </row>
        <row r="494">
          <cell r="A494">
            <v>430</v>
          </cell>
          <cell r="B494" t="str">
            <v>85-01-8</v>
          </cell>
          <cell r="C494" t="str">
            <v>Phenanthrene</v>
          </cell>
        </row>
        <row r="495">
          <cell r="A495">
            <v>493</v>
          </cell>
          <cell r="B495" t="str">
            <v>94-78-0</v>
          </cell>
          <cell r="C495" t="str">
            <v>Phenazopyridine</v>
          </cell>
        </row>
        <row r="496">
          <cell r="A496">
            <v>494</v>
          </cell>
          <cell r="B496" t="str">
            <v>136-40-3</v>
          </cell>
          <cell r="C496" t="str">
            <v>Phenazopyridine hydrochloride</v>
          </cell>
        </row>
        <row r="497">
          <cell r="A497">
            <v>495</v>
          </cell>
          <cell r="B497" t="str">
            <v>3546-10-9</v>
          </cell>
          <cell r="C497" t="str">
            <v>Phenesterin</v>
          </cell>
        </row>
        <row r="498">
          <cell r="A498">
            <v>496</v>
          </cell>
          <cell r="B498" t="str">
            <v>50-06-6</v>
          </cell>
          <cell r="C498" t="str">
            <v>Phenobarbital</v>
          </cell>
        </row>
        <row r="499">
          <cell r="A499">
            <v>497</v>
          </cell>
          <cell r="B499" t="str">
            <v>108-95-2</v>
          </cell>
          <cell r="C499" t="str">
            <v>Phenol</v>
          </cell>
        </row>
        <row r="500">
          <cell r="A500">
            <v>498</v>
          </cell>
          <cell r="B500" t="str">
            <v>59-96-1</v>
          </cell>
          <cell r="C500" t="str">
            <v>Phenoxybenzamine</v>
          </cell>
        </row>
        <row r="501">
          <cell r="A501">
            <v>499</v>
          </cell>
          <cell r="B501" t="str">
            <v>63-92-3</v>
          </cell>
          <cell r="C501" t="str">
            <v>Phenoxybenzamine hydrochloride</v>
          </cell>
        </row>
        <row r="502">
          <cell r="A502">
            <v>503</v>
          </cell>
          <cell r="B502" t="str">
            <v>75-44-5</v>
          </cell>
          <cell r="C502" t="str">
            <v>Phosgene</v>
          </cell>
        </row>
        <row r="503">
          <cell r="A503">
            <v>506</v>
          </cell>
          <cell r="B503" t="str">
            <v>7803-51-2</v>
          </cell>
          <cell r="C503" t="str">
            <v>Phosphine</v>
          </cell>
        </row>
        <row r="504">
          <cell r="A504">
            <v>507</v>
          </cell>
          <cell r="B504" t="str">
            <v>7664-38-2</v>
          </cell>
          <cell r="C504" t="str">
            <v>Phosphoric acid</v>
          </cell>
        </row>
        <row r="505">
          <cell r="A505">
            <v>504</v>
          </cell>
          <cell r="B505">
            <v>504</v>
          </cell>
          <cell r="C505" t="str">
            <v>Phosphorus and compounds</v>
          </cell>
        </row>
        <row r="506">
          <cell r="A506">
            <v>508</v>
          </cell>
          <cell r="B506" t="str">
            <v>10025-87-3</v>
          </cell>
          <cell r="C506" t="str">
            <v>Phosphorus oxychloride</v>
          </cell>
        </row>
        <row r="507">
          <cell r="A507">
            <v>509</v>
          </cell>
          <cell r="B507" t="str">
            <v>10026-13-8</v>
          </cell>
          <cell r="C507" t="str">
            <v>Phosphorus pentachloride</v>
          </cell>
        </row>
        <row r="508">
          <cell r="A508">
            <v>510</v>
          </cell>
          <cell r="B508" t="str">
            <v>1314-56-3</v>
          </cell>
          <cell r="C508" t="str">
            <v>Phosphorus pentoxide</v>
          </cell>
        </row>
        <row r="509">
          <cell r="A509">
            <v>511</v>
          </cell>
          <cell r="B509" t="str">
            <v>7719-12-2</v>
          </cell>
          <cell r="C509" t="str">
            <v>Phosphorus trichloride</v>
          </cell>
        </row>
        <row r="510">
          <cell r="A510">
            <v>636</v>
          </cell>
          <cell r="B510" t="str">
            <v>12185-10-3</v>
          </cell>
          <cell r="C510" t="str">
            <v>Phosphorus, white</v>
          </cell>
        </row>
        <row r="511">
          <cell r="A511">
            <v>518</v>
          </cell>
          <cell r="B511">
            <v>518</v>
          </cell>
          <cell r="C511" t="str">
            <v>Phthalates</v>
          </cell>
        </row>
        <row r="512">
          <cell r="A512">
            <v>525</v>
          </cell>
          <cell r="B512" t="str">
            <v>85-44-9</v>
          </cell>
          <cell r="C512" t="str">
            <v>Phthalic anhydride</v>
          </cell>
        </row>
        <row r="513">
          <cell r="A513">
            <v>391</v>
          </cell>
          <cell r="B513" t="str">
            <v>156-10-5</v>
          </cell>
          <cell r="C513" t="str">
            <v>p-Nitrosodiphenylamine</v>
          </cell>
        </row>
        <row r="514">
          <cell r="A514">
            <v>447</v>
          </cell>
          <cell r="B514">
            <v>447</v>
          </cell>
          <cell r="C514" t="str">
            <v>Polybrominated diphenyl ethers (PBDEs)</v>
          </cell>
        </row>
        <row r="515">
          <cell r="A515">
            <v>456</v>
          </cell>
          <cell r="B515" t="str">
            <v>1336-36-3</v>
          </cell>
          <cell r="C515" t="str">
            <v>Polychlorinated biphenyls (PCBs)</v>
          </cell>
        </row>
        <row r="516">
          <cell r="A516">
            <v>645</v>
          </cell>
          <cell r="B516">
            <v>645</v>
          </cell>
          <cell r="C516" t="str">
            <v>Polychlorinated biphenyls (PCBs) TEQ</v>
          </cell>
        </row>
        <row r="517">
          <cell r="A517">
            <v>646</v>
          </cell>
          <cell r="B517">
            <v>646</v>
          </cell>
          <cell r="C517" t="str">
            <v>Polychlorinated dibenzo-p-dioxins (PCDDs) &amp; dibenzofurans (PCDFs) TEQ</v>
          </cell>
        </row>
        <row r="518">
          <cell r="A518">
            <v>432</v>
          </cell>
          <cell r="B518">
            <v>432</v>
          </cell>
          <cell r="C518" t="str">
            <v>Polycyclic aromatic hydrocarbon derivatives [PAH-Derivatives]</v>
          </cell>
        </row>
        <row r="519">
          <cell r="A519">
            <v>401</v>
          </cell>
          <cell r="B519">
            <v>401</v>
          </cell>
          <cell r="C519" t="str">
            <v>Polycyclic aromatic hydrocarbons (PAHs)</v>
          </cell>
        </row>
        <row r="520">
          <cell r="A520">
            <v>553</v>
          </cell>
          <cell r="B520" t="str">
            <v>3564-09-8</v>
          </cell>
          <cell r="C520" t="str">
            <v>Ponceau 3R</v>
          </cell>
        </row>
        <row r="521">
          <cell r="A521">
            <v>554</v>
          </cell>
          <cell r="B521" t="str">
            <v>3761-53-3</v>
          </cell>
          <cell r="C521" t="str">
            <v>Ponceau MX</v>
          </cell>
        </row>
        <row r="522">
          <cell r="A522">
            <v>70</v>
          </cell>
          <cell r="B522" t="str">
            <v>7758-01-2</v>
          </cell>
          <cell r="C522" t="str">
            <v>Potassium bromate</v>
          </cell>
        </row>
        <row r="523">
          <cell r="A523">
            <v>500</v>
          </cell>
          <cell r="B523" t="str">
            <v>106-50-3</v>
          </cell>
          <cell r="C523" t="str">
            <v>p-Phenylenediamine</v>
          </cell>
        </row>
        <row r="524">
          <cell r="A524">
            <v>555</v>
          </cell>
          <cell r="B524" t="str">
            <v>671-16-9</v>
          </cell>
          <cell r="C524" t="str">
            <v>Procarbazine</v>
          </cell>
        </row>
        <row r="525">
          <cell r="A525">
            <v>556</v>
          </cell>
          <cell r="B525" t="str">
            <v>366-70-1</v>
          </cell>
          <cell r="C525" t="str">
            <v>Procarbazine hydrochloride</v>
          </cell>
        </row>
        <row r="526">
          <cell r="A526">
            <v>559</v>
          </cell>
          <cell r="B526" t="str">
            <v>123-38-6</v>
          </cell>
          <cell r="C526" t="str">
            <v>Propionaldehyde</v>
          </cell>
        </row>
        <row r="527">
          <cell r="A527">
            <v>560</v>
          </cell>
          <cell r="B527" t="str">
            <v>114-26-1</v>
          </cell>
          <cell r="C527" t="str">
            <v>Propoxur (Baygon)</v>
          </cell>
        </row>
        <row r="528">
          <cell r="A528">
            <v>561</v>
          </cell>
          <cell r="B528" t="str">
            <v>115-07-1</v>
          </cell>
          <cell r="C528" t="str">
            <v>Propylene</v>
          </cell>
        </row>
        <row r="529">
          <cell r="A529">
            <v>562</v>
          </cell>
          <cell r="B529" t="str">
            <v>6423-43-4</v>
          </cell>
          <cell r="C529" t="str">
            <v>Propylene glycol dinitrate</v>
          </cell>
        </row>
        <row r="530">
          <cell r="A530">
            <v>273</v>
          </cell>
          <cell r="B530" t="str">
            <v>107-98-2</v>
          </cell>
          <cell r="C530" t="str">
            <v>Propylene glycol monomethyl ether</v>
          </cell>
        </row>
        <row r="531">
          <cell r="A531">
            <v>274</v>
          </cell>
          <cell r="B531" t="str">
            <v>108-65-6</v>
          </cell>
          <cell r="C531" t="str">
            <v>Propylene glycol monomethyl ether acetate</v>
          </cell>
        </row>
        <row r="532">
          <cell r="A532">
            <v>563</v>
          </cell>
          <cell r="B532" t="str">
            <v>75-56-9</v>
          </cell>
          <cell r="C532" t="str">
            <v>Propylene oxide</v>
          </cell>
        </row>
        <row r="533">
          <cell r="A533">
            <v>565</v>
          </cell>
          <cell r="B533" t="str">
            <v>51-52-5</v>
          </cell>
          <cell r="C533" t="str">
            <v>Propylthiouracil</v>
          </cell>
        </row>
        <row r="534">
          <cell r="A534">
            <v>631</v>
          </cell>
          <cell r="B534" t="str">
            <v>106-42-3</v>
          </cell>
          <cell r="C534" t="str">
            <v>p-Xylene</v>
          </cell>
        </row>
        <row r="535">
          <cell r="A535">
            <v>431</v>
          </cell>
          <cell r="B535" t="str">
            <v>129-00-0</v>
          </cell>
          <cell r="C535" t="str">
            <v>Pyrene</v>
          </cell>
        </row>
        <row r="536">
          <cell r="A536">
            <v>566</v>
          </cell>
          <cell r="B536" t="str">
            <v>110-86-1</v>
          </cell>
          <cell r="C536" t="str">
            <v>Pyridine</v>
          </cell>
        </row>
        <row r="537">
          <cell r="A537">
            <v>567</v>
          </cell>
          <cell r="B537" t="str">
            <v>91-22-5</v>
          </cell>
          <cell r="C537" t="str">
            <v>Quinoline</v>
          </cell>
        </row>
        <row r="538">
          <cell r="A538">
            <v>568</v>
          </cell>
          <cell r="B538" t="str">
            <v>106-51-4</v>
          </cell>
          <cell r="C538" t="str">
            <v>Quinone</v>
          </cell>
        </row>
        <row r="539">
          <cell r="A539">
            <v>571</v>
          </cell>
          <cell r="B539">
            <v>571</v>
          </cell>
          <cell r="C539" t="str">
            <v>Radon and its decay products</v>
          </cell>
        </row>
        <row r="540">
          <cell r="A540">
            <v>572</v>
          </cell>
          <cell r="B540">
            <v>572</v>
          </cell>
          <cell r="C540" t="str">
            <v>Refractory ceramic fibers</v>
          </cell>
        </row>
        <row r="541">
          <cell r="A541">
            <v>573</v>
          </cell>
          <cell r="B541" t="str">
            <v>50-55-5</v>
          </cell>
          <cell r="C541" t="str">
            <v>Reserpine</v>
          </cell>
        </row>
        <row r="542">
          <cell r="A542">
            <v>353</v>
          </cell>
          <cell r="B542">
            <v>353</v>
          </cell>
          <cell r="C542" t="str">
            <v>Rockwool</v>
          </cell>
        </row>
        <row r="543">
          <cell r="A543">
            <v>574</v>
          </cell>
          <cell r="B543" t="str">
            <v>94-59-7</v>
          </cell>
          <cell r="C543" t="str">
            <v>Safrole</v>
          </cell>
        </row>
        <row r="544">
          <cell r="A544">
            <v>79</v>
          </cell>
          <cell r="B544" t="str">
            <v>78-92-2</v>
          </cell>
          <cell r="C544" t="str">
            <v>sec-Butyl alcohol</v>
          </cell>
        </row>
        <row r="545">
          <cell r="A545">
            <v>577</v>
          </cell>
          <cell r="B545" t="str">
            <v>7783-07-5</v>
          </cell>
          <cell r="C545" t="str">
            <v>Selenide, hydrogen</v>
          </cell>
        </row>
        <row r="546">
          <cell r="A546">
            <v>575</v>
          </cell>
          <cell r="B546" t="str">
            <v>7782-49-2</v>
          </cell>
          <cell r="C546" t="str">
            <v>Selenium and compounds</v>
          </cell>
        </row>
        <row r="547">
          <cell r="A547">
            <v>578</v>
          </cell>
          <cell r="B547" t="str">
            <v>7446-34-6</v>
          </cell>
          <cell r="C547" t="str">
            <v>Selenium sulfide</v>
          </cell>
        </row>
        <row r="548">
          <cell r="A548">
            <v>579</v>
          </cell>
          <cell r="B548" t="str">
            <v>7631-86-9</v>
          </cell>
          <cell r="C548" t="str">
            <v>Silica, crystalline (respirable)</v>
          </cell>
        </row>
        <row r="549">
          <cell r="A549">
            <v>580</v>
          </cell>
          <cell r="B549" t="str">
            <v>7440-22-4</v>
          </cell>
          <cell r="C549" t="str">
            <v>Silver and compounds</v>
          </cell>
        </row>
        <row r="550">
          <cell r="A550">
            <v>354</v>
          </cell>
          <cell r="B550">
            <v>354</v>
          </cell>
          <cell r="C550" t="str">
            <v>Slagwool</v>
          </cell>
        </row>
        <row r="551">
          <cell r="A551">
            <v>582</v>
          </cell>
          <cell r="B551" t="str">
            <v>1310-73-2</v>
          </cell>
          <cell r="C551" t="str">
            <v>Sodium hydroxide</v>
          </cell>
        </row>
        <row r="552">
          <cell r="A552">
            <v>583</v>
          </cell>
          <cell r="B552" t="str">
            <v>10048-13-2</v>
          </cell>
          <cell r="C552" t="str">
            <v>Sterigmatocystin</v>
          </cell>
        </row>
        <row r="553">
          <cell r="A553">
            <v>584</v>
          </cell>
          <cell r="B553" t="str">
            <v>18883-66-4</v>
          </cell>
          <cell r="C553" t="str">
            <v>Streptozotocin</v>
          </cell>
        </row>
        <row r="554">
          <cell r="A554">
            <v>585</v>
          </cell>
          <cell r="B554" t="str">
            <v>100-42-5</v>
          </cell>
          <cell r="C554" t="str">
            <v>Styrene</v>
          </cell>
        </row>
        <row r="555">
          <cell r="A555">
            <v>586</v>
          </cell>
          <cell r="B555" t="str">
            <v>96-09-3</v>
          </cell>
          <cell r="C555" t="str">
            <v>Styrene oxide</v>
          </cell>
        </row>
        <row r="556">
          <cell r="A556">
            <v>587</v>
          </cell>
          <cell r="B556" t="str">
            <v>95-06-7</v>
          </cell>
          <cell r="C556" t="str">
            <v>Sulfallate</v>
          </cell>
        </row>
        <row r="557">
          <cell r="A557">
            <v>588</v>
          </cell>
          <cell r="B557" t="str">
            <v>505-60-2</v>
          </cell>
          <cell r="C557" t="str">
            <v>Sulfur mustard</v>
          </cell>
        </row>
        <row r="558">
          <cell r="A558">
            <v>590</v>
          </cell>
          <cell r="B558" t="str">
            <v>7446-11-9</v>
          </cell>
          <cell r="C558" t="str">
            <v>Sulfur trioxide</v>
          </cell>
        </row>
        <row r="559">
          <cell r="A559">
            <v>591</v>
          </cell>
          <cell r="B559" t="str">
            <v>7664-93-9</v>
          </cell>
          <cell r="C559" t="str">
            <v>Sulfuric acid</v>
          </cell>
        </row>
        <row r="560">
          <cell r="A560">
            <v>358</v>
          </cell>
          <cell r="B560">
            <v>358</v>
          </cell>
          <cell r="C560" t="str">
            <v>Talc containing asbestiform fibers</v>
          </cell>
        </row>
        <row r="561">
          <cell r="A561">
            <v>76</v>
          </cell>
          <cell r="B561" t="str">
            <v>540-88-5</v>
          </cell>
          <cell r="C561" t="str">
            <v>t-Butyl acetate</v>
          </cell>
        </row>
        <row r="562">
          <cell r="A562">
            <v>592</v>
          </cell>
          <cell r="B562" t="str">
            <v>100-21-0</v>
          </cell>
          <cell r="C562" t="str">
            <v>Terephthalic acid</v>
          </cell>
        </row>
        <row r="563">
          <cell r="A563">
            <v>80</v>
          </cell>
          <cell r="B563" t="str">
            <v>75-65-0</v>
          </cell>
          <cell r="C563" t="str">
            <v>tert-Butyl alcohol</v>
          </cell>
        </row>
        <row r="564">
          <cell r="A564">
            <v>593</v>
          </cell>
          <cell r="B564" t="str">
            <v>40088-47-9</v>
          </cell>
          <cell r="C564" t="str">
            <v>Tetrabromodiphenyl ether</v>
          </cell>
        </row>
        <row r="565">
          <cell r="A565">
            <v>488</v>
          </cell>
          <cell r="B565" t="str">
            <v>127-18-4</v>
          </cell>
          <cell r="C565" t="str">
            <v>Tetrachloroethene (perchloroethylene)</v>
          </cell>
        </row>
        <row r="566">
          <cell r="A566">
            <v>595</v>
          </cell>
          <cell r="B566" t="str">
            <v>7440-28-0</v>
          </cell>
          <cell r="C566" t="str">
            <v>Thallium and compounds</v>
          </cell>
        </row>
        <row r="567">
          <cell r="A567">
            <v>596</v>
          </cell>
          <cell r="B567" t="str">
            <v>62-55-5</v>
          </cell>
          <cell r="C567" t="str">
            <v>Thioacetamide</v>
          </cell>
        </row>
        <row r="568">
          <cell r="A568">
            <v>598</v>
          </cell>
          <cell r="B568" t="str">
            <v>62-56-6</v>
          </cell>
          <cell r="C568" t="str">
            <v>Thiourea</v>
          </cell>
        </row>
        <row r="569">
          <cell r="A569">
            <v>599</v>
          </cell>
          <cell r="B569" t="str">
            <v>7550-45-0</v>
          </cell>
          <cell r="C569" t="str">
            <v>Titanium tetrachloride</v>
          </cell>
        </row>
        <row r="570">
          <cell r="A570">
            <v>600</v>
          </cell>
          <cell r="B570" t="str">
            <v>108-88-3</v>
          </cell>
          <cell r="C570" t="str">
            <v>Toluene</v>
          </cell>
        </row>
        <row r="571">
          <cell r="A571">
            <v>601</v>
          </cell>
          <cell r="B571" t="str">
            <v>26471-62-5</v>
          </cell>
          <cell r="C571" t="str">
            <v>Toluene diisocyanates (2,4- and 2,6-)</v>
          </cell>
        </row>
        <row r="572">
          <cell r="A572">
            <v>602</v>
          </cell>
          <cell r="B572" t="str">
            <v>584-84-9</v>
          </cell>
          <cell r="C572" t="str">
            <v>Toluene-2,4-diisocyanate</v>
          </cell>
        </row>
        <row r="573">
          <cell r="A573">
            <v>603</v>
          </cell>
          <cell r="B573" t="str">
            <v>91-08-7</v>
          </cell>
          <cell r="C573" t="str">
            <v>Toluene-2,6-diisocyanate</v>
          </cell>
        </row>
        <row r="574">
          <cell r="A574">
            <v>552</v>
          </cell>
          <cell r="B574" t="str">
            <v>38998-75-3</v>
          </cell>
          <cell r="C574" t="str">
            <v>Total heptachlorodibenzofuran</v>
          </cell>
        </row>
        <row r="575">
          <cell r="A575">
            <v>537</v>
          </cell>
          <cell r="B575" t="str">
            <v>37871-00-4</v>
          </cell>
          <cell r="C575" t="str">
            <v>Total heptachlorodibenzo-p-dioxin</v>
          </cell>
        </row>
        <row r="576">
          <cell r="A576">
            <v>551</v>
          </cell>
          <cell r="B576" t="str">
            <v>55684-94-1</v>
          </cell>
          <cell r="C576" t="str">
            <v>Total hexachlorodibenzofuran</v>
          </cell>
        </row>
        <row r="577">
          <cell r="A577">
            <v>536</v>
          </cell>
          <cell r="B577" t="str">
            <v>34465-46-8</v>
          </cell>
          <cell r="C577" t="str">
            <v>Total hexachlorodibenzo-p-dioxin</v>
          </cell>
        </row>
        <row r="578">
          <cell r="A578">
            <v>550</v>
          </cell>
          <cell r="B578" t="str">
            <v>30402-15-4</v>
          </cell>
          <cell r="C578" t="str">
            <v>Total pentachlorodibenzofuran</v>
          </cell>
        </row>
        <row r="579">
          <cell r="A579">
            <v>535</v>
          </cell>
          <cell r="B579" t="str">
            <v>36088-22-9</v>
          </cell>
          <cell r="C579" t="str">
            <v>Total pentachlorodibenzo-p-dioxin</v>
          </cell>
        </row>
        <row r="580">
          <cell r="A580">
            <v>549</v>
          </cell>
          <cell r="B580" t="str">
            <v>55722-27-5</v>
          </cell>
          <cell r="C580" t="str">
            <v>Total tetrachlorodibenzofuran</v>
          </cell>
        </row>
        <row r="581">
          <cell r="A581">
            <v>534</v>
          </cell>
          <cell r="B581" t="str">
            <v>41903-57-5</v>
          </cell>
          <cell r="C581" t="str">
            <v>Total tetrachlorodibenzo-p-dioxin</v>
          </cell>
        </row>
        <row r="582">
          <cell r="A582">
            <v>606</v>
          </cell>
          <cell r="B582" t="str">
            <v>8001-35-2</v>
          </cell>
          <cell r="C582" t="str">
            <v>Toxaphene (polychlorinated camphenes)</v>
          </cell>
        </row>
        <row r="583">
          <cell r="A583">
            <v>116</v>
          </cell>
          <cell r="B583" t="str">
            <v>156-60-5</v>
          </cell>
          <cell r="C583" t="str">
            <v>trans-1,2-Dichloroethene</v>
          </cell>
        </row>
        <row r="584">
          <cell r="A584">
            <v>323</v>
          </cell>
          <cell r="B584" t="str">
            <v>55738-54-0</v>
          </cell>
          <cell r="C584" t="str">
            <v>trans-2[(Dimethylamino)-methylimino]-5-[2-(5-nitro-2-furyl)-vinyl]-1,3,4-oxadiazole</v>
          </cell>
        </row>
        <row r="585">
          <cell r="A585">
            <v>399</v>
          </cell>
          <cell r="B585" t="str">
            <v>39765-80-5</v>
          </cell>
          <cell r="C585" t="str">
            <v>trans-Nonachlor</v>
          </cell>
        </row>
        <row r="586">
          <cell r="A586">
            <v>512</v>
          </cell>
          <cell r="B586" t="str">
            <v>126-73-8</v>
          </cell>
          <cell r="C586" t="str">
            <v>Tributyl phosphate</v>
          </cell>
        </row>
        <row r="587">
          <cell r="A587">
            <v>608</v>
          </cell>
          <cell r="B587" t="str">
            <v>79-01-6</v>
          </cell>
          <cell r="C587" t="str">
            <v>Trichloroethene (TCE, trichloroethylene)</v>
          </cell>
        </row>
        <row r="588">
          <cell r="A588">
            <v>249</v>
          </cell>
          <cell r="B588" t="str">
            <v>75-69-4</v>
          </cell>
          <cell r="C588" t="str">
            <v>Trichlorofluoromethane (Freon 11)</v>
          </cell>
        </row>
        <row r="589">
          <cell r="A589">
            <v>513</v>
          </cell>
          <cell r="B589" t="str">
            <v>78-40-0</v>
          </cell>
          <cell r="C589" t="str">
            <v>Triethyl phosphate</v>
          </cell>
        </row>
        <row r="590">
          <cell r="A590">
            <v>610</v>
          </cell>
          <cell r="B590" t="str">
            <v>121-44-8</v>
          </cell>
          <cell r="C590" t="str">
            <v>Triethylamine</v>
          </cell>
        </row>
        <row r="591">
          <cell r="A591">
            <v>275</v>
          </cell>
          <cell r="B591" t="str">
            <v>112-49-2</v>
          </cell>
          <cell r="C591" t="str">
            <v>Triethylene glycol dimethyl ether</v>
          </cell>
        </row>
        <row r="592">
          <cell r="A592">
            <v>611</v>
          </cell>
          <cell r="B592" t="str">
            <v>1582-09-8</v>
          </cell>
          <cell r="C592" t="str">
            <v>Trifluralin</v>
          </cell>
        </row>
        <row r="593">
          <cell r="A593">
            <v>514</v>
          </cell>
          <cell r="B593" t="str">
            <v>512-56-1</v>
          </cell>
          <cell r="C593" t="str">
            <v>Trimethyl phosphate</v>
          </cell>
        </row>
        <row r="594">
          <cell r="A594">
            <v>515</v>
          </cell>
          <cell r="B594" t="str">
            <v>78-30-8</v>
          </cell>
          <cell r="C594" t="str">
            <v>Triorthocresyl phosphate</v>
          </cell>
        </row>
        <row r="595">
          <cell r="A595">
            <v>516</v>
          </cell>
          <cell r="B595" t="str">
            <v>115-86-6</v>
          </cell>
          <cell r="C595" t="str">
            <v>Triphenyl phosphate</v>
          </cell>
        </row>
        <row r="596">
          <cell r="A596">
            <v>517</v>
          </cell>
          <cell r="B596" t="str">
            <v>101-02-0</v>
          </cell>
          <cell r="C596" t="str">
            <v>Triphenyl phosphite</v>
          </cell>
        </row>
        <row r="597">
          <cell r="A597">
            <v>43</v>
          </cell>
          <cell r="B597" t="str">
            <v>52-24-4</v>
          </cell>
          <cell r="C597" t="str">
            <v>tris-(1-Aziridinyl)phosphine sulfide</v>
          </cell>
        </row>
        <row r="598">
          <cell r="A598">
            <v>74</v>
          </cell>
          <cell r="B598" t="str">
            <v>126-72-7</v>
          </cell>
          <cell r="C598" t="str">
            <v>tris(2,3-Dibromopropyl)phosphate</v>
          </cell>
        </row>
        <row r="599">
          <cell r="A599">
            <v>617</v>
          </cell>
          <cell r="B599" t="str">
            <v>62450-06-0</v>
          </cell>
          <cell r="C599" t="str">
            <v>Tryptophan-P-1</v>
          </cell>
        </row>
        <row r="600">
          <cell r="A600">
            <v>618</v>
          </cell>
          <cell r="B600" t="str">
            <v>62450-07-1</v>
          </cell>
          <cell r="C600" t="str">
            <v>Tryptophan-P-2</v>
          </cell>
        </row>
        <row r="601">
          <cell r="A601">
            <v>619</v>
          </cell>
          <cell r="B601" t="str">
            <v>51-79-6</v>
          </cell>
          <cell r="C601" t="str">
            <v>Urethane (ethyl carbamate)</v>
          </cell>
        </row>
        <row r="602">
          <cell r="A602">
            <v>620</v>
          </cell>
          <cell r="B602" t="str">
            <v>7440-62-2</v>
          </cell>
          <cell r="C602" t="str">
            <v>Vanadium (fume or dust)</v>
          </cell>
        </row>
        <row r="603">
          <cell r="A603">
            <v>621</v>
          </cell>
          <cell r="B603" t="str">
            <v>1314-62-1</v>
          </cell>
          <cell r="C603" t="str">
            <v>Vanadium pentoxide</v>
          </cell>
        </row>
        <row r="604">
          <cell r="A604">
            <v>622</v>
          </cell>
          <cell r="B604" t="str">
            <v>108-05-4</v>
          </cell>
          <cell r="C604" t="str">
            <v>Vinyl acetate</v>
          </cell>
        </row>
        <row r="605">
          <cell r="A605">
            <v>623</v>
          </cell>
          <cell r="B605" t="str">
            <v>593-60-2</v>
          </cell>
          <cell r="C605" t="str">
            <v>Vinyl bromide</v>
          </cell>
        </row>
        <row r="606">
          <cell r="A606">
            <v>624</v>
          </cell>
          <cell r="B606" t="str">
            <v>75-01-4</v>
          </cell>
          <cell r="C606" t="str">
            <v>Vinyl chloride</v>
          </cell>
        </row>
        <row r="607">
          <cell r="A607">
            <v>626</v>
          </cell>
          <cell r="B607" t="str">
            <v>75-02-5</v>
          </cell>
          <cell r="C607" t="str">
            <v>Vinyl fluoride</v>
          </cell>
        </row>
        <row r="608">
          <cell r="A608">
            <v>627</v>
          </cell>
          <cell r="B608" t="str">
            <v>75-35-4</v>
          </cell>
          <cell r="C608" t="str">
            <v>Vinylidene chloride</v>
          </cell>
        </row>
        <row r="609">
          <cell r="A609">
            <v>628</v>
          </cell>
          <cell r="B609" t="str">
            <v>1330-20-7</v>
          </cell>
          <cell r="C609" t="str">
            <v>Xylene (mixture), including m-xylene, o-xylene, p-xylene</v>
          </cell>
        </row>
        <row r="610">
          <cell r="A610">
            <v>632</v>
          </cell>
          <cell r="B610" t="str">
            <v>7440-66-6</v>
          </cell>
          <cell r="C610" t="str">
            <v>Zinc and compounds</v>
          </cell>
        </row>
        <row r="611">
          <cell r="A611">
            <v>633</v>
          </cell>
          <cell r="B611" t="str">
            <v>1314-13-2</v>
          </cell>
          <cell r="C611" t="str">
            <v>Zinc oxide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Q Pollutant Li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 Instructions"/>
      <sheetName val="1. Facility Information"/>
      <sheetName val="2. Emissions Units &amp; Activities"/>
      <sheetName val="3. Pollutant Emissions - EF"/>
      <sheetName val="4. Material Balance Activities"/>
      <sheetName val="5. Pollutant Emissions - MB"/>
      <sheetName val="DEQ Pollutant List"/>
      <sheetName val="RevHistor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0">
          <cell r="G10" t="str">
            <v>Material Usage</v>
          </cell>
          <cell r="M10" t="str">
            <v>Material Waste</v>
          </cell>
        </row>
        <row r="11">
          <cell r="C11" t="str">
            <v>Material Name</v>
          </cell>
          <cell r="G11" t="str">
            <v>Annual - Chronic [lb/year]</v>
          </cell>
          <cell r="J11" t="str">
            <v>Max Daily - Acute [lb/day]</v>
          </cell>
          <cell r="M11" t="str">
            <v>Annual - Chronic [lb/year]</v>
          </cell>
          <cell r="P11" t="str">
            <v>Max Daily - Acute [lb/day]</v>
          </cell>
        </row>
        <row r="12">
          <cell r="G12" t="str">
            <v>Actual</v>
          </cell>
          <cell r="H12" t="str">
            <v>Requested
PTE</v>
          </cell>
          <cell r="I12" t="str">
            <v>Capacity</v>
          </cell>
          <cell r="J12" t="str">
            <v>Actual</v>
          </cell>
          <cell r="K12" t="str">
            <v>Requested
PTE</v>
          </cell>
          <cell r="L12" t="str">
            <v>Capacity</v>
          </cell>
          <cell r="M12" t="str">
            <v>Actual</v>
          </cell>
          <cell r="N12" t="str">
            <v>Requested
PTE</v>
          </cell>
          <cell r="O12" t="str">
            <v>Capacity</v>
          </cell>
          <cell r="P12" t="str">
            <v>Actual</v>
          </cell>
          <cell r="Q12" t="str">
            <v>Requested
PTE</v>
          </cell>
          <cell r="R12" t="str">
            <v>Capacity</v>
          </cell>
        </row>
        <row r="13">
          <cell r="C13" t="str">
            <v>Widget Paint-A</v>
          </cell>
          <cell r="G13">
            <v>12000</v>
          </cell>
          <cell r="H13">
            <v>14000</v>
          </cell>
          <cell r="I13">
            <v>20000</v>
          </cell>
          <cell r="J13">
            <v>36</v>
          </cell>
          <cell r="K13">
            <v>40</v>
          </cell>
          <cell r="L13">
            <v>52</v>
          </cell>
          <cell r="M13">
            <v>2000</v>
          </cell>
          <cell r="N13">
            <v>2600</v>
          </cell>
          <cell r="O13">
            <v>5000</v>
          </cell>
          <cell r="P13">
            <v>5</v>
          </cell>
          <cell r="Q13">
            <v>7</v>
          </cell>
          <cell r="R13">
            <v>14</v>
          </cell>
        </row>
        <row r="14">
          <cell r="C14" t="str">
            <v>Widget Paint-B</v>
          </cell>
          <cell r="G14">
            <v>950</v>
          </cell>
          <cell r="H14">
            <v>1200</v>
          </cell>
          <cell r="I14">
            <v>1500</v>
          </cell>
          <cell r="J14">
            <v>5</v>
          </cell>
          <cell r="K14">
            <v>10</v>
          </cell>
          <cell r="L14">
            <v>15</v>
          </cell>
          <cell r="M14">
            <v>15</v>
          </cell>
          <cell r="N14">
            <v>30</v>
          </cell>
          <cell r="O14">
            <v>40</v>
          </cell>
          <cell r="P14">
            <v>0.5</v>
          </cell>
          <cell r="Q14">
            <v>1</v>
          </cell>
          <cell r="R14">
            <v>2</v>
          </cell>
        </row>
      </sheetData>
      <sheetData sheetId="5">
        <row r="10">
          <cell r="C10" t="str">
            <v>Pollutant Information</v>
          </cell>
        </row>
        <row r="11">
          <cell r="C11" t="str">
            <v>CAS or DEQ ID</v>
          </cell>
        </row>
      </sheetData>
      <sheetData sheetId="6">
        <row r="7">
          <cell r="A7">
            <v>115</v>
          </cell>
          <cell r="B7" t="str">
            <v>630-20-6</v>
          </cell>
          <cell r="C7" t="str">
            <v>1,1,1,2-Tetrachloroethane</v>
          </cell>
        </row>
        <row r="8">
          <cell r="A8">
            <v>245</v>
          </cell>
          <cell r="B8" t="str">
            <v>811-97-2</v>
          </cell>
          <cell r="C8" t="str">
            <v>1,1,1,2-Tetrafluoroethane</v>
          </cell>
        </row>
        <row r="9">
          <cell r="A9">
            <v>326</v>
          </cell>
          <cell r="B9" t="str">
            <v>71-55-6</v>
          </cell>
          <cell r="C9" t="str">
            <v>1,1,1-Trichloroethane (methyl chloroform)</v>
          </cell>
        </row>
        <row r="10">
          <cell r="A10">
            <v>594</v>
          </cell>
          <cell r="B10" t="str">
            <v>79-34-5</v>
          </cell>
          <cell r="C10" t="str">
            <v>1,1,2,2-Tetrachloroethane</v>
          </cell>
        </row>
        <row r="11">
          <cell r="A11">
            <v>607</v>
          </cell>
          <cell r="B11" t="str">
            <v>79-00-5</v>
          </cell>
          <cell r="C11" t="str">
            <v>1,1,2-Trichloroethane (vinyl trichloride)</v>
          </cell>
        </row>
        <row r="12">
          <cell r="A12">
            <v>193</v>
          </cell>
          <cell r="B12" t="str">
            <v>75-34-3</v>
          </cell>
          <cell r="C12" t="str">
            <v>1,1-Dichloroethane (ethylidene dichloride)</v>
          </cell>
        </row>
        <row r="13">
          <cell r="A13">
            <v>244</v>
          </cell>
          <cell r="B13" t="str">
            <v>75-37-6</v>
          </cell>
          <cell r="C13" t="str">
            <v>1,1-Difluoroethane</v>
          </cell>
        </row>
        <row r="14">
          <cell r="A14">
            <v>212</v>
          </cell>
          <cell r="B14" t="str">
            <v>57-14-7</v>
          </cell>
          <cell r="C14" t="str">
            <v>1,1-Dimethylhydrazine</v>
          </cell>
        </row>
        <row r="15">
          <cell r="A15">
            <v>546</v>
          </cell>
          <cell r="B15" t="str">
            <v>67562-39-4</v>
          </cell>
          <cell r="C15" t="str">
            <v>1,2,3,4,6,7,8-Heptachlorodibenzofuran (HpCDF)</v>
          </cell>
        </row>
        <row r="16">
          <cell r="A16">
            <v>532</v>
          </cell>
          <cell r="B16" t="str">
            <v>35822-46-9</v>
          </cell>
          <cell r="C16" t="str">
            <v>1,2,3,4,6,7,8-Heptachlorodibenzo-p-dioxin (HpCDD)</v>
          </cell>
        </row>
        <row r="17">
          <cell r="A17">
            <v>547</v>
          </cell>
          <cell r="B17" t="str">
            <v>55673-89-7</v>
          </cell>
          <cell r="C17" t="str">
            <v>1,2,3,4,7,8,9-Heptachlorodibenzofuran (HpCDF)</v>
          </cell>
        </row>
        <row r="18">
          <cell r="A18">
            <v>542</v>
          </cell>
          <cell r="B18" t="str">
            <v>70648-26-9</v>
          </cell>
          <cell r="C18" t="str">
            <v>1,2,3,4,7,8-Hexachlorodibenzofuran (HxCDF)</v>
          </cell>
        </row>
        <row r="19">
          <cell r="A19">
            <v>529</v>
          </cell>
          <cell r="B19" t="str">
            <v>39227-28-6</v>
          </cell>
          <cell r="C19" t="str">
            <v>1,2,3,4,7,8-Hexachlorodibenzo-p-dioxin (HxCDD)</v>
          </cell>
        </row>
        <row r="20">
          <cell r="A20">
            <v>543</v>
          </cell>
          <cell r="B20" t="str">
            <v>57117-44-9</v>
          </cell>
          <cell r="C20" t="str">
            <v>1,2,3,6,7,8-Hexachlorodibenzofuran (HxCDF)</v>
          </cell>
        </row>
        <row r="21">
          <cell r="A21">
            <v>530</v>
          </cell>
          <cell r="B21" t="str">
            <v>57653-85-7</v>
          </cell>
          <cell r="C21" t="str">
            <v>1,2,3,6,7,8-Hexachlorodibenzo-p-dioxin (HxCDD)</v>
          </cell>
        </row>
        <row r="22">
          <cell r="A22">
            <v>544</v>
          </cell>
          <cell r="B22" t="str">
            <v>72918-21-9</v>
          </cell>
          <cell r="C22" t="str">
            <v>1,2,3,7,8,9-Hexachlorodibenzofuran (HxCDF)</v>
          </cell>
        </row>
        <row r="23">
          <cell r="A23">
            <v>531</v>
          </cell>
          <cell r="B23" t="str">
            <v>19408-74-3</v>
          </cell>
          <cell r="C23" t="str">
            <v>1,2,3,7,8,9-Hexachlorodibenzo-p-dioxin (HxCDD)</v>
          </cell>
        </row>
        <row r="24">
          <cell r="A24">
            <v>540</v>
          </cell>
          <cell r="B24" t="str">
            <v>57117-41-6</v>
          </cell>
          <cell r="C24" t="str">
            <v>1,2,3,7,8-Pentachlorodibenzofuran (PeCDF)</v>
          </cell>
        </row>
        <row r="25">
          <cell r="A25">
            <v>528</v>
          </cell>
          <cell r="B25" t="str">
            <v>40321-76-4</v>
          </cell>
          <cell r="C25" t="str">
            <v>1,2,3,7,8-Pentachlorodibenzo-p-dioxin (PeCDD)</v>
          </cell>
        </row>
        <row r="26">
          <cell r="A26">
            <v>609</v>
          </cell>
          <cell r="B26" t="str">
            <v>96-18-4</v>
          </cell>
          <cell r="C26" t="str">
            <v>1,2,3-Trichloropropane</v>
          </cell>
        </row>
        <row r="27">
          <cell r="A27">
            <v>613</v>
          </cell>
          <cell r="B27" t="str">
            <v>526-73-8</v>
          </cell>
          <cell r="C27" t="str">
            <v>1,2,3-Trimethylbenzene</v>
          </cell>
        </row>
        <row r="28">
          <cell r="A28">
            <v>113</v>
          </cell>
          <cell r="B28" t="str">
            <v>120-82-1</v>
          </cell>
          <cell r="C28" t="str">
            <v>1,2,4-Trichlorobenzene</v>
          </cell>
        </row>
        <row r="29">
          <cell r="A29">
            <v>614</v>
          </cell>
          <cell r="B29" t="str">
            <v>95-63-6</v>
          </cell>
          <cell r="C29" t="str">
            <v>1,2,4-Trimethylbenzene</v>
          </cell>
        </row>
        <row r="30">
          <cell r="A30">
            <v>190</v>
          </cell>
          <cell r="B30" t="str">
            <v>96-12-8</v>
          </cell>
          <cell r="C30" t="str">
            <v>1,2-Dibromo-3-chloropropane (DBCP)</v>
          </cell>
        </row>
        <row r="31">
          <cell r="A31">
            <v>110</v>
          </cell>
          <cell r="B31" t="str">
            <v>95-50-1</v>
          </cell>
          <cell r="C31" t="str">
            <v>1,2-Dichlorobenzene</v>
          </cell>
        </row>
        <row r="32">
          <cell r="A32">
            <v>195</v>
          </cell>
          <cell r="B32" t="str">
            <v>78-87-5</v>
          </cell>
          <cell r="C32" t="str">
            <v>1,2-Dichloropropane (propylene dichloride)</v>
          </cell>
        </row>
        <row r="33">
          <cell r="A33">
            <v>335</v>
          </cell>
          <cell r="B33" t="str">
            <v>540-73-8</v>
          </cell>
          <cell r="C33" t="str">
            <v>1,2-Dimethylhydrazine</v>
          </cell>
        </row>
        <row r="34">
          <cell r="A34">
            <v>222</v>
          </cell>
          <cell r="B34" t="str">
            <v>122-66-7</v>
          </cell>
          <cell r="C34" t="str">
            <v>1,2-Diphenylhydrazine (hydrazobenzene)</v>
          </cell>
        </row>
        <row r="35">
          <cell r="A35">
            <v>226</v>
          </cell>
          <cell r="B35" t="str">
            <v>106-88-7</v>
          </cell>
          <cell r="C35" t="str">
            <v>1,2-Epoxybutane</v>
          </cell>
        </row>
        <row r="36">
          <cell r="A36">
            <v>564</v>
          </cell>
          <cell r="B36" t="str">
            <v>75-55-8</v>
          </cell>
          <cell r="C36" t="str">
            <v>1,2-Propyleneimine (2-methylaziridine)</v>
          </cell>
        </row>
        <row r="37">
          <cell r="A37">
            <v>615</v>
          </cell>
          <cell r="B37" t="str">
            <v>108-67-8</v>
          </cell>
          <cell r="C37" t="str">
            <v>1,3,5-Trimethylbenzene</v>
          </cell>
        </row>
        <row r="38">
          <cell r="A38">
            <v>75</v>
          </cell>
          <cell r="B38" t="str">
            <v>106-99-0</v>
          </cell>
          <cell r="C38" t="str">
            <v>1,3-Butadiene</v>
          </cell>
        </row>
        <row r="39">
          <cell r="A39">
            <v>111</v>
          </cell>
          <cell r="B39" t="str">
            <v>541-73-1</v>
          </cell>
          <cell r="C39" t="str">
            <v>1,3-Dichlorobenzene</v>
          </cell>
        </row>
        <row r="40">
          <cell r="A40">
            <v>196</v>
          </cell>
          <cell r="B40" t="str">
            <v>542-75-6</v>
          </cell>
          <cell r="C40" t="str">
            <v>1,3-Dichloropropene</v>
          </cell>
        </row>
        <row r="41">
          <cell r="A41">
            <v>557</v>
          </cell>
          <cell r="B41" t="str">
            <v>1120-71-4</v>
          </cell>
          <cell r="C41" t="str">
            <v>1,3-Propane sultone</v>
          </cell>
        </row>
        <row r="42">
          <cell r="A42">
            <v>220</v>
          </cell>
          <cell r="B42" t="str">
            <v>123-91-1</v>
          </cell>
          <cell r="C42" t="str">
            <v>1,4-Dioxane</v>
          </cell>
        </row>
        <row r="43">
          <cell r="A43">
            <v>437</v>
          </cell>
          <cell r="B43" t="str">
            <v>42397-64-8</v>
          </cell>
          <cell r="C43" t="str">
            <v>1,6-Dinitropyrene</v>
          </cell>
        </row>
        <row r="44">
          <cell r="A44">
            <v>438</v>
          </cell>
          <cell r="B44" t="str">
            <v>42397-65-9</v>
          </cell>
          <cell r="C44" t="str">
            <v>1,8-Dinitropyrene</v>
          </cell>
        </row>
        <row r="45">
          <cell r="A45">
            <v>385</v>
          </cell>
          <cell r="B45" t="str">
            <v>555-84-0</v>
          </cell>
          <cell r="C45" t="str">
            <v>1-[(5-Nitrofurfurylidene)-amino]-2-imidazolidinone</v>
          </cell>
        </row>
        <row r="46">
          <cell r="A46">
            <v>20</v>
          </cell>
          <cell r="B46" t="str">
            <v>82-28-0</v>
          </cell>
          <cell r="C46" t="str">
            <v>1-Amino-2-methylanthraquinone</v>
          </cell>
        </row>
        <row r="47">
          <cell r="A47">
            <v>73</v>
          </cell>
          <cell r="B47" t="str">
            <v>106-94-5</v>
          </cell>
          <cell r="C47" t="str">
            <v>1-Bromopropane (n-propyl bromide)</v>
          </cell>
        </row>
        <row r="48">
          <cell r="A48">
            <v>117</v>
          </cell>
          <cell r="B48" t="str">
            <v>75-68-3</v>
          </cell>
          <cell r="C48" t="str">
            <v>1-Chloro-1,1-difluoroethane</v>
          </cell>
        </row>
        <row r="49">
          <cell r="A49">
            <v>343</v>
          </cell>
          <cell r="B49" t="str">
            <v>832-69-9</v>
          </cell>
          <cell r="C49" t="str">
            <v>1-Methylphenanthrene</v>
          </cell>
        </row>
        <row r="50">
          <cell r="A50">
            <v>344</v>
          </cell>
          <cell r="B50" t="str">
            <v>2381-21-7</v>
          </cell>
          <cell r="C50" t="str">
            <v>1-Methylpyrene</v>
          </cell>
        </row>
        <row r="51">
          <cell r="A51">
            <v>444</v>
          </cell>
          <cell r="B51" t="str">
            <v>5522-43-0</v>
          </cell>
          <cell r="C51" t="str">
            <v>1-Nitropyrene</v>
          </cell>
        </row>
        <row r="52">
          <cell r="A52">
            <v>616</v>
          </cell>
          <cell r="B52" t="str">
            <v>540-84-1</v>
          </cell>
          <cell r="C52" t="str">
            <v>2,2,4-Trimethylpentane</v>
          </cell>
        </row>
        <row r="53">
          <cell r="A53">
            <v>545</v>
          </cell>
          <cell r="B53" t="str">
            <v>60851-34-5</v>
          </cell>
          <cell r="C53" t="str">
            <v>2,3,4,6,7,8-Hexachlorodibenzofuran (HxCDF)</v>
          </cell>
        </row>
        <row r="54">
          <cell r="A54">
            <v>128</v>
          </cell>
          <cell r="B54" t="str">
            <v>58-90-2</v>
          </cell>
          <cell r="C54" t="str">
            <v>2,3,4,6-Tetrachlorophenol</v>
          </cell>
        </row>
        <row r="55">
          <cell r="A55">
            <v>541</v>
          </cell>
          <cell r="B55" t="str">
            <v>57117-31-4</v>
          </cell>
          <cell r="C55" t="str">
            <v>2,3,4,7,8-Pentachlorodibenzofuran (PeCDF)</v>
          </cell>
        </row>
        <row r="56">
          <cell r="A56">
            <v>539</v>
          </cell>
          <cell r="B56" t="str">
            <v>51207-31-9</v>
          </cell>
          <cell r="C56" t="str">
            <v>2,3,7,8-Tetrachlorodibenzofuran (TcDF)</v>
          </cell>
        </row>
        <row r="57">
          <cell r="A57">
            <v>527</v>
          </cell>
          <cell r="B57" t="str">
            <v>1746-01-6</v>
          </cell>
          <cell r="C57" t="str">
            <v>2,3,7,8-Tetrachlorodibenzo-p-dioxin (TCDD)</v>
          </cell>
        </row>
        <row r="58">
          <cell r="A58">
            <v>191</v>
          </cell>
          <cell r="B58" t="str">
            <v>96-13-9</v>
          </cell>
          <cell r="C58" t="str">
            <v>2,3-Dibromo-1-propanol</v>
          </cell>
        </row>
        <row r="59">
          <cell r="A59">
            <v>125</v>
          </cell>
          <cell r="B59" t="str">
            <v>95-95-4</v>
          </cell>
          <cell r="C59" t="str">
            <v>2,4,5-Trichlorophenol</v>
          </cell>
        </row>
        <row r="60">
          <cell r="A60">
            <v>126</v>
          </cell>
          <cell r="B60" t="str">
            <v>88-06-2</v>
          </cell>
          <cell r="C60" t="str">
            <v>2,4,6-Trichlorophenol</v>
          </cell>
        </row>
        <row r="61">
          <cell r="A61">
            <v>171</v>
          </cell>
          <cell r="B61" t="str">
            <v>53-19-0</v>
          </cell>
          <cell r="C61" t="str">
            <v>2,4'-DDD (2,4'-dichlorodiphenyldichloroethane)</v>
          </cell>
        </row>
        <row r="62">
          <cell r="A62">
            <v>637</v>
          </cell>
          <cell r="B62" t="str">
            <v>3424-82-6</v>
          </cell>
          <cell r="C62" t="str">
            <v>2,4'-DDE (2,4'-dichlorodiphenyldichloroethene)</v>
          </cell>
        </row>
        <row r="63">
          <cell r="A63">
            <v>174</v>
          </cell>
          <cell r="B63" t="str">
            <v>789-02-6</v>
          </cell>
          <cell r="C63" t="str">
            <v>2,4'-DDT (2,4'-dichlorodiphenyltrichloroethane)</v>
          </cell>
        </row>
        <row r="64">
          <cell r="A64">
            <v>183</v>
          </cell>
          <cell r="B64" t="str">
            <v>615-05-4</v>
          </cell>
          <cell r="C64" t="str">
            <v>2,4-Diaminoanisole</v>
          </cell>
        </row>
        <row r="65">
          <cell r="A65">
            <v>15</v>
          </cell>
          <cell r="B65" t="str">
            <v>39156-41-7</v>
          </cell>
          <cell r="C65" t="str">
            <v>2,4-Diaminoanisole sulfate</v>
          </cell>
        </row>
        <row r="66">
          <cell r="A66">
            <v>184</v>
          </cell>
          <cell r="B66" t="str">
            <v>95-80-7</v>
          </cell>
          <cell r="C66" t="str">
            <v>2,4-Diaminotoluene (2,4-toluene diamine)</v>
          </cell>
        </row>
        <row r="67">
          <cell r="A67">
            <v>123</v>
          </cell>
          <cell r="B67" t="str">
            <v>120-83-2</v>
          </cell>
          <cell r="C67" t="str">
            <v>2,4-Dichlorophenol</v>
          </cell>
        </row>
        <row r="68">
          <cell r="A68">
            <v>216</v>
          </cell>
          <cell r="B68" t="str">
            <v>51-28-5</v>
          </cell>
          <cell r="C68" t="str">
            <v>2,4-Dinitrophenol</v>
          </cell>
        </row>
        <row r="69">
          <cell r="A69">
            <v>218</v>
          </cell>
          <cell r="B69" t="str">
            <v>121-14-2</v>
          </cell>
          <cell r="C69" t="str">
            <v>2,4-Dinitrotoluene</v>
          </cell>
        </row>
        <row r="70">
          <cell r="A70">
            <v>219</v>
          </cell>
          <cell r="B70" t="str">
            <v>606-20-2</v>
          </cell>
          <cell r="C70" t="str">
            <v>2,6-Dinitrotoluene</v>
          </cell>
        </row>
        <row r="71">
          <cell r="A71">
            <v>433</v>
          </cell>
          <cell r="B71" t="str">
            <v>53-96-3</v>
          </cell>
          <cell r="C71" t="str">
            <v>2-Acetylaminofluorene</v>
          </cell>
        </row>
        <row r="72">
          <cell r="A72">
            <v>19</v>
          </cell>
          <cell r="B72" t="str">
            <v>68006-83-7</v>
          </cell>
          <cell r="C72" t="str">
            <v>2-Amino-3-methyl-9H pyrido[2,3-b]indole</v>
          </cell>
        </row>
        <row r="73">
          <cell r="A73">
            <v>21</v>
          </cell>
          <cell r="B73" t="str">
            <v>76180-96-6</v>
          </cell>
          <cell r="C73" t="str">
            <v>2-Amino-3-methylimidazo-[4,5-f]quinoline</v>
          </cell>
        </row>
        <row r="74">
          <cell r="A74">
            <v>22</v>
          </cell>
          <cell r="B74" t="str">
            <v>712-68-5</v>
          </cell>
          <cell r="C74" t="str">
            <v>2-Amino-5-(5-nitro-2-furyl)-1,3,4-thiadiazole</v>
          </cell>
        </row>
        <row r="75">
          <cell r="A75">
            <v>434</v>
          </cell>
          <cell r="B75" t="str">
            <v>117-79-3</v>
          </cell>
          <cell r="C75" t="str">
            <v>2-Aminoanthraquinone</v>
          </cell>
        </row>
        <row r="76">
          <cell r="A76">
            <v>333</v>
          </cell>
          <cell r="B76" t="str">
            <v>78-93-3</v>
          </cell>
          <cell r="C76" t="str">
            <v>2-Butanone (methyl ethyl ketone)</v>
          </cell>
        </row>
        <row r="77">
          <cell r="A77">
            <v>104</v>
          </cell>
          <cell r="B77" t="str">
            <v>532-27-4</v>
          </cell>
          <cell r="C77" t="str">
            <v>2-Chloroacetophenone</v>
          </cell>
        </row>
        <row r="78">
          <cell r="A78">
            <v>122</v>
          </cell>
          <cell r="B78" t="str">
            <v>95-57-8</v>
          </cell>
          <cell r="C78" t="str">
            <v>2-Chlorophenol</v>
          </cell>
        </row>
        <row r="79">
          <cell r="A79">
            <v>427</v>
          </cell>
          <cell r="B79" t="str">
            <v>91-57-6</v>
          </cell>
          <cell r="C79" t="str">
            <v>2-Methyl naphthalene</v>
          </cell>
        </row>
        <row r="80">
          <cell r="A80">
            <v>341</v>
          </cell>
          <cell r="B80" t="str">
            <v>129-15-7</v>
          </cell>
          <cell r="C80" t="str">
            <v>2-Methyl-1-nitroanthraquinone</v>
          </cell>
        </row>
        <row r="81">
          <cell r="A81">
            <v>338</v>
          </cell>
          <cell r="B81" t="str">
            <v>75-86-5</v>
          </cell>
          <cell r="C81" t="str">
            <v>2-Methyllactonitrile (acetone cyanohydrin)</v>
          </cell>
        </row>
        <row r="82">
          <cell r="A82">
            <v>345</v>
          </cell>
          <cell r="B82" t="str">
            <v>109-06-8</v>
          </cell>
          <cell r="C82" t="str">
            <v>2-Methylpyridine</v>
          </cell>
        </row>
        <row r="83">
          <cell r="A83">
            <v>363</v>
          </cell>
          <cell r="B83" t="str">
            <v>91-59-8</v>
          </cell>
          <cell r="C83" t="str">
            <v>2-Naphthylamine</v>
          </cell>
        </row>
        <row r="84">
          <cell r="A84">
            <v>443</v>
          </cell>
          <cell r="B84" t="str">
            <v>607-57-8</v>
          </cell>
          <cell r="C84" t="str">
            <v>2-Nitrofluorene</v>
          </cell>
        </row>
        <row r="85">
          <cell r="A85">
            <v>389</v>
          </cell>
          <cell r="B85" t="str">
            <v>79-46-9</v>
          </cell>
          <cell r="C85" t="str">
            <v>2-Nitropropane</v>
          </cell>
        </row>
        <row r="86">
          <cell r="A86">
            <v>502</v>
          </cell>
          <cell r="B86" t="str">
            <v>90-43-7</v>
          </cell>
          <cell r="C86" t="str">
            <v>2-Phenylphenol</v>
          </cell>
        </row>
        <row r="87">
          <cell r="A87">
            <v>192</v>
          </cell>
          <cell r="B87" t="str">
            <v>91-94-1</v>
          </cell>
          <cell r="C87" t="str">
            <v>3,3'-Dichlorobenzidine</v>
          </cell>
        </row>
        <row r="88">
          <cell r="A88">
            <v>206</v>
          </cell>
          <cell r="B88" t="str">
            <v>119-90-4</v>
          </cell>
          <cell r="C88" t="str">
            <v>3,3'-Dimethoxybenzidine</v>
          </cell>
        </row>
        <row r="89">
          <cell r="A89">
            <v>209</v>
          </cell>
          <cell r="B89" t="str">
            <v>119-93-7</v>
          </cell>
          <cell r="C89" t="str">
            <v>3,3'-Dimethylbenzidine (o-tolidine)</v>
          </cell>
        </row>
        <row r="90">
          <cell r="A90">
            <v>18</v>
          </cell>
          <cell r="B90" t="str">
            <v>6109-97-3</v>
          </cell>
          <cell r="C90" t="str">
            <v>3-Amino-9-ethylcarbazole hydrochloride</v>
          </cell>
        </row>
        <row r="91">
          <cell r="A91">
            <v>120</v>
          </cell>
          <cell r="B91" t="str">
            <v>563-47-3</v>
          </cell>
          <cell r="C91" t="str">
            <v>3-Chloro-2-methyl-1-propene</v>
          </cell>
        </row>
        <row r="92">
          <cell r="A92">
            <v>439</v>
          </cell>
          <cell r="B92" t="str">
            <v>56-49-5</v>
          </cell>
          <cell r="C92" t="str">
            <v>3-Methylcholanthrene</v>
          </cell>
        </row>
        <row r="93">
          <cell r="A93">
            <v>170</v>
          </cell>
          <cell r="B93" t="str">
            <v>72-54-8</v>
          </cell>
          <cell r="C93" t="str">
            <v>4,4'-DDD (4,4'-dichlorodiphenyldichloroethane)</v>
          </cell>
        </row>
        <row r="94">
          <cell r="A94">
            <v>173</v>
          </cell>
          <cell r="B94" t="str">
            <v>72-55-9</v>
          </cell>
          <cell r="C94" t="str">
            <v>4,4'-DDE (4,4'-dichlorodiphenyldichloroethene)</v>
          </cell>
        </row>
        <row r="95">
          <cell r="A95">
            <v>17</v>
          </cell>
          <cell r="B95" t="str">
            <v>101-80-4</v>
          </cell>
          <cell r="C95" t="str">
            <v>4,4'-Diaminodiphenyl ether</v>
          </cell>
        </row>
        <row r="96">
          <cell r="A96">
            <v>303</v>
          </cell>
          <cell r="B96" t="str">
            <v>80-05-7</v>
          </cell>
          <cell r="C96" t="str">
            <v>4,4'-Isopropylidenediphenol (bisphenol A)</v>
          </cell>
        </row>
        <row r="97">
          <cell r="A97">
            <v>327</v>
          </cell>
          <cell r="B97" t="str">
            <v>101-14-4</v>
          </cell>
          <cell r="C97" t="str">
            <v>4,4'-Methylene bis(2-chloroaniline) (MOCA)</v>
          </cell>
        </row>
        <row r="98">
          <cell r="A98">
            <v>331</v>
          </cell>
          <cell r="B98" t="str">
            <v>838-88-0</v>
          </cell>
          <cell r="C98" t="str">
            <v>4,4'-Methylene bis(2-methylaniline)</v>
          </cell>
        </row>
        <row r="99">
          <cell r="A99">
            <v>332</v>
          </cell>
          <cell r="B99" t="str">
            <v>101-61-1</v>
          </cell>
          <cell r="C99" t="str">
            <v>4,4'-Methylene bis(N,N'-dimethyl)aniline</v>
          </cell>
        </row>
        <row r="100">
          <cell r="A100">
            <v>329</v>
          </cell>
          <cell r="B100" t="str">
            <v>101-77-9</v>
          </cell>
          <cell r="C100" t="str">
            <v>4,4'-Methylenedianiline (and its dichloride)</v>
          </cell>
        </row>
        <row r="101">
          <cell r="A101">
            <v>330</v>
          </cell>
          <cell r="B101" t="str">
            <v>13552-44-8</v>
          </cell>
          <cell r="C101" t="str">
            <v>4,4'-Methylenedianiline dihydrochloride</v>
          </cell>
        </row>
        <row r="102">
          <cell r="A102">
            <v>597</v>
          </cell>
          <cell r="B102" t="str">
            <v>139-65-1</v>
          </cell>
          <cell r="C102" t="str">
            <v>4,4'-Thiodianiline</v>
          </cell>
        </row>
        <row r="103">
          <cell r="A103">
            <v>215</v>
          </cell>
          <cell r="B103" t="str">
            <v>534-52-1</v>
          </cell>
          <cell r="C103" t="str">
            <v>4,6-Dinitro-o-cresol (and salts)</v>
          </cell>
        </row>
        <row r="104">
          <cell r="A104">
            <v>24</v>
          </cell>
          <cell r="B104" t="str">
            <v>92-67-1</v>
          </cell>
          <cell r="C104" t="str">
            <v>4-Aminobiphenyl</v>
          </cell>
        </row>
        <row r="105">
          <cell r="A105">
            <v>129</v>
          </cell>
          <cell r="B105" t="str">
            <v>95-83-0</v>
          </cell>
          <cell r="C105" t="str">
            <v>4-Chloro-o-phenylenediamine</v>
          </cell>
        </row>
        <row r="106">
          <cell r="A106">
            <v>207</v>
          </cell>
          <cell r="B106" t="str">
            <v>60-11-7</v>
          </cell>
          <cell r="C106" t="str">
            <v>4-Dimethylaminoazobenzene</v>
          </cell>
        </row>
        <row r="107">
          <cell r="A107">
            <v>382</v>
          </cell>
          <cell r="B107" t="str">
            <v>92-93-3</v>
          </cell>
          <cell r="C107" t="str">
            <v>4-Nitrobiphenyl</v>
          </cell>
        </row>
        <row r="108">
          <cell r="A108">
            <v>388</v>
          </cell>
          <cell r="B108" t="str">
            <v>100-02-7</v>
          </cell>
          <cell r="C108" t="str">
            <v>4-Nitrophenol</v>
          </cell>
        </row>
        <row r="109">
          <cell r="A109">
            <v>445</v>
          </cell>
          <cell r="B109" t="str">
            <v>57835-92-4</v>
          </cell>
          <cell r="C109" t="str">
            <v>4-Nitropyrene</v>
          </cell>
        </row>
        <row r="110">
          <cell r="A110">
            <v>400</v>
          </cell>
          <cell r="B110" t="str">
            <v>104-40-5</v>
          </cell>
          <cell r="C110" t="str">
            <v>4-Nonylphenol (and ethoxylates)</v>
          </cell>
        </row>
        <row r="111">
          <cell r="A111">
            <v>625</v>
          </cell>
          <cell r="B111" t="str">
            <v>100-40-3</v>
          </cell>
          <cell r="C111" t="str">
            <v>4-Vinylcyclohexene</v>
          </cell>
        </row>
        <row r="112">
          <cell r="A112">
            <v>440</v>
          </cell>
          <cell r="B112" t="str">
            <v>3697-24-3</v>
          </cell>
          <cell r="C112" t="str">
            <v>5-Methylchrysene</v>
          </cell>
        </row>
        <row r="113">
          <cell r="A113">
            <v>441</v>
          </cell>
          <cell r="B113" t="str">
            <v>602-87-9</v>
          </cell>
          <cell r="C113" t="str">
            <v>5-Nitroacenaphthene</v>
          </cell>
        </row>
        <row r="114">
          <cell r="A114">
            <v>380</v>
          </cell>
          <cell r="B114" t="str">
            <v>99-59-2</v>
          </cell>
          <cell r="C114" t="str">
            <v>5-Nitro-o-anisidine</v>
          </cell>
        </row>
        <row r="115">
          <cell r="A115">
            <v>442</v>
          </cell>
          <cell r="B115" t="str">
            <v>7496-02-8</v>
          </cell>
          <cell r="C115" t="str">
            <v>6-Nitrochrysene</v>
          </cell>
        </row>
        <row r="116">
          <cell r="A116">
            <v>436</v>
          </cell>
          <cell r="B116" t="str">
            <v>57-97-6</v>
          </cell>
          <cell r="C116" t="str">
            <v>7,12-Dimethylbenz[a]anthracene</v>
          </cell>
        </row>
        <row r="117">
          <cell r="A117">
            <v>418</v>
          </cell>
          <cell r="B117" t="str">
            <v>194-59-2</v>
          </cell>
          <cell r="C117" t="str">
            <v>7H-Dibenzo[c,g]carbazole</v>
          </cell>
        </row>
        <row r="118">
          <cell r="A118">
            <v>23</v>
          </cell>
          <cell r="B118" t="str">
            <v>26148-68-5</v>
          </cell>
          <cell r="C118" t="str">
            <v>A-alpha-c(2-amino-9h-pyrido[2,3-b]indole)</v>
          </cell>
        </row>
        <row r="119">
          <cell r="A119">
            <v>402</v>
          </cell>
          <cell r="B119" t="str">
            <v>83-32-9</v>
          </cell>
          <cell r="C119" t="str">
            <v>Acenaphthene</v>
          </cell>
        </row>
        <row r="120">
          <cell r="A120">
            <v>403</v>
          </cell>
          <cell r="B120" t="str">
            <v>208-96-8</v>
          </cell>
          <cell r="C120" t="str">
            <v>Acenaphthylene</v>
          </cell>
        </row>
        <row r="121">
          <cell r="A121">
            <v>1</v>
          </cell>
          <cell r="B121" t="str">
            <v>75-07-0</v>
          </cell>
          <cell r="C121" t="str">
            <v>Acetaldehyde</v>
          </cell>
        </row>
        <row r="122">
          <cell r="A122">
            <v>2</v>
          </cell>
          <cell r="B122" t="str">
            <v>60-35-5</v>
          </cell>
          <cell r="C122" t="str">
            <v>Acetamide</v>
          </cell>
        </row>
        <row r="123">
          <cell r="A123">
            <v>634</v>
          </cell>
          <cell r="B123" t="str">
            <v>67-64-1</v>
          </cell>
          <cell r="C123" t="str">
            <v>Acetone</v>
          </cell>
        </row>
        <row r="124">
          <cell r="A124">
            <v>3</v>
          </cell>
          <cell r="B124" t="str">
            <v>75-05-8</v>
          </cell>
          <cell r="C124" t="str">
            <v>Acetonitrile</v>
          </cell>
        </row>
        <row r="125">
          <cell r="A125">
            <v>4</v>
          </cell>
          <cell r="B125" t="str">
            <v>98-86-2</v>
          </cell>
          <cell r="C125" t="str">
            <v>Acetophenone</v>
          </cell>
        </row>
        <row r="126">
          <cell r="A126">
            <v>5</v>
          </cell>
          <cell r="B126" t="str">
            <v>107-02-8</v>
          </cell>
          <cell r="C126" t="str">
            <v>Acrolein</v>
          </cell>
        </row>
        <row r="127">
          <cell r="A127">
            <v>6</v>
          </cell>
          <cell r="B127" t="str">
            <v>79-06-1</v>
          </cell>
          <cell r="C127" t="str">
            <v>Acrylamide</v>
          </cell>
        </row>
        <row r="128">
          <cell r="A128">
            <v>7</v>
          </cell>
          <cell r="B128" t="str">
            <v>79-10-7</v>
          </cell>
          <cell r="C128" t="str">
            <v>Acrylic acid</v>
          </cell>
        </row>
        <row r="129">
          <cell r="A129">
            <v>8</v>
          </cell>
          <cell r="B129" t="str">
            <v>107-13-1</v>
          </cell>
          <cell r="C129" t="str">
            <v>Acrylonitrile</v>
          </cell>
        </row>
        <row r="130">
          <cell r="A130">
            <v>9</v>
          </cell>
          <cell r="B130" t="str">
            <v>50-76-0</v>
          </cell>
          <cell r="C130" t="str">
            <v>Actinomycin D</v>
          </cell>
        </row>
        <row r="131">
          <cell r="A131">
            <v>10</v>
          </cell>
          <cell r="B131" t="str">
            <v>1596-84-5</v>
          </cell>
          <cell r="C131" t="str">
            <v>Alar</v>
          </cell>
        </row>
        <row r="132">
          <cell r="A132">
            <v>11</v>
          </cell>
          <cell r="B132" t="str">
            <v>309-00-2</v>
          </cell>
          <cell r="C132" t="str">
            <v>Aldrin</v>
          </cell>
        </row>
        <row r="133">
          <cell r="A133">
            <v>12</v>
          </cell>
          <cell r="B133" t="str">
            <v>107-05-1</v>
          </cell>
          <cell r="C133" t="str">
            <v>Allyl chloride</v>
          </cell>
        </row>
        <row r="134">
          <cell r="A134">
            <v>283</v>
          </cell>
          <cell r="B134" t="str">
            <v>319-84-6</v>
          </cell>
          <cell r="C134" t="str">
            <v>alpha-Hexachlorocyclohexane</v>
          </cell>
        </row>
        <row r="135">
          <cell r="A135">
            <v>13</v>
          </cell>
          <cell r="B135" t="str">
            <v>7429-90-5</v>
          </cell>
          <cell r="C135" t="str">
            <v>Aluminum and compounds</v>
          </cell>
        </row>
        <row r="136">
          <cell r="A136">
            <v>14</v>
          </cell>
          <cell r="B136" t="str">
            <v>1344-28-1</v>
          </cell>
          <cell r="C136" t="str">
            <v>Aluminum oxide (fibrous forms)</v>
          </cell>
        </row>
        <row r="137">
          <cell r="A137">
            <v>25</v>
          </cell>
          <cell r="B137" t="str">
            <v>61-82-5</v>
          </cell>
          <cell r="C137" t="str">
            <v>Amitrole</v>
          </cell>
        </row>
        <row r="138">
          <cell r="A138">
            <v>26</v>
          </cell>
          <cell r="B138" t="str">
            <v>7664-41-7</v>
          </cell>
          <cell r="C138" t="str">
            <v>Ammonia</v>
          </cell>
        </row>
        <row r="139">
          <cell r="A139">
            <v>27</v>
          </cell>
          <cell r="B139" t="str">
            <v>7803-63-6</v>
          </cell>
          <cell r="C139" t="str">
            <v>Ammonium bisulfate</v>
          </cell>
        </row>
        <row r="140">
          <cell r="A140">
            <v>28</v>
          </cell>
          <cell r="B140" t="str">
            <v>6484-52-2</v>
          </cell>
          <cell r="C140" t="str">
            <v>Ammonium nitrate</v>
          </cell>
        </row>
        <row r="141">
          <cell r="A141">
            <v>29</v>
          </cell>
          <cell r="B141" t="str">
            <v>7783-20-2</v>
          </cell>
          <cell r="C141" t="str">
            <v>Ammonium sulfate</v>
          </cell>
        </row>
        <row r="142">
          <cell r="A142">
            <v>30</v>
          </cell>
          <cell r="B142" t="str">
            <v>62-53-3</v>
          </cell>
          <cell r="C142" t="str">
            <v>Aniline</v>
          </cell>
        </row>
        <row r="143">
          <cell r="A143">
            <v>635</v>
          </cell>
          <cell r="B143" t="str">
            <v>191-26-4</v>
          </cell>
          <cell r="C143" t="str">
            <v>Anthanthrene</v>
          </cell>
        </row>
        <row r="144">
          <cell r="A144">
            <v>404</v>
          </cell>
          <cell r="B144" t="str">
            <v>120-12-7</v>
          </cell>
          <cell r="C144" t="str">
            <v>Anthracene</v>
          </cell>
        </row>
        <row r="145">
          <cell r="A145">
            <v>33</v>
          </cell>
          <cell r="B145" t="str">
            <v>7440-36-0</v>
          </cell>
          <cell r="C145" t="str">
            <v>Antimony and compounds</v>
          </cell>
        </row>
        <row r="146">
          <cell r="A146">
            <v>35</v>
          </cell>
          <cell r="B146" t="str">
            <v>1309-64-4</v>
          </cell>
          <cell r="C146" t="str">
            <v>Antimony trioxide</v>
          </cell>
        </row>
        <row r="147">
          <cell r="A147">
            <v>36</v>
          </cell>
          <cell r="B147" t="str">
            <v>140-57-8</v>
          </cell>
          <cell r="C147" t="str">
            <v>Aramite</v>
          </cell>
        </row>
        <row r="148">
          <cell r="A148">
            <v>37</v>
          </cell>
          <cell r="B148" t="str">
            <v>7440-38-2</v>
          </cell>
          <cell r="C148" t="str">
            <v>Arsenic and compounds</v>
          </cell>
        </row>
        <row r="149">
          <cell r="A149">
            <v>39</v>
          </cell>
          <cell r="B149" t="str">
            <v>7784-42-1</v>
          </cell>
          <cell r="C149" t="str">
            <v>Arsine</v>
          </cell>
        </row>
        <row r="150">
          <cell r="A150">
            <v>356</v>
          </cell>
          <cell r="B150" t="str">
            <v>1332-21-4</v>
          </cell>
          <cell r="C150" t="str">
            <v>Asbestos</v>
          </cell>
        </row>
        <row r="151">
          <cell r="A151">
            <v>40</v>
          </cell>
          <cell r="B151" t="str">
            <v>492-80-8</v>
          </cell>
          <cell r="C151" t="str">
            <v>Auramine</v>
          </cell>
        </row>
        <row r="152">
          <cell r="A152">
            <v>41</v>
          </cell>
          <cell r="B152" t="str">
            <v>115-02-6</v>
          </cell>
          <cell r="C152" t="str">
            <v>Azaserine</v>
          </cell>
        </row>
        <row r="153">
          <cell r="A153">
            <v>42</v>
          </cell>
          <cell r="B153" t="str">
            <v>446-86-6</v>
          </cell>
          <cell r="C153" t="str">
            <v>Azathioprine</v>
          </cell>
        </row>
        <row r="154">
          <cell r="A154">
            <v>44</v>
          </cell>
          <cell r="B154" t="str">
            <v>103-33-3</v>
          </cell>
          <cell r="C154" t="str">
            <v>Azobenzene</v>
          </cell>
        </row>
        <row r="155">
          <cell r="A155">
            <v>45</v>
          </cell>
          <cell r="B155" t="str">
            <v>7440-39-3</v>
          </cell>
          <cell r="C155" t="str">
            <v>Barium and compounds</v>
          </cell>
        </row>
        <row r="156">
          <cell r="A156">
            <v>405</v>
          </cell>
          <cell r="B156" t="str">
            <v>56-55-3</v>
          </cell>
          <cell r="C156" t="str">
            <v>Benz[a]anthracene</v>
          </cell>
        </row>
        <row r="157">
          <cell r="A157">
            <v>46</v>
          </cell>
          <cell r="B157" t="str">
            <v>71-43-2</v>
          </cell>
          <cell r="C157" t="str">
            <v>Benzene</v>
          </cell>
        </row>
        <row r="158">
          <cell r="A158">
            <v>47</v>
          </cell>
          <cell r="B158" t="str">
            <v>92-87-5</v>
          </cell>
          <cell r="C158" t="str">
            <v>Benzidine (and its salts)</v>
          </cell>
        </row>
        <row r="159">
          <cell r="A159">
            <v>406</v>
          </cell>
          <cell r="B159" t="str">
            <v>50-32-8</v>
          </cell>
          <cell r="C159" t="str">
            <v>Benzo[a]pyrene</v>
          </cell>
        </row>
        <row r="160">
          <cell r="A160">
            <v>407</v>
          </cell>
          <cell r="B160" t="str">
            <v>205-99-2</v>
          </cell>
          <cell r="C160" t="str">
            <v>Benzo[b]fluoranthene</v>
          </cell>
        </row>
        <row r="161">
          <cell r="A161">
            <v>408</v>
          </cell>
          <cell r="B161" t="str">
            <v>205-12-9</v>
          </cell>
          <cell r="C161" t="str">
            <v>Benzo[c]fluorene</v>
          </cell>
        </row>
        <row r="162">
          <cell r="A162">
            <v>409</v>
          </cell>
          <cell r="B162" t="str">
            <v>192-97-2</v>
          </cell>
          <cell r="C162" t="str">
            <v>Benzo[e]pyrene</v>
          </cell>
        </row>
        <row r="163">
          <cell r="A163">
            <v>410</v>
          </cell>
          <cell r="B163" t="str">
            <v>191-24-2</v>
          </cell>
          <cell r="C163" t="str">
            <v>Benzo[g,h,i]perylene</v>
          </cell>
        </row>
        <row r="164">
          <cell r="A164">
            <v>411</v>
          </cell>
          <cell r="B164" t="str">
            <v>205-82-3</v>
          </cell>
          <cell r="C164" t="str">
            <v>Benzo[j]fluoranthene</v>
          </cell>
        </row>
        <row r="165">
          <cell r="A165">
            <v>412</v>
          </cell>
          <cell r="B165" t="str">
            <v>207-08-9</v>
          </cell>
          <cell r="C165" t="str">
            <v>Benzo[k]fluoranthene</v>
          </cell>
        </row>
        <row r="166">
          <cell r="A166">
            <v>52</v>
          </cell>
          <cell r="B166" t="str">
            <v>271-89-6</v>
          </cell>
          <cell r="C166" t="str">
            <v>Benzofuran</v>
          </cell>
        </row>
        <row r="167">
          <cell r="A167">
            <v>53</v>
          </cell>
          <cell r="B167" t="str">
            <v>98-07-7</v>
          </cell>
          <cell r="C167" t="str">
            <v>Benzoic trichloride (benzotrichloride)</v>
          </cell>
        </row>
        <row r="168">
          <cell r="A168">
            <v>54</v>
          </cell>
          <cell r="B168" t="str">
            <v>98-88-4</v>
          </cell>
          <cell r="C168" t="str">
            <v>Benzoyl chloride</v>
          </cell>
        </row>
        <row r="169">
          <cell r="A169">
            <v>55</v>
          </cell>
          <cell r="B169" t="str">
            <v>94-36-0</v>
          </cell>
          <cell r="C169" t="str">
            <v>Benzoyl peroxide</v>
          </cell>
        </row>
        <row r="170">
          <cell r="A170">
            <v>56</v>
          </cell>
          <cell r="B170" t="str">
            <v>100-44-7</v>
          </cell>
          <cell r="C170" t="str">
            <v>Benzyl chloride</v>
          </cell>
        </row>
        <row r="171">
          <cell r="A171">
            <v>57</v>
          </cell>
          <cell r="B171" t="str">
            <v>1694-09-3</v>
          </cell>
          <cell r="C171" t="str">
            <v>Benzyl Violet 4B</v>
          </cell>
        </row>
        <row r="172">
          <cell r="A172">
            <v>58</v>
          </cell>
          <cell r="B172" t="str">
            <v>7440-41-7</v>
          </cell>
          <cell r="C172" t="str">
            <v>Beryllium and compounds</v>
          </cell>
        </row>
        <row r="173">
          <cell r="A173">
            <v>60</v>
          </cell>
          <cell r="B173" t="str">
            <v>1304-56-9</v>
          </cell>
          <cell r="C173" t="str">
            <v>Beryllium oxide</v>
          </cell>
        </row>
        <row r="174">
          <cell r="A174">
            <v>61</v>
          </cell>
          <cell r="B174" t="str">
            <v>13510-49-1</v>
          </cell>
          <cell r="C174" t="str">
            <v>Beryllium sulfate</v>
          </cell>
        </row>
        <row r="175">
          <cell r="A175">
            <v>82</v>
          </cell>
          <cell r="B175" t="str">
            <v>3068-88-0</v>
          </cell>
          <cell r="C175" t="str">
            <v>beta-Butyrolactone</v>
          </cell>
        </row>
        <row r="176">
          <cell r="A176">
            <v>284</v>
          </cell>
          <cell r="B176" t="str">
            <v>319-85-7</v>
          </cell>
          <cell r="C176" t="str">
            <v>beta-Hexachlorocyclohexane</v>
          </cell>
        </row>
        <row r="177">
          <cell r="A177">
            <v>558</v>
          </cell>
          <cell r="B177" t="str">
            <v>57-57-8</v>
          </cell>
          <cell r="C177" t="str">
            <v>beta-Propiolactone</v>
          </cell>
        </row>
        <row r="178">
          <cell r="A178">
            <v>62</v>
          </cell>
          <cell r="B178" t="str">
            <v>92-52-4</v>
          </cell>
          <cell r="C178" t="str">
            <v>Biphenyl</v>
          </cell>
        </row>
        <row r="179">
          <cell r="A179">
            <v>63</v>
          </cell>
          <cell r="B179" t="str">
            <v>111-44-4</v>
          </cell>
          <cell r="C179" t="str">
            <v>bis(2-Chloroethyl) ether (BCEE)</v>
          </cell>
        </row>
        <row r="180">
          <cell r="A180">
            <v>65</v>
          </cell>
          <cell r="B180" t="str">
            <v>103-23-1</v>
          </cell>
          <cell r="C180" t="str">
            <v>bis(2-Ethylhexyl) adipate</v>
          </cell>
        </row>
        <row r="181">
          <cell r="A181">
            <v>522</v>
          </cell>
          <cell r="B181" t="str">
            <v>117-81-7</v>
          </cell>
          <cell r="C181" t="str">
            <v>bis(2-Ethylhexyl) phthalate (DEHP)</v>
          </cell>
        </row>
        <row r="182">
          <cell r="A182">
            <v>64</v>
          </cell>
          <cell r="B182" t="str">
            <v>542-88-1</v>
          </cell>
          <cell r="C182" t="str">
            <v>bis(Chloromethyl) ether</v>
          </cell>
        </row>
        <row r="183">
          <cell r="A183">
            <v>66</v>
          </cell>
          <cell r="B183" t="str">
            <v>7726-95-6</v>
          </cell>
          <cell r="C183" t="str">
            <v>Bromine and compounds</v>
          </cell>
        </row>
        <row r="184">
          <cell r="A184">
            <v>68</v>
          </cell>
          <cell r="B184" t="str">
            <v>7789-30-2</v>
          </cell>
          <cell r="C184" t="str">
            <v>Bromine pentafluoride</v>
          </cell>
        </row>
        <row r="185">
          <cell r="A185">
            <v>71</v>
          </cell>
          <cell r="B185" t="str">
            <v>75-27-4</v>
          </cell>
          <cell r="C185" t="str">
            <v>Bromodichloromethane</v>
          </cell>
        </row>
        <row r="186">
          <cell r="A186">
            <v>72</v>
          </cell>
          <cell r="B186" t="str">
            <v>75-25-2</v>
          </cell>
          <cell r="C186" t="str">
            <v>Bromoform</v>
          </cell>
        </row>
        <row r="187">
          <cell r="A187">
            <v>324</v>
          </cell>
          <cell r="B187" t="str">
            <v>74-83-9</v>
          </cell>
          <cell r="C187" t="str">
            <v>Bromomethane (methyl bromide)</v>
          </cell>
        </row>
        <row r="188">
          <cell r="A188">
            <v>77</v>
          </cell>
          <cell r="B188" t="str">
            <v>141-32-2</v>
          </cell>
          <cell r="C188" t="str">
            <v>Butyl acrylate</v>
          </cell>
        </row>
        <row r="189">
          <cell r="A189">
            <v>519</v>
          </cell>
          <cell r="B189" t="str">
            <v>85-68-7</v>
          </cell>
          <cell r="C189" t="str">
            <v>Butyl benzyl phthalate</v>
          </cell>
        </row>
        <row r="190">
          <cell r="A190">
            <v>81</v>
          </cell>
          <cell r="B190" t="str">
            <v>25013-16-5</v>
          </cell>
          <cell r="C190" t="str">
            <v>Butylated hydroxyanisole</v>
          </cell>
        </row>
        <row r="191">
          <cell r="A191">
            <v>144</v>
          </cell>
          <cell r="B191" t="str">
            <v>569-61-9</v>
          </cell>
          <cell r="C191" t="str">
            <v>C.I. Basic Red 9 monohydrochloride</v>
          </cell>
        </row>
        <row r="192">
          <cell r="A192">
            <v>83</v>
          </cell>
          <cell r="B192" t="str">
            <v>7440-43-9</v>
          </cell>
          <cell r="C192" t="str">
            <v>Cadmium and compounds</v>
          </cell>
        </row>
        <row r="193">
          <cell r="A193">
            <v>85</v>
          </cell>
          <cell r="B193" t="str">
            <v>156-62-7</v>
          </cell>
          <cell r="C193" t="str">
            <v>Calcium cyanamide</v>
          </cell>
        </row>
        <row r="194">
          <cell r="A194">
            <v>86</v>
          </cell>
          <cell r="B194" t="str">
            <v>105-60-2</v>
          </cell>
          <cell r="C194" t="str">
            <v>Caprolactam</v>
          </cell>
        </row>
        <row r="195">
          <cell r="A195">
            <v>87</v>
          </cell>
          <cell r="B195" t="str">
            <v>2425-06-1</v>
          </cell>
          <cell r="C195" t="str">
            <v>Captafol</v>
          </cell>
        </row>
        <row r="196">
          <cell r="A196">
            <v>88</v>
          </cell>
          <cell r="B196" t="str">
            <v>133-06-2</v>
          </cell>
          <cell r="C196" t="str">
            <v>Captan</v>
          </cell>
        </row>
        <row r="197">
          <cell r="A197">
            <v>435</v>
          </cell>
          <cell r="B197" t="str">
            <v>63-25-2</v>
          </cell>
          <cell r="C197" t="str">
            <v>Carbaryl</v>
          </cell>
        </row>
        <row r="198">
          <cell r="A198">
            <v>413</v>
          </cell>
          <cell r="B198" t="str">
            <v>86-74-8</v>
          </cell>
          <cell r="C198" t="str">
            <v>Carbazole</v>
          </cell>
        </row>
        <row r="199">
          <cell r="A199">
            <v>89</v>
          </cell>
          <cell r="B199">
            <v>89</v>
          </cell>
          <cell r="C199" t="str">
            <v>Carbon black extracts</v>
          </cell>
        </row>
        <row r="200">
          <cell r="A200">
            <v>90</v>
          </cell>
          <cell r="B200" t="str">
            <v>75-15-0</v>
          </cell>
          <cell r="C200" t="str">
            <v>Carbon disulfide</v>
          </cell>
        </row>
        <row r="201">
          <cell r="A201">
            <v>91</v>
          </cell>
          <cell r="B201" t="str">
            <v>56-23-5</v>
          </cell>
          <cell r="C201" t="str">
            <v>Carbon tetrachloride</v>
          </cell>
        </row>
        <row r="202">
          <cell r="A202">
            <v>92</v>
          </cell>
          <cell r="B202" t="str">
            <v>463-58-1</v>
          </cell>
          <cell r="C202" t="str">
            <v>Carbonyl sulfide</v>
          </cell>
        </row>
        <row r="203">
          <cell r="A203">
            <v>93</v>
          </cell>
          <cell r="B203" t="str">
            <v>9000-07-1</v>
          </cell>
          <cell r="C203" t="str">
            <v>Carrageenan (degraded)</v>
          </cell>
        </row>
        <row r="204">
          <cell r="A204">
            <v>94</v>
          </cell>
          <cell r="B204" t="str">
            <v>120-80-9</v>
          </cell>
          <cell r="C204" t="str">
            <v>Catechol</v>
          </cell>
        </row>
        <row r="205">
          <cell r="A205">
            <v>351</v>
          </cell>
          <cell r="B205">
            <v>351</v>
          </cell>
          <cell r="C205" t="str">
            <v>Ceramic fibers</v>
          </cell>
        </row>
        <row r="206">
          <cell r="A206">
            <v>95</v>
          </cell>
          <cell r="B206" t="str">
            <v>133-90-4</v>
          </cell>
          <cell r="C206" t="str">
            <v>Chloramben</v>
          </cell>
        </row>
        <row r="207">
          <cell r="A207">
            <v>96</v>
          </cell>
          <cell r="B207" t="str">
            <v>305-03-3</v>
          </cell>
          <cell r="C207" t="str">
            <v>Chlorambucil</v>
          </cell>
        </row>
        <row r="208">
          <cell r="A208">
            <v>97</v>
          </cell>
          <cell r="B208" t="str">
            <v>57-74-9</v>
          </cell>
          <cell r="C208" t="str">
            <v>Chlordane</v>
          </cell>
        </row>
        <row r="209">
          <cell r="A209">
            <v>98</v>
          </cell>
          <cell r="B209" t="str">
            <v>143-50-0</v>
          </cell>
          <cell r="C209" t="str">
            <v>Chlordecone</v>
          </cell>
        </row>
        <row r="210">
          <cell r="A210">
            <v>99</v>
          </cell>
          <cell r="B210" t="str">
            <v>115-28-6</v>
          </cell>
          <cell r="C210" t="str">
            <v>Chlorendic acid</v>
          </cell>
        </row>
        <row r="211">
          <cell r="A211">
            <v>243</v>
          </cell>
          <cell r="B211" t="str">
            <v>76-13-1</v>
          </cell>
          <cell r="C211" t="str">
            <v>Chlorinated fluorocarbon (1,1,2-trichloro-1,2,2-trifluoroethane, CFC-113)</v>
          </cell>
        </row>
        <row r="212">
          <cell r="A212">
            <v>100</v>
          </cell>
          <cell r="B212" t="str">
            <v>108171-26-2</v>
          </cell>
          <cell r="C212" t="str">
            <v>Chlorinated paraffins</v>
          </cell>
        </row>
        <row r="213">
          <cell r="A213">
            <v>101</v>
          </cell>
          <cell r="B213" t="str">
            <v>7782-50-5</v>
          </cell>
          <cell r="C213" t="str">
            <v>Chlorine</v>
          </cell>
        </row>
        <row r="214">
          <cell r="A214">
            <v>102</v>
          </cell>
          <cell r="B214" t="str">
            <v>10049-04-4</v>
          </cell>
          <cell r="C214" t="str">
            <v>Chlorine dioxide</v>
          </cell>
        </row>
        <row r="215">
          <cell r="A215">
            <v>103</v>
          </cell>
          <cell r="B215" t="str">
            <v>79-11-8</v>
          </cell>
          <cell r="C215" t="str">
            <v>Chloroacetic acid</v>
          </cell>
        </row>
        <row r="216">
          <cell r="A216">
            <v>105</v>
          </cell>
          <cell r="B216" t="str">
            <v>85535-84-8</v>
          </cell>
          <cell r="C216" t="str">
            <v>Chloroalkanes C10-13 (chlorinated paraffins)</v>
          </cell>
        </row>
        <row r="217">
          <cell r="A217">
            <v>108</v>
          </cell>
          <cell r="B217" t="str">
            <v>108-90-7</v>
          </cell>
          <cell r="C217" t="str">
            <v>Chlorobenzene</v>
          </cell>
        </row>
        <row r="218">
          <cell r="A218">
            <v>114</v>
          </cell>
          <cell r="B218" t="str">
            <v>510-15-6</v>
          </cell>
          <cell r="C218" t="str">
            <v>Chlorobenzilate (ethyl-4,4'-dichlorobenzilate)</v>
          </cell>
        </row>
        <row r="219">
          <cell r="A219">
            <v>246</v>
          </cell>
          <cell r="B219" t="str">
            <v>75-45-6</v>
          </cell>
          <cell r="C219" t="str">
            <v>Chlorodifluoromethane (Freon 22)</v>
          </cell>
        </row>
        <row r="220">
          <cell r="A220">
            <v>230</v>
          </cell>
          <cell r="B220" t="str">
            <v>75-00-3</v>
          </cell>
          <cell r="C220" t="str">
            <v>Chloroethane (ethyl chloride)</v>
          </cell>
        </row>
        <row r="221">
          <cell r="A221">
            <v>118</v>
          </cell>
          <cell r="B221" t="str">
            <v>67-66-3</v>
          </cell>
          <cell r="C221" t="str">
            <v>Chloroform</v>
          </cell>
        </row>
        <row r="222">
          <cell r="A222">
            <v>325</v>
          </cell>
          <cell r="B222" t="str">
            <v>74-87-3</v>
          </cell>
          <cell r="C222" t="str">
            <v>Chloromethane (methyl chloride)</v>
          </cell>
        </row>
        <row r="223">
          <cell r="A223">
            <v>119</v>
          </cell>
          <cell r="B223" t="str">
            <v>107-30-2</v>
          </cell>
          <cell r="C223" t="str">
            <v>Chloromethyl methyl ether (technical grade)</v>
          </cell>
        </row>
        <row r="224">
          <cell r="A224">
            <v>130</v>
          </cell>
          <cell r="B224" t="str">
            <v>76-06-2</v>
          </cell>
          <cell r="C224" t="str">
            <v>Chloropicrin</v>
          </cell>
        </row>
        <row r="225">
          <cell r="A225">
            <v>131</v>
          </cell>
          <cell r="B225" t="str">
            <v>126-99-8</v>
          </cell>
          <cell r="C225" t="str">
            <v>Chloroprene</v>
          </cell>
        </row>
        <row r="226">
          <cell r="A226">
            <v>132</v>
          </cell>
          <cell r="B226" t="str">
            <v>1897-45-6</v>
          </cell>
          <cell r="C226" t="str">
            <v>Chlorothalonil</v>
          </cell>
        </row>
        <row r="227">
          <cell r="A227">
            <v>134</v>
          </cell>
          <cell r="B227" t="str">
            <v>54749-90-5</v>
          </cell>
          <cell r="C227" t="str">
            <v>Chlorozotocin</v>
          </cell>
        </row>
        <row r="228">
          <cell r="A228">
            <v>140</v>
          </cell>
          <cell r="B228" t="str">
            <v>7738-94-5</v>
          </cell>
          <cell r="C228" t="str">
            <v>Chromic(VI) acid, including chromic acid aerosol mist and chromium trioxide</v>
          </cell>
        </row>
        <row r="229">
          <cell r="A229">
            <v>136</v>
          </cell>
          <cell r="B229" t="str">
            <v>18540-29-9</v>
          </cell>
          <cell r="C229" t="str">
            <v>Chromium VI, chromate and dichromate particulate</v>
          </cell>
        </row>
        <row r="230">
          <cell r="A230">
            <v>414</v>
          </cell>
          <cell r="B230" t="str">
            <v>218-01-9</v>
          </cell>
          <cell r="C230" t="str">
            <v>Chrysene</v>
          </cell>
        </row>
        <row r="231">
          <cell r="A231">
            <v>145</v>
          </cell>
          <cell r="B231" t="str">
            <v>87-29-6</v>
          </cell>
          <cell r="C231" t="str">
            <v>Cinnamyl anthranilate</v>
          </cell>
        </row>
        <row r="232">
          <cell r="A232">
            <v>146</v>
          </cell>
          <cell r="B232" t="str">
            <v>7440-48-4</v>
          </cell>
          <cell r="C232" t="str">
            <v>Cobalt and compounds</v>
          </cell>
        </row>
        <row r="233">
          <cell r="A233">
            <v>148</v>
          </cell>
          <cell r="B233">
            <v>148</v>
          </cell>
          <cell r="C233" t="str">
            <v>Coke oven emissions</v>
          </cell>
        </row>
        <row r="234">
          <cell r="A234">
            <v>149</v>
          </cell>
          <cell r="B234" t="str">
            <v>7440-50-8</v>
          </cell>
          <cell r="C234" t="str">
            <v>Copper and compounds</v>
          </cell>
        </row>
        <row r="235">
          <cell r="A235">
            <v>150</v>
          </cell>
          <cell r="B235">
            <v>150</v>
          </cell>
          <cell r="C235" t="str">
            <v>Creosotes</v>
          </cell>
        </row>
        <row r="236">
          <cell r="A236">
            <v>152</v>
          </cell>
          <cell r="B236" t="str">
            <v>1319-77-3</v>
          </cell>
          <cell r="C236" t="str">
            <v>Cresols (mixture), including m-cresol, o-cresol, p-cresol</v>
          </cell>
        </row>
        <row r="237">
          <cell r="A237">
            <v>156</v>
          </cell>
          <cell r="B237" t="str">
            <v>4170-30-3</v>
          </cell>
          <cell r="C237" t="str">
            <v>Crotonaldehyde</v>
          </cell>
        </row>
        <row r="238">
          <cell r="A238">
            <v>158</v>
          </cell>
          <cell r="B238" t="str">
            <v>80-15-9</v>
          </cell>
          <cell r="C238" t="str">
            <v>Cumene hydroperoxide</v>
          </cell>
        </row>
        <row r="239">
          <cell r="A239">
            <v>159</v>
          </cell>
          <cell r="B239" t="str">
            <v>135-20-6</v>
          </cell>
          <cell r="C239" t="str">
            <v>Cupferron</v>
          </cell>
        </row>
        <row r="240">
          <cell r="A240">
            <v>161</v>
          </cell>
          <cell r="B240" t="str">
            <v>74-90-8</v>
          </cell>
          <cell r="C240" t="str">
            <v>Cyanide, hydrogen</v>
          </cell>
        </row>
        <row r="241">
          <cell r="A241">
            <v>162</v>
          </cell>
          <cell r="B241" t="str">
            <v>110-82-7</v>
          </cell>
          <cell r="C241" t="str">
            <v>Cyclohexane</v>
          </cell>
        </row>
        <row r="242">
          <cell r="A242">
            <v>163</v>
          </cell>
          <cell r="B242" t="str">
            <v>108-93-0</v>
          </cell>
          <cell r="C242" t="str">
            <v>Cyclohexanol</v>
          </cell>
        </row>
        <row r="243">
          <cell r="A243">
            <v>164</v>
          </cell>
          <cell r="B243" t="str">
            <v>66-81-9</v>
          </cell>
          <cell r="C243" t="str">
            <v>Cycloheximide</v>
          </cell>
        </row>
        <row r="244">
          <cell r="A244">
            <v>415</v>
          </cell>
          <cell r="B244" t="str">
            <v>27208-37-3</v>
          </cell>
          <cell r="C244" t="str">
            <v>Cyclopenta[c,d]pyrene</v>
          </cell>
        </row>
        <row r="245">
          <cell r="A245">
            <v>165</v>
          </cell>
          <cell r="B245" t="str">
            <v>50-18-0</v>
          </cell>
          <cell r="C245" t="str">
            <v>Cyclophosphamide (anhydrous)</v>
          </cell>
        </row>
        <row r="246">
          <cell r="A246">
            <v>166</v>
          </cell>
          <cell r="B246" t="str">
            <v>6055-19-2</v>
          </cell>
          <cell r="C246" t="str">
            <v>Cyclophosphamide (hydrated)</v>
          </cell>
        </row>
        <row r="247">
          <cell r="A247">
            <v>167</v>
          </cell>
          <cell r="B247" t="str">
            <v>5160-02-1</v>
          </cell>
          <cell r="C247" t="str">
            <v>D &amp; C Red No. 9</v>
          </cell>
        </row>
        <row r="248">
          <cell r="A248">
            <v>168</v>
          </cell>
          <cell r="B248" t="str">
            <v>4342-03-4</v>
          </cell>
          <cell r="C248" t="str">
            <v>Dacarbazine</v>
          </cell>
        </row>
        <row r="249">
          <cell r="A249">
            <v>169</v>
          </cell>
          <cell r="B249" t="str">
            <v>117-10-2</v>
          </cell>
          <cell r="C249" t="str">
            <v>Danthron (chrysazin)</v>
          </cell>
        </row>
        <row r="250">
          <cell r="A250">
            <v>172</v>
          </cell>
          <cell r="B250" t="str">
            <v>3547-04-4</v>
          </cell>
          <cell r="C250" t="str">
            <v>DDE (1-chloro-4-[1-(4-chlorophenyl)ethyl]benzene)</v>
          </cell>
        </row>
        <row r="251">
          <cell r="A251">
            <v>175</v>
          </cell>
          <cell r="B251" t="str">
            <v>50-29-3</v>
          </cell>
          <cell r="C251" t="str">
            <v>DDT</v>
          </cell>
        </row>
        <row r="252">
          <cell r="A252">
            <v>186</v>
          </cell>
          <cell r="B252" t="str">
            <v>333-41-5</v>
          </cell>
          <cell r="C252" t="str">
            <v>Diazinon</v>
          </cell>
        </row>
        <row r="253">
          <cell r="A253">
            <v>185</v>
          </cell>
          <cell r="B253" t="str">
            <v>334-88-3</v>
          </cell>
          <cell r="C253" t="str">
            <v>Diazomethane</v>
          </cell>
        </row>
        <row r="254">
          <cell r="A254">
            <v>416</v>
          </cell>
          <cell r="B254" t="str">
            <v>226-36-8</v>
          </cell>
          <cell r="C254" t="str">
            <v>Dibenz[a,h]acridine</v>
          </cell>
        </row>
        <row r="255">
          <cell r="A255">
            <v>419</v>
          </cell>
          <cell r="B255" t="str">
            <v>53-70-3</v>
          </cell>
          <cell r="C255" t="str">
            <v>Dibenz[a,h]anthracene</v>
          </cell>
        </row>
        <row r="256">
          <cell r="A256">
            <v>417</v>
          </cell>
          <cell r="B256" t="str">
            <v>224-42-0</v>
          </cell>
          <cell r="C256" t="str">
            <v>Dibenz[a,j]acridine</v>
          </cell>
        </row>
        <row r="257">
          <cell r="A257">
            <v>187</v>
          </cell>
          <cell r="B257" t="str">
            <v>5385-75-1</v>
          </cell>
          <cell r="C257" t="str">
            <v>Dibenzo[a,e]fluoranthene</v>
          </cell>
        </row>
        <row r="258">
          <cell r="A258">
            <v>420</v>
          </cell>
          <cell r="B258" t="str">
            <v>192-65-4</v>
          </cell>
          <cell r="C258" t="str">
            <v>Dibenzo[a,e]pyrene</v>
          </cell>
        </row>
        <row r="259">
          <cell r="A259">
            <v>421</v>
          </cell>
          <cell r="B259" t="str">
            <v>189-64-0</v>
          </cell>
          <cell r="C259" t="str">
            <v>Dibenzo[a,h]pyrene</v>
          </cell>
        </row>
        <row r="260">
          <cell r="A260">
            <v>422</v>
          </cell>
          <cell r="B260" t="str">
            <v>189-55-9</v>
          </cell>
          <cell r="C260" t="str">
            <v>Dibenzo[a,i]pyrene</v>
          </cell>
        </row>
        <row r="261">
          <cell r="A261">
            <v>423</v>
          </cell>
          <cell r="B261" t="str">
            <v>191-30-0</v>
          </cell>
          <cell r="C261" t="str">
            <v>Dibenzo[a,l]pyrene</v>
          </cell>
        </row>
        <row r="262">
          <cell r="A262">
            <v>188</v>
          </cell>
          <cell r="B262" t="str">
            <v>132-64-9</v>
          </cell>
          <cell r="C262" t="str">
            <v>Dibenzofuran</v>
          </cell>
        </row>
        <row r="263">
          <cell r="A263">
            <v>189</v>
          </cell>
          <cell r="B263" t="str">
            <v>124-48-1</v>
          </cell>
          <cell r="C263" t="str">
            <v>Dibromochloromethane</v>
          </cell>
        </row>
        <row r="264">
          <cell r="A264">
            <v>520</v>
          </cell>
          <cell r="B264" t="str">
            <v>84-74-2</v>
          </cell>
          <cell r="C264" t="str">
            <v>Dibutyl phthalate</v>
          </cell>
        </row>
        <row r="265">
          <cell r="A265">
            <v>247</v>
          </cell>
          <cell r="B265" t="str">
            <v>75-71-8</v>
          </cell>
          <cell r="C265" t="str">
            <v>Dichlorodifluoromethane (Freon 12)</v>
          </cell>
        </row>
        <row r="266">
          <cell r="A266">
            <v>248</v>
          </cell>
          <cell r="B266" t="str">
            <v>75-43-4</v>
          </cell>
          <cell r="C266" t="str">
            <v>Dichlorofluoromethane (Freon 21)</v>
          </cell>
        </row>
        <row r="267">
          <cell r="A267">
            <v>328</v>
          </cell>
          <cell r="B267" t="str">
            <v>75-09-2</v>
          </cell>
          <cell r="C267" t="str">
            <v>Dichloromethane (methylene chloride)</v>
          </cell>
        </row>
        <row r="268">
          <cell r="A268">
            <v>194</v>
          </cell>
          <cell r="B268" t="str">
            <v>94-75-7</v>
          </cell>
          <cell r="C268" t="str">
            <v>Dichlorophenoxyacetic acid, salts and esters (2,4-D)</v>
          </cell>
        </row>
        <row r="269">
          <cell r="A269">
            <v>197</v>
          </cell>
          <cell r="B269" t="str">
            <v>62-73-7</v>
          </cell>
          <cell r="C269" t="str">
            <v>Dichlorvos (DDVP)</v>
          </cell>
        </row>
        <row r="270">
          <cell r="A270">
            <v>198</v>
          </cell>
          <cell r="B270" t="str">
            <v>115-32-2</v>
          </cell>
          <cell r="C270" t="str">
            <v>Dicofol</v>
          </cell>
        </row>
        <row r="271">
          <cell r="A271">
            <v>521</v>
          </cell>
          <cell r="B271" t="str">
            <v>84-61-7</v>
          </cell>
          <cell r="C271" t="str">
            <v>Di-cyclohexyl phthalate (DCHP)</v>
          </cell>
        </row>
        <row r="272">
          <cell r="A272">
            <v>199</v>
          </cell>
          <cell r="B272" t="str">
            <v>60-57-1</v>
          </cell>
          <cell r="C272" t="str">
            <v>Dieldrin</v>
          </cell>
        </row>
        <row r="273">
          <cell r="A273">
            <v>200</v>
          </cell>
          <cell r="B273">
            <v>200</v>
          </cell>
          <cell r="C273" t="str">
            <v>Diesel particulate matter</v>
          </cell>
        </row>
        <row r="274">
          <cell r="A274">
            <v>201</v>
          </cell>
          <cell r="B274" t="str">
            <v>111-42-2</v>
          </cell>
          <cell r="C274" t="str">
            <v>Diethanolamine</v>
          </cell>
        </row>
        <row r="275">
          <cell r="A275">
            <v>202</v>
          </cell>
          <cell r="B275" t="str">
            <v>64-67-5</v>
          </cell>
          <cell r="C275" t="str">
            <v>Diethyl sulfate</v>
          </cell>
        </row>
        <row r="276">
          <cell r="A276">
            <v>258</v>
          </cell>
          <cell r="B276" t="str">
            <v>111-46-6</v>
          </cell>
          <cell r="C276" t="str">
            <v>Diethylene glycol</v>
          </cell>
        </row>
        <row r="277">
          <cell r="A277">
            <v>259</v>
          </cell>
          <cell r="B277" t="str">
            <v>111-96-6</v>
          </cell>
          <cell r="C277" t="str">
            <v>Diethylene glycol dimethyl ether</v>
          </cell>
        </row>
        <row r="278">
          <cell r="A278">
            <v>260</v>
          </cell>
          <cell r="B278" t="str">
            <v>112-34-5</v>
          </cell>
          <cell r="C278" t="str">
            <v>Diethylene glycol monobutyl ether</v>
          </cell>
        </row>
        <row r="279">
          <cell r="A279">
            <v>261</v>
          </cell>
          <cell r="B279" t="str">
            <v>111-90-0</v>
          </cell>
          <cell r="C279" t="str">
            <v>Diethylene glycol monoethyl ether</v>
          </cell>
        </row>
        <row r="280">
          <cell r="A280">
            <v>262</v>
          </cell>
          <cell r="B280" t="str">
            <v>111-77-3</v>
          </cell>
          <cell r="C280" t="str">
            <v>Diethylene glycol monomethyl ether</v>
          </cell>
        </row>
        <row r="281">
          <cell r="A281">
            <v>320</v>
          </cell>
          <cell r="B281" t="str">
            <v>627-44-1</v>
          </cell>
          <cell r="C281" t="str">
            <v>Diethylmercury</v>
          </cell>
        </row>
        <row r="282">
          <cell r="A282">
            <v>523</v>
          </cell>
          <cell r="B282" t="str">
            <v>84-66-2</v>
          </cell>
          <cell r="C282" t="str">
            <v>Diethylphthalate</v>
          </cell>
        </row>
        <row r="283">
          <cell r="A283">
            <v>204</v>
          </cell>
          <cell r="B283" t="str">
            <v>101-90-6</v>
          </cell>
          <cell r="C283" t="str">
            <v>Diglycidyl resorcinol ether</v>
          </cell>
        </row>
        <row r="284">
          <cell r="A284">
            <v>205</v>
          </cell>
          <cell r="B284" t="str">
            <v>94-58-6</v>
          </cell>
          <cell r="C284" t="str">
            <v>Dihydrosafrole</v>
          </cell>
        </row>
        <row r="285">
          <cell r="A285">
            <v>210</v>
          </cell>
          <cell r="B285" t="str">
            <v>79-44-7</v>
          </cell>
          <cell r="C285" t="str">
            <v>Dimethyl carbamoyl chloride</v>
          </cell>
        </row>
        <row r="286">
          <cell r="A286">
            <v>211</v>
          </cell>
          <cell r="B286" t="str">
            <v>68-12-2</v>
          </cell>
          <cell r="C286" t="str">
            <v>Dimethyl formamide</v>
          </cell>
        </row>
        <row r="287">
          <cell r="A287">
            <v>524</v>
          </cell>
          <cell r="B287" t="str">
            <v>131-11-3</v>
          </cell>
          <cell r="C287" t="str">
            <v>Dimethyl phthalate</v>
          </cell>
        </row>
        <row r="288">
          <cell r="A288">
            <v>213</v>
          </cell>
          <cell r="B288" t="str">
            <v>77-78-1</v>
          </cell>
          <cell r="C288" t="str">
            <v>Dimethyl sulfate</v>
          </cell>
        </row>
        <row r="289">
          <cell r="A289">
            <v>319</v>
          </cell>
          <cell r="B289" t="str">
            <v>593-74-8</v>
          </cell>
          <cell r="C289" t="str">
            <v>Dimethylmercury</v>
          </cell>
        </row>
        <row r="290">
          <cell r="A290">
            <v>214</v>
          </cell>
          <cell r="B290" t="str">
            <v>513-37-1</v>
          </cell>
          <cell r="C290" t="str">
            <v>Dimethylvinylchloride</v>
          </cell>
        </row>
        <row r="291">
          <cell r="A291">
            <v>221</v>
          </cell>
          <cell r="B291" t="str">
            <v>630-93-3</v>
          </cell>
          <cell r="C291" t="str">
            <v>Diphenylhydantoin</v>
          </cell>
        </row>
        <row r="292">
          <cell r="A292">
            <v>263</v>
          </cell>
          <cell r="B292" t="str">
            <v>25265-71-8</v>
          </cell>
          <cell r="C292" t="str">
            <v>Dipropylene glycol</v>
          </cell>
        </row>
        <row r="293">
          <cell r="A293">
            <v>264</v>
          </cell>
          <cell r="B293" t="str">
            <v>34590-94-8</v>
          </cell>
          <cell r="C293" t="str">
            <v>Dipropylene glycol monomethyl ether</v>
          </cell>
        </row>
        <row r="294">
          <cell r="A294">
            <v>49</v>
          </cell>
          <cell r="B294" t="str">
            <v>1937-37-7</v>
          </cell>
          <cell r="C294" t="str">
            <v>Direct Black 38</v>
          </cell>
        </row>
        <row r="295">
          <cell r="A295">
            <v>50</v>
          </cell>
          <cell r="B295" t="str">
            <v>2602-46-2</v>
          </cell>
          <cell r="C295" t="str">
            <v>Direct Blue 6</v>
          </cell>
        </row>
        <row r="296">
          <cell r="A296">
            <v>51</v>
          </cell>
          <cell r="B296" t="str">
            <v>16071-86-6</v>
          </cell>
          <cell r="C296" t="str">
            <v>Direct Brown 95 (technical grade)</v>
          </cell>
        </row>
        <row r="297">
          <cell r="A297">
            <v>223</v>
          </cell>
          <cell r="B297" t="str">
            <v>2475-45-8</v>
          </cell>
          <cell r="C297" t="str">
            <v>Disperse Blue 1</v>
          </cell>
        </row>
        <row r="298">
          <cell r="A298">
            <v>224</v>
          </cell>
          <cell r="B298" t="str">
            <v>298-04-4</v>
          </cell>
          <cell r="C298" t="str">
            <v>Disulfoton</v>
          </cell>
        </row>
        <row r="299">
          <cell r="A299">
            <v>225</v>
          </cell>
          <cell r="B299" t="str">
            <v>106-89-8</v>
          </cell>
          <cell r="C299" t="str">
            <v>Epichlorohydrin</v>
          </cell>
        </row>
        <row r="300">
          <cell r="A300">
            <v>227</v>
          </cell>
          <cell r="B300">
            <v>227</v>
          </cell>
          <cell r="C300" t="str">
            <v>Epoxy resins</v>
          </cell>
        </row>
        <row r="301">
          <cell r="A301">
            <v>357</v>
          </cell>
          <cell r="B301" t="str">
            <v>12510-42-8</v>
          </cell>
          <cell r="C301" t="str">
            <v>Erionite</v>
          </cell>
        </row>
        <row r="302">
          <cell r="A302">
            <v>228</v>
          </cell>
          <cell r="B302" t="str">
            <v>140-88-5</v>
          </cell>
          <cell r="C302" t="str">
            <v>Ethyl acrylate</v>
          </cell>
        </row>
        <row r="303">
          <cell r="A303">
            <v>229</v>
          </cell>
          <cell r="B303" t="str">
            <v>100-41-4</v>
          </cell>
          <cell r="C303" t="str">
            <v>Ethyl benzene</v>
          </cell>
        </row>
        <row r="304">
          <cell r="A304">
            <v>231</v>
          </cell>
          <cell r="B304" t="str">
            <v>74-85-1</v>
          </cell>
          <cell r="C304" t="str">
            <v>Ethylene</v>
          </cell>
        </row>
        <row r="305">
          <cell r="A305">
            <v>232</v>
          </cell>
          <cell r="B305" t="str">
            <v>106-93-4</v>
          </cell>
          <cell r="C305" t="str">
            <v>Ethylene dibromide (EDB, 1,2-dibromoethane)</v>
          </cell>
        </row>
        <row r="306">
          <cell r="A306">
            <v>233</v>
          </cell>
          <cell r="B306" t="str">
            <v>107-06-2</v>
          </cell>
          <cell r="C306" t="str">
            <v>Ethylene dichloride (EDC, 1,2-dichloroethane)</v>
          </cell>
        </row>
        <row r="307">
          <cell r="A307">
            <v>234</v>
          </cell>
          <cell r="B307" t="str">
            <v>107-21-1</v>
          </cell>
          <cell r="C307" t="str">
            <v>Ethylene glycol</v>
          </cell>
        </row>
        <row r="308">
          <cell r="A308">
            <v>265</v>
          </cell>
          <cell r="B308" t="str">
            <v>629-14-1</v>
          </cell>
          <cell r="C308" t="str">
            <v>Ethylene glycol diethyl ether</v>
          </cell>
        </row>
        <row r="309">
          <cell r="A309">
            <v>266</v>
          </cell>
          <cell r="B309" t="str">
            <v>110-71-4</v>
          </cell>
          <cell r="C309" t="str">
            <v>Ethylene glycol dimethyl ether</v>
          </cell>
        </row>
        <row r="310">
          <cell r="A310">
            <v>267</v>
          </cell>
          <cell r="B310" t="str">
            <v>111-76-2</v>
          </cell>
          <cell r="C310" t="str">
            <v>Ethylene glycol monobutyl ether</v>
          </cell>
        </row>
        <row r="311">
          <cell r="A311">
            <v>268</v>
          </cell>
          <cell r="B311" t="str">
            <v>110-80-5</v>
          </cell>
          <cell r="C311" t="str">
            <v>Ethylene glycol monoethyl ether</v>
          </cell>
        </row>
        <row r="312">
          <cell r="A312">
            <v>269</v>
          </cell>
          <cell r="B312" t="str">
            <v>111-15-9</v>
          </cell>
          <cell r="C312" t="str">
            <v>Ethylene glycol monoethyl ether acetate</v>
          </cell>
        </row>
        <row r="313">
          <cell r="A313">
            <v>270</v>
          </cell>
          <cell r="B313" t="str">
            <v>109-86-4</v>
          </cell>
          <cell r="C313" t="str">
            <v>Ethylene glycol monomethyl ether</v>
          </cell>
        </row>
        <row r="314">
          <cell r="A314">
            <v>271</v>
          </cell>
          <cell r="B314" t="str">
            <v>110-49-6</v>
          </cell>
          <cell r="C314" t="str">
            <v>Ethylene glycol monomethyl ether acetate</v>
          </cell>
        </row>
        <row r="315">
          <cell r="A315">
            <v>272</v>
          </cell>
          <cell r="B315" t="str">
            <v>2807-30-9</v>
          </cell>
          <cell r="C315" t="str">
            <v>Ethylene glycol monopropyl ether</v>
          </cell>
        </row>
        <row r="316">
          <cell r="A316">
            <v>236</v>
          </cell>
          <cell r="B316" t="str">
            <v>75-21-8</v>
          </cell>
          <cell r="C316" t="str">
            <v>Ethylene oxide</v>
          </cell>
        </row>
        <row r="317">
          <cell r="A317">
            <v>237</v>
          </cell>
          <cell r="B317" t="str">
            <v>96-45-7</v>
          </cell>
          <cell r="C317" t="str">
            <v>Ethylene thiourea</v>
          </cell>
        </row>
        <row r="318">
          <cell r="A318">
            <v>235</v>
          </cell>
          <cell r="B318" t="str">
            <v>151-56-4</v>
          </cell>
          <cell r="C318" t="str">
            <v>Ethyleneimine (aziridine)</v>
          </cell>
        </row>
        <row r="319">
          <cell r="A319">
            <v>238</v>
          </cell>
          <cell r="B319" t="str">
            <v>10028-22-5</v>
          </cell>
          <cell r="C319" t="str">
            <v>Ferric sulfate</v>
          </cell>
        </row>
        <row r="320">
          <cell r="A320">
            <v>424</v>
          </cell>
          <cell r="B320" t="str">
            <v>206-44-0</v>
          </cell>
          <cell r="C320" t="str">
            <v>Fluoranthene</v>
          </cell>
        </row>
        <row r="321">
          <cell r="A321">
            <v>425</v>
          </cell>
          <cell r="B321" t="str">
            <v>86-73-7</v>
          </cell>
          <cell r="C321" t="str">
            <v>Fluorene</v>
          </cell>
        </row>
        <row r="322">
          <cell r="A322">
            <v>239</v>
          </cell>
          <cell r="B322">
            <v>239</v>
          </cell>
          <cell r="C322" t="str">
            <v>Fluorides</v>
          </cell>
        </row>
        <row r="323">
          <cell r="A323">
            <v>241</v>
          </cell>
          <cell r="B323" t="str">
            <v>7782-41-4</v>
          </cell>
          <cell r="C323" t="str">
            <v>Fluorine gas</v>
          </cell>
        </row>
        <row r="324">
          <cell r="A324">
            <v>250</v>
          </cell>
          <cell r="B324" t="str">
            <v>50-00-0</v>
          </cell>
          <cell r="C324" t="str">
            <v>Formaldehyde</v>
          </cell>
        </row>
        <row r="325">
          <cell r="A325">
            <v>251</v>
          </cell>
          <cell r="B325" t="str">
            <v>110-00-9</v>
          </cell>
          <cell r="C325" t="str">
            <v>Furan</v>
          </cell>
        </row>
        <row r="326">
          <cell r="A326">
            <v>252</v>
          </cell>
          <cell r="B326" t="str">
            <v>60568-05-0</v>
          </cell>
          <cell r="C326" t="str">
            <v>Furmecyclox</v>
          </cell>
        </row>
        <row r="327">
          <cell r="A327">
            <v>253</v>
          </cell>
          <cell r="B327" t="str">
            <v>3688-53-7</v>
          </cell>
          <cell r="C327" t="str">
            <v>Furylfuramide</v>
          </cell>
        </row>
        <row r="328">
          <cell r="A328">
            <v>285</v>
          </cell>
          <cell r="B328" t="str">
            <v>58-89-9</v>
          </cell>
          <cell r="C328" t="str">
            <v>gamma-Hexachlorocyclohexane (Lindane)</v>
          </cell>
        </row>
        <row r="329">
          <cell r="A329">
            <v>352</v>
          </cell>
          <cell r="B329">
            <v>352</v>
          </cell>
          <cell r="C329" t="str">
            <v>Glasswool fibers</v>
          </cell>
        </row>
        <row r="330">
          <cell r="A330">
            <v>255</v>
          </cell>
          <cell r="B330" t="str">
            <v>67730-11-4</v>
          </cell>
          <cell r="C330" t="str">
            <v>Glu-P-1</v>
          </cell>
        </row>
        <row r="331">
          <cell r="A331">
            <v>256</v>
          </cell>
          <cell r="B331" t="str">
            <v>67730-10-3</v>
          </cell>
          <cell r="C331" t="str">
            <v>Glu-P-2</v>
          </cell>
        </row>
        <row r="332">
          <cell r="A332">
            <v>254</v>
          </cell>
          <cell r="B332" t="str">
            <v>111-30-8</v>
          </cell>
          <cell r="C332" t="str">
            <v>Glutaraldehyde</v>
          </cell>
        </row>
        <row r="333">
          <cell r="A333">
            <v>276</v>
          </cell>
          <cell r="B333" t="str">
            <v>16568-02-8</v>
          </cell>
          <cell r="C333" t="str">
            <v>Gyromitrin</v>
          </cell>
        </row>
        <row r="334">
          <cell r="A334">
            <v>277</v>
          </cell>
          <cell r="B334" t="str">
            <v>2784-94-3</v>
          </cell>
          <cell r="C334" t="str">
            <v>HC Blue 1</v>
          </cell>
        </row>
        <row r="335">
          <cell r="A335">
            <v>278</v>
          </cell>
          <cell r="B335" t="str">
            <v>76-44-8</v>
          </cell>
          <cell r="C335" t="str">
            <v>Heptachlor</v>
          </cell>
        </row>
        <row r="336">
          <cell r="A336">
            <v>279</v>
          </cell>
          <cell r="B336" t="str">
            <v>1024-57-3</v>
          </cell>
          <cell r="C336" t="str">
            <v>Heptachlor epoxide</v>
          </cell>
        </row>
        <row r="337">
          <cell r="A337">
            <v>280</v>
          </cell>
          <cell r="B337" t="str">
            <v>118-74-1</v>
          </cell>
          <cell r="C337" t="str">
            <v>Hexachlorobenzene</v>
          </cell>
        </row>
        <row r="338">
          <cell r="A338">
            <v>281</v>
          </cell>
          <cell r="B338" t="str">
            <v>87-68-3</v>
          </cell>
          <cell r="C338" t="str">
            <v>Hexachlorobutadiene</v>
          </cell>
        </row>
        <row r="339">
          <cell r="A339">
            <v>282</v>
          </cell>
          <cell r="B339" t="str">
            <v>608-73-1</v>
          </cell>
          <cell r="C339" t="str">
            <v>Hexachlorocyclohexanes (mixture) including but not limited to:</v>
          </cell>
        </row>
        <row r="340">
          <cell r="A340">
            <v>286</v>
          </cell>
          <cell r="B340" t="str">
            <v>77-47-4</v>
          </cell>
          <cell r="C340" t="str">
            <v>Hexachlorocyclopentadiene</v>
          </cell>
        </row>
        <row r="341">
          <cell r="A341">
            <v>287</v>
          </cell>
          <cell r="B341" t="str">
            <v>67-72-1</v>
          </cell>
          <cell r="C341" t="str">
            <v>Hexachloroethane</v>
          </cell>
        </row>
        <row r="342">
          <cell r="A342">
            <v>297</v>
          </cell>
          <cell r="B342" t="str">
            <v>822-06-0</v>
          </cell>
          <cell r="C342" t="str">
            <v>Hexamethylene-1,6-diisocyanate</v>
          </cell>
        </row>
        <row r="343">
          <cell r="A343">
            <v>288</v>
          </cell>
          <cell r="B343" t="str">
            <v>680-31-9</v>
          </cell>
          <cell r="C343" t="str">
            <v>Hexamethylphosphoramide</v>
          </cell>
        </row>
        <row r="344">
          <cell r="A344">
            <v>289</v>
          </cell>
          <cell r="B344" t="str">
            <v>110-54-3</v>
          </cell>
          <cell r="C344" t="str">
            <v>Hexane</v>
          </cell>
        </row>
        <row r="345">
          <cell r="A345">
            <v>290</v>
          </cell>
          <cell r="B345" t="str">
            <v>302-01-2</v>
          </cell>
          <cell r="C345" t="str">
            <v>Hydrazine</v>
          </cell>
        </row>
        <row r="346">
          <cell r="A346">
            <v>291</v>
          </cell>
          <cell r="B346" t="str">
            <v>10034-93-2</v>
          </cell>
          <cell r="C346" t="str">
            <v>Hydrazine sulfate</v>
          </cell>
        </row>
        <row r="347">
          <cell r="A347">
            <v>292</v>
          </cell>
          <cell r="B347" t="str">
            <v>7647-01-0</v>
          </cell>
          <cell r="C347" t="str">
            <v>Hydrochloric acid</v>
          </cell>
        </row>
        <row r="348">
          <cell r="A348">
            <v>69</v>
          </cell>
          <cell r="B348" t="str">
            <v>10035-10-6</v>
          </cell>
          <cell r="C348" t="str">
            <v>Hydrogen bromide</v>
          </cell>
        </row>
        <row r="349">
          <cell r="A349">
            <v>240</v>
          </cell>
          <cell r="B349" t="str">
            <v>7664-39-3</v>
          </cell>
          <cell r="C349" t="str">
            <v>Hydrogen fluoride</v>
          </cell>
        </row>
        <row r="350">
          <cell r="A350">
            <v>293</v>
          </cell>
          <cell r="B350" t="str">
            <v>7783-06-4</v>
          </cell>
          <cell r="C350" t="str">
            <v>Hydrogen sulfide</v>
          </cell>
        </row>
        <row r="351">
          <cell r="A351">
            <v>294</v>
          </cell>
          <cell r="B351" t="str">
            <v>123-31-9</v>
          </cell>
          <cell r="C351" t="str">
            <v>Hydroquinone</v>
          </cell>
        </row>
        <row r="352">
          <cell r="A352">
            <v>426</v>
          </cell>
          <cell r="B352" t="str">
            <v>193-39-5</v>
          </cell>
          <cell r="C352" t="str">
            <v>Indeno[1,2,3-cd]pyrene</v>
          </cell>
        </row>
        <row r="353">
          <cell r="A353">
            <v>570</v>
          </cell>
          <cell r="B353" t="str">
            <v>10043-66-0</v>
          </cell>
          <cell r="C353" t="str">
            <v>Iodine-131</v>
          </cell>
        </row>
        <row r="354">
          <cell r="A354">
            <v>295</v>
          </cell>
          <cell r="B354" t="str">
            <v>13463-40-6</v>
          </cell>
          <cell r="C354" t="str">
            <v>Iron pentacarbonyl</v>
          </cell>
        </row>
        <row r="355">
          <cell r="A355">
            <v>300</v>
          </cell>
          <cell r="B355" t="str">
            <v>78-59-1</v>
          </cell>
          <cell r="C355" t="str">
            <v>Isophorone</v>
          </cell>
        </row>
        <row r="356">
          <cell r="A356">
            <v>301</v>
          </cell>
          <cell r="B356" t="str">
            <v>78-79-5</v>
          </cell>
          <cell r="C356" t="str">
            <v>Isoprene, except from vegetative emission sources</v>
          </cell>
        </row>
        <row r="357">
          <cell r="A357">
            <v>302</v>
          </cell>
          <cell r="B357" t="str">
            <v>67-63-0</v>
          </cell>
          <cell r="C357" t="str">
            <v>Isopropyl alcohol</v>
          </cell>
        </row>
        <row r="358">
          <cell r="A358">
            <v>157</v>
          </cell>
          <cell r="B358" t="str">
            <v>98-82-8</v>
          </cell>
          <cell r="C358" t="str">
            <v>Isopropylbenzene (cumene)</v>
          </cell>
        </row>
        <row r="359">
          <cell r="A359">
            <v>304</v>
          </cell>
          <cell r="B359" t="str">
            <v>303-34-4</v>
          </cell>
          <cell r="C359" t="str">
            <v>Lasiocarpine</v>
          </cell>
        </row>
        <row r="360">
          <cell r="A360">
            <v>305</v>
          </cell>
          <cell r="B360" t="str">
            <v>7439-92-1</v>
          </cell>
          <cell r="C360" t="str">
            <v>Lead and compounds</v>
          </cell>
        </row>
        <row r="361">
          <cell r="A361">
            <v>306</v>
          </cell>
          <cell r="B361" t="str">
            <v>18454-12-1</v>
          </cell>
          <cell r="C361" t="str">
            <v>Lead chromate oxide</v>
          </cell>
        </row>
        <row r="362">
          <cell r="A362">
            <v>311</v>
          </cell>
          <cell r="B362" t="str">
            <v>108-31-6</v>
          </cell>
          <cell r="C362" t="str">
            <v>Maleic anhydride</v>
          </cell>
        </row>
        <row r="363">
          <cell r="A363">
            <v>312</v>
          </cell>
          <cell r="B363" t="str">
            <v>7439-96-5</v>
          </cell>
          <cell r="C363" t="str">
            <v>Manganese and compounds</v>
          </cell>
        </row>
        <row r="364">
          <cell r="A364">
            <v>153</v>
          </cell>
          <cell r="B364" t="str">
            <v>108-39-4</v>
          </cell>
          <cell r="C364" t="str">
            <v>m-Cresol</v>
          </cell>
        </row>
        <row r="365">
          <cell r="A365">
            <v>314</v>
          </cell>
          <cell r="B365" t="str">
            <v>148-82-3</v>
          </cell>
          <cell r="C365" t="str">
            <v>Melphalan</v>
          </cell>
        </row>
        <row r="366">
          <cell r="A366">
            <v>315</v>
          </cell>
          <cell r="B366" t="str">
            <v>3223-07-2</v>
          </cell>
          <cell r="C366" t="str">
            <v>Melphalan HCl</v>
          </cell>
        </row>
        <row r="367">
          <cell r="A367">
            <v>316</v>
          </cell>
          <cell r="B367" t="str">
            <v>7439-97-6</v>
          </cell>
          <cell r="C367" t="str">
            <v>Mercury and compounds</v>
          </cell>
        </row>
        <row r="368">
          <cell r="A368">
            <v>321</v>
          </cell>
          <cell r="B368" t="str">
            <v>67-56-1</v>
          </cell>
          <cell r="C368" t="str">
            <v>Methanol</v>
          </cell>
        </row>
        <row r="369">
          <cell r="A369">
            <v>322</v>
          </cell>
          <cell r="B369" t="str">
            <v>72-43-5</v>
          </cell>
          <cell r="C369" t="str">
            <v>Methoxychlor</v>
          </cell>
        </row>
        <row r="370">
          <cell r="A370">
            <v>334</v>
          </cell>
          <cell r="B370" t="str">
            <v>60-34-4</v>
          </cell>
          <cell r="C370" t="str">
            <v>Methyl hydrazine</v>
          </cell>
        </row>
        <row r="371">
          <cell r="A371">
            <v>336</v>
          </cell>
          <cell r="B371" t="str">
            <v>74-88-4</v>
          </cell>
          <cell r="C371" t="str">
            <v>Methyl iodide (iodomethane)</v>
          </cell>
        </row>
        <row r="372">
          <cell r="A372">
            <v>337</v>
          </cell>
          <cell r="B372" t="str">
            <v>108-10-1</v>
          </cell>
          <cell r="C372" t="str">
            <v>Methyl isobutyl ketone (MIBK, hexone)</v>
          </cell>
        </row>
        <row r="373">
          <cell r="A373">
            <v>299</v>
          </cell>
          <cell r="B373" t="str">
            <v>624-83-9</v>
          </cell>
          <cell r="C373" t="str">
            <v>Methyl isocyanate</v>
          </cell>
        </row>
        <row r="374">
          <cell r="A374">
            <v>339</v>
          </cell>
          <cell r="B374" t="str">
            <v>80-62-6</v>
          </cell>
          <cell r="C374" t="str">
            <v>Methyl methacrylate</v>
          </cell>
        </row>
        <row r="375">
          <cell r="A375">
            <v>340</v>
          </cell>
          <cell r="B375" t="str">
            <v>66-27-3</v>
          </cell>
          <cell r="C375" t="str">
            <v>Methyl methanesulfonate</v>
          </cell>
        </row>
        <row r="376">
          <cell r="A376">
            <v>346</v>
          </cell>
          <cell r="B376" t="str">
            <v>1634-04-4</v>
          </cell>
          <cell r="C376" t="str">
            <v>Methyl tert-butyl ether</v>
          </cell>
        </row>
        <row r="377">
          <cell r="A377">
            <v>298</v>
          </cell>
          <cell r="B377" t="str">
            <v>101-68-8</v>
          </cell>
          <cell r="C377" t="str">
            <v>Methylene diphenyl diisocyanate (MDI)</v>
          </cell>
        </row>
        <row r="378">
          <cell r="A378">
            <v>638</v>
          </cell>
          <cell r="B378" t="str">
            <v>22967-92-6</v>
          </cell>
          <cell r="C378" t="str">
            <v>Methylmercury</v>
          </cell>
        </row>
        <row r="379">
          <cell r="A379">
            <v>347</v>
          </cell>
          <cell r="B379" t="str">
            <v>56-04-2</v>
          </cell>
          <cell r="C379" t="str">
            <v>Methylthiouracil</v>
          </cell>
        </row>
        <row r="380">
          <cell r="A380">
            <v>348</v>
          </cell>
          <cell r="B380" t="str">
            <v>90-94-8</v>
          </cell>
          <cell r="C380" t="str">
            <v>Michler's ketone</v>
          </cell>
        </row>
        <row r="381">
          <cell r="A381">
            <v>349</v>
          </cell>
          <cell r="B381">
            <v>349</v>
          </cell>
          <cell r="C381" t="str">
            <v>Mineral fiber emissions from facilities manufacturing or processing glass, rock, or slag fibers (or other mineral derived fibers) of average diameter 1 micrometer or less.</v>
          </cell>
        </row>
        <row r="382">
          <cell r="A382">
            <v>350</v>
          </cell>
          <cell r="B382">
            <v>350</v>
          </cell>
          <cell r="C382" t="str">
            <v>Mineral fibers (fine mineral fibers which are man-made, and are airborne particles of a respirable size greater than 5 microns in length, less than or equal to 3.5 microns in diameter, with a length to diameter ratio of 3:1)</v>
          </cell>
        </row>
        <row r="383">
          <cell r="A383">
            <v>359</v>
          </cell>
          <cell r="B383" t="str">
            <v>2385-85-5</v>
          </cell>
          <cell r="C383" t="str">
            <v>Mirex</v>
          </cell>
        </row>
        <row r="384">
          <cell r="A384">
            <v>360</v>
          </cell>
          <cell r="B384" t="str">
            <v>50-07-7</v>
          </cell>
          <cell r="C384" t="str">
            <v>Mitomycin C</v>
          </cell>
        </row>
        <row r="385">
          <cell r="A385">
            <v>361</v>
          </cell>
          <cell r="B385" t="str">
            <v>1313-27-5</v>
          </cell>
          <cell r="C385" t="str">
            <v>Molybdenum trioxide</v>
          </cell>
        </row>
        <row r="386">
          <cell r="A386">
            <v>362</v>
          </cell>
          <cell r="B386" t="str">
            <v>315-22-0</v>
          </cell>
          <cell r="C386" t="str">
            <v>Monocrotaline</v>
          </cell>
        </row>
        <row r="387">
          <cell r="A387">
            <v>629</v>
          </cell>
          <cell r="B387" t="str">
            <v>108-38-3</v>
          </cell>
          <cell r="C387" t="str">
            <v>m-Xylene</v>
          </cell>
        </row>
        <row r="388">
          <cell r="A388">
            <v>203</v>
          </cell>
          <cell r="B388" t="str">
            <v>134-62-3</v>
          </cell>
          <cell r="C388" t="str">
            <v>N,N-Diethyltoluamide (DEET)</v>
          </cell>
        </row>
        <row r="389">
          <cell r="A389">
            <v>208</v>
          </cell>
          <cell r="B389" t="str">
            <v>121-69-7</v>
          </cell>
          <cell r="C389" t="str">
            <v>N,N-Dimethylaniline</v>
          </cell>
        </row>
        <row r="390">
          <cell r="A390">
            <v>386</v>
          </cell>
          <cell r="B390" t="str">
            <v>531-82-8</v>
          </cell>
          <cell r="C390" t="str">
            <v>N-[4-(5-Nitro-2-furyl)-2-thiazolyl]-acetamide</v>
          </cell>
        </row>
        <row r="391">
          <cell r="A391">
            <v>428</v>
          </cell>
          <cell r="B391" t="str">
            <v>91-20-3</v>
          </cell>
          <cell r="C391" t="str">
            <v>Naphthalene</v>
          </cell>
        </row>
        <row r="392">
          <cell r="A392">
            <v>78</v>
          </cell>
          <cell r="B392" t="str">
            <v>71-36-3</v>
          </cell>
          <cell r="C392" t="str">
            <v>n-Butyl alcohol</v>
          </cell>
        </row>
        <row r="393">
          <cell r="A393">
            <v>369</v>
          </cell>
          <cell r="B393" t="str">
            <v>373-02-4</v>
          </cell>
          <cell r="C393" t="str">
            <v>Nickel acetate</v>
          </cell>
        </row>
        <row r="394">
          <cell r="A394">
            <v>364</v>
          </cell>
          <cell r="B394" t="str">
            <v>7440-02-0</v>
          </cell>
          <cell r="C394" t="str">
            <v>Nickel and compounds</v>
          </cell>
        </row>
        <row r="395">
          <cell r="A395">
            <v>370</v>
          </cell>
          <cell r="B395" t="str">
            <v>3333-67-3</v>
          </cell>
          <cell r="C395" t="str">
            <v>Nickel carbonate</v>
          </cell>
        </row>
        <row r="396">
          <cell r="A396">
            <v>640</v>
          </cell>
          <cell r="B396" t="str">
            <v>12607-70-4</v>
          </cell>
          <cell r="C396" t="str">
            <v>Nickel carbonate hydroxide</v>
          </cell>
        </row>
        <row r="397">
          <cell r="A397">
            <v>371</v>
          </cell>
          <cell r="B397" t="str">
            <v>13463-39-3</v>
          </cell>
          <cell r="C397" t="str">
            <v>Nickel carbonyl</v>
          </cell>
        </row>
        <row r="398">
          <cell r="A398">
            <v>641</v>
          </cell>
          <cell r="B398" t="str">
            <v>7718-54-9</v>
          </cell>
          <cell r="C398" t="str">
            <v>Nickel chloride</v>
          </cell>
        </row>
        <row r="399">
          <cell r="A399">
            <v>365</v>
          </cell>
          <cell r="B399">
            <v>365</v>
          </cell>
          <cell r="C399" t="str">
            <v>Nickel compounds, insoluble</v>
          </cell>
        </row>
        <row r="400">
          <cell r="A400">
            <v>368</v>
          </cell>
          <cell r="B400">
            <v>368</v>
          </cell>
          <cell r="C400" t="str">
            <v>Nickel compounds, soluble</v>
          </cell>
        </row>
        <row r="401">
          <cell r="A401">
            <v>372</v>
          </cell>
          <cell r="B401" t="str">
            <v>12054-48-7</v>
          </cell>
          <cell r="C401" t="str">
            <v>Nickel hydroxide</v>
          </cell>
        </row>
        <row r="402">
          <cell r="A402">
            <v>644</v>
          </cell>
          <cell r="B402" t="str">
            <v>13478-00-7</v>
          </cell>
          <cell r="C402" t="str">
            <v>Nickel nitrate hexahydrate</v>
          </cell>
        </row>
        <row r="403">
          <cell r="A403">
            <v>366</v>
          </cell>
          <cell r="B403" t="str">
            <v>1313-99-1</v>
          </cell>
          <cell r="C403" t="str">
            <v>Nickel oxide</v>
          </cell>
        </row>
        <row r="404">
          <cell r="A404">
            <v>367</v>
          </cell>
          <cell r="B404" t="str">
            <v>12035-72-2</v>
          </cell>
          <cell r="C404" t="str">
            <v>Nickel subsulfide</v>
          </cell>
        </row>
        <row r="405">
          <cell r="A405">
            <v>642</v>
          </cell>
          <cell r="B405" t="str">
            <v>7786-81-4</v>
          </cell>
          <cell r="C405" t="str">
            <v>Nickel sulfate</v>
          </cell>
        </row>
        <row r="406">
          <cell r="A406">
            <v>643</v>
          </cell>
          <cell r="B406" t="str">
            <v>10101-97-0</v>
          </cell>
          <cell r="C406" t="str">
            <v>Nickel sulfate hexahydrate</v>
          </cell>
        </row>
        <row r="407">
          <cell r="A407">
            <v>639</v>
          </cell>
          <cell r="B407" t="str">
            <v>11113-75-0</v>
          </cell>
          <cell r="C407" t="str">
            <v>Nickel sulfide</v>
          </cell>
        </row>
        <row r="408">
          <cell r="A408">
            <v>373</v>
          </cell>
          <cell r="B408" t="str">
            <v>1271-28-9</v>
          </cell>
          <cell r="C408" t="str">
            <v>Nickelocene</v>
          </cell>
        </row>
        <row r="409">
          <cell r="A409">
            <v>376</v>
          </cell>
          <cell r="B409" t="str">
            <v>3570-75-0</v>
          </cell>
          <cell r="C409" t="str">
            <v>Nifurthiazole</v>
          </cell>
        </row>
        <row r="410">
          <cell r="A410">
            <v>377</v>
          </cell>
          <cell r="B410" t="str">
            <v>7697-37-2</v>
          </cell>
          <cell r="C410" t="str">
            <v>Nitric acid</v>
          </cell>
        </row>
        <row r="411">
          <cell r="A411">
            <v>378</v>
          </cell>
          <cell r="B411" t="str">
            <v>139-13-9</v>
          </cell>
          <cell r="C411" t="str">
            <v>Nitrilotriacetic acid</v>
          </cell>
        </row>
        <row r="412">
          <cell r="A412">
            <v>379</v>
          </cell>
          <cell r="B412" t="str">
            <v>18662-53-8</v>
          </cell>
          <cell r="C412" t="str">
            <v>Nitrilotriacetic acid, trisodium salt monohydrate</v>
          </cell>
        </row>
        <row r="413">
          <cell r="A413">
            <v>381</v>
          </cell>
          <cell r="B413" t="str">
            <v>98-95-3</v>
          </cell>
          <cell r="C413" t="str">
            <v>Nitrobenzene</v>
          </cell>
        </row>
        <row r="414">
          <cell r="A414">
            <v>383</v>
          </cell>
          <cell r="B414" t="str">
            <v>1836-75-5</v>
          </cell>
          <cell r="C414" t="str">
            <v>Nitrofen</v>
          </cell>
        </row>
        <row r="415">
          <cell r="A415">
            <v>384</v>
          </cell>
          <cell r="B415" t="str">
            <v>59-87-0</v>
          </cell>
          <cell r="C415" t="str">
            <v>Nitrofurazone</v>
          </cell>
        </row>
        <row r="416">
          <cell r="A416">
            <v>387</v>
          </cell>
          <cell r="B416" t="str">
            <v>302-70-5</v>
          </cell>
          <cell r="C416" t="str">
            <v>Nitrogen mustard N-oxide</v>
          </cell>
        </row>
        <row r="417">
          <cell r="A417">
            <v>342</v>
          </cell>
          <cell r="B417" t="str">
            <v>70-25-7</v>
          </cell>
          <cell r="C417" t="str">
            <v>N-Methyl-N-nitro-N-nitrosoguanidine</v>
          </cell>
        </row>
        <row r="418">
          <cell r="A418">
            <v>178</v>
          </cell>
          <cell r="B418" t="str">
            <v>1116-54-7</v>
          </cell>
          <cell r="C418" t="str">
            <v>N-Nitrosodiethanolamine</v>
          </cell>
        </row>
        <row r="419">
          <cell r="A419">
            <v>179</v>
          </cell>
          <cell r="B419" t="str">
            <v>55-18-5</v>
          </cell>
          <cell r="C419" t="str">
            <v>N-Nitrosodiethylamine</v>
          </cell>
        </row>
        <row r="420">
          <cell r="A420">
            <v>180</v>
          </cell>
          <cell r="B420" t="str">
            <v>62-75-9</v>
          </cell>
          <cell r="C420" t="str">
            <v>N-Nitrosodimethylamine</v>
          </cell>
        </row>
        <row r="421">
          <cell r="A421">
            <v>177</v>
          </cell>
          <cell r="B421" t="str">
            <v>924-16-3</v>
          </cell>
          <cell r="C421" t="str">
            <v>N-Nitrosodi-n-butylamine</v>
          </cell>
        </row>
        <row r="422">
          <cell r="A422">
            <v>390</v>
          </cell>
          <cell r="B422" t="str">
            <v>86-30-6</v>
          </cell>
          <cell r="C422" t="str">
            <v>N-Nitrosodiphenylamine</v>
          </cell>
        </row>
        <row r="423">
          <cell r="A423">
            <v>181</v>
          </cell>
          <cell r="B423" t="str">
            <v>621-64-7</v>
          </cell>
          <cell r="C423" t="str">
            <v>N-Nitrosodipropylamine</v>
          </cell>
        </row>
        <row r="424">
          <cell r="A424">
            <v>182</v>
          </cell>
          <cell r="B424" t="str">
            <v>10595-95-6</v>
          </cell>
          <cell r="C424" t="str">
            <v>N-Nitrosomethylethylamine</v>
          </cell>
        </row>
        <row r="425">
          <cell r="A425">
            <v>395</v>
          </cell>
          <cell r="B425" t="str">
            <v>59-89-2</v>
          </cell>
          <cell r="C425" t="str">
            <v>N-Nitrosomorpholine</v>
          </cell>
        </row>
        <row r="426">
          <cell r="A426">
            <v>392</v>
          </cell>
          <cell r="B426" t="str">
            <v>759-73-9</v>
          </cell>
          <cell r="C426" t="str">
            <v>N-Nitroso-N-ethylurea</v>
          </cell>
        </row>
        <row r="427">
          <cell r="A427">
            <v>394</v>
          </cell>
          <cell r="B427" t="str">
            <v>684-93-5</v>
          </cell>
          <cell r="C427" t="str">
            <v>N-Nitroso-N-methylurea</v>
          </cell>
        </row>
        <row r="428">
          <cell r="A428">
            <v>393</v>
          </cell>
          <cell r="B428" t="str">
            <v>615-53-2</v>
          </cell>
          <cell r="C428" t="str">
            <v>N-Nitroso-N-methylurethane</v>
          </cell>
        </row>
        <row r="429">
          <cell r="A429">
            <v>396</v>
          </cell>
          <cell r="B429" t="str">
            <v>16543-55-8</v>
          </cell>
          <cell r="C429" t="str">
            <v>N-Nitrosonornicotine</v>
          </cell>
        </row>
        <row r="430">
          <cell r="A430">
            <v>397</v>
          </cell>
          <cell r="B430" t="str">
            <v>100-75-4</v>
          </cell>
          <cell r="C430" t="str">
            <v>N-Nitrosopiperidine</v>
          </cell>
        </row>
        <row r="431">
          <cell r="A431">
            <v>398</v>
          </cell>
          <cell r="B431" t="str">
            <v>930-55-2</v>
          </cell>
          <cell r="C431" t="str">
            <v>N-Nitrosopyrrolidine</v>
          </cell>
        </row>
        <row r="432">
          <cell r="A432">
            <v>31</v>
          </cell>
          <cell r="B432" t="str">
            <v>90-04-0</v>
          </cell>
          <cell r="C432" t="str">
            <v>o-Anisidine</v>
          </cell>
        </row>
        <row r="433">
          <cell r="A433">
            <v>32</v>
          </cell>
          <cell r="B433" t="str">
            <v>134-29-2</v>
          </cell>
          <cell r="C433" t="str">
            <v>o-Anisidine hydrochloride</v>
          </cell>
        </row>
        <row r="434">
          <cell r="A434">
            <v>154</v>
          </cell>
          <cell r="B434" t="str">
            <v>95-48-7</v>
          </cell>
          <cell r="C434" t="str">
            <v>o-Cresol</v>
          </cell>
        </row>
        <row r="435">
          <cell r="A435">
            <v>548</v>
          </cell>
          <cell r="B435" t="str">
            <v>39001-02-0</v>
          </cell>
          <cell r="C435" t="str">
            <v>Octachlorodibenzofuran (OCDF)</v>
          </cell>
        </row>
        <row r="436">
          <cell r="A436">
            <v>533</v>
          </cell>
          <cell r="B436" t="str">
            <v>3268-87-9</v>
          </cell>
          <cell r="C436" t="str">
            <v>Octachlorodibenzo-p-dioxin (OCDD)</v>
          </cell>
        </row>
        <row r="437">
          <cell r="A437">
            <v>589</v>
          </cell>
          <cell r="B437" t="str">
            <v>8014-95-7</v>
          </cell>
          <cell r="C437" t="str">
            <v>Oleum (fuming sulfuric acid)</v>
          </cell>
        </row>
        <row r="438">
          <cell r="A438">
            <v>501</v>
          </cell>
          <cell r="B438" t="str">
            <v>132-27-4</v>
          </cell>
          <cell r="C438" t="str">
            <v>o-Phenylphenate, sodium</v>
          </cell>
        </row>
        <row r="439">
          <cell r="A439">
            <v>16</v>
          </cell>
          <cell r="B439" t="str">
            <v>97-56-3</v>
          </cell>
          <cell r="C439" t="str">
            <v>ortho-Aminoazotoluene</v>
          </cell>
        </row>
        <row r="440">
          <cell r="A440">
            <v>604</v>
          </cell>
          <cell r="B440" t="str">
            <v>95-53-4</v>
          </cell>
          <cell r="C440" t="str">
            <v>o-Toluidine</v>
          </cell>
        </row>
        <row r="441">
          <cell r="A441">
            <v>605</v>
          </cell>
          <cell r="B441" t="str">
            <v>636-21-5</v>
          </cell>
          <cell r="C441" t="str">
            <v>o-Toluidine hydrochloride</v>
          </cell>
        </row>
        <row r="442">
          <cell r="A442">
            <v>630</v>
          </cell>
          <cell r="B442" t="str">
            <v>95-47-6</v>
          </cell>
          <cell r="C442" t="str">
            <v>o-Xylene</v>
          </cell>
        </row>
        <row r="443">
          <cell r="A443">
            <v>446</v>
          </cell>
          <cell r="B443" t="str">
            <v>56-38-2</v>
          </cell>
          <cell r="C443" t="str">
            <v>Parathion</v>
          </cell>
        </row>
        <row r="444">
          <cell r="A444">
            <v>450</v>
          </cell>
          <cell r="B444" t="str">
            <v>189084-64-8</v>
          </cell>
          <cell r="C444" t="str">
            <v>PBDE-100 [2,2’,4,4’,6-pentabromodiphenyl ether]</v>
          </cell>
        </row>
        <row r="445">
          <cell r="A445">
            <v>451</v>
          </cell>
          <cell r="B445" t="str">
            <v>182677-30-1</v>
          </cell>
          <cell r="C445" t="str">
            <v>PBDE-138 [2,2’,3,4,4’,5’-hexabromodiphenyl ether]</v>
          </cell>
        </row>
        <row r="446">
          <cell r="A446">
            <v>452</v>
          </cell>
          <cell r="B446" t="str">
            <v>68631-49-2</v>
          </cell>
          <cell r="C446" t="str">
            <v>PBDE-153 [2,2',4,4',5,5'-hexabromodiphenyl ether]</v>
          </cell>
        </row>
        <row r="447">
          <cell r="A447">
            <v>453</v>
          </cell>
          <cell r="B447" t="str">
            <v>207122-15-4</v>
          </cell>
          <cell r="C447" t="str">
            <v>PBDE-154 [2,2’,4,4’,5,6’-hexabromodiphenyl ether]</v>
          </cell>
        </row>
        <row r="448">
          <cell r="A448">
            <v>454</v>
          </cell>
          <cell r="B448" t="str">
            <v>207122-16-5</v>
          </cell>
          <cell r="C448" t="str">
            <v>PBDE-183 [2,2',3,4,4',5',6-heptabromodiphenyl ether]</v>
          </cell>
        </row>
        <row r="449">
          <cell r="A449">
            <v>455</v>
          </cell>
          <cell r="B449" t="str">
            <v>1163-19-5</v>
          </cell>
          <cell r="C449" t="str">
            <v>PBDE-209 [decabromodiphenyl ether]</v>
          </cell>
        </row>
        <row r="450">
          <cell r="A450">
            <v>448</v>
          </cell>
          <cell r="B450" t="str">
            <v>5436-43-1</v>
          </cell>
          <cell r="C450" t="str">
            <v>PBDE-47 [2,2',4,4'-tetrabromodiphenyl ether]</v>
          </cell>
        </row>
        <row r="451">
          <cell r="A451">
            <v>449</v>
          </cell>
          <cell r="B451" t="str">
            <v>60348-60-9</v>
          </cell>
          <cell r="C451" t="str">
            <v>PBDE-99 [2,2’,4,4’,5-pentabromodiphenyl ether]</v>
          </cell>
        </row>
        <row r="452">
          <cell r="A452">
            <v>466</v>
          </cell>
          <cell r="B452" t="str">
            <v>32598-14-4</v>
          </cell>
          <cell r="C452" t="str">
            <v>PCB 105 [2,3,3',4,4'-pentachlorobiphenyl]</v>
          </cell>
        </row>
        <row r="453">
          <cell r="A453">
            <v>467</v>
          </cell>
          <cell r="B453" t="str">
            <v>74472-37-0</v>
          </cell>
          <cell r="C453" t="str">
            <v>PCB 114 [2,3,4,4',5-pentachlorobiphenyl]</v>
          </cell>
        </row>
        <row r="454">
          <cell r="A454">
            <v>468</v>
          </cell>
          <cell r="B454" t="str">
            <v>31508-00-6</v>
          </cell>
          <cell r="C454" t="str">
            <v>PCB 118 [2,3',4,4',5-pentachlorobiphenyl]</v>
          </cell>
        </row>
        <row r="455">
          <cell r="A455">
            <v>469</v>
          </cell>
          <cell r="B455" t="str">
            <v>65510-44-3</v>
          </cell>
          <cell r="C455" t="str">
            <v>PCB 123 [2,3',4,4',5'-pentachlorobiphenyl]</v>
          </cell>
        </row>
        <row r="456">
          <cell r="A456">
            <v>470</v>
          </cell>
          <cell r="B456" t="str">
            <v>57465-28-8</v>
          </cell>
          <cell r="C456" t="str">
            <v>PCB 126 [3,3',4,4',5-pentachlorobiphenyl]</v>
          </cell>
        </row>
        <row r="457">
          <cell r="A457">
            <v>474</v>
          </cell>
          <cell r="B457" t="str">
            <v>38380-08-4</v>
          </cell>
          <cell r="C457" t="str">
            <v>PCB 156 [2,3,3',4,4',5-hexachlorobiphenyl]</v>
          </cell>
        </row>
        <row r="458">
          <cell r="A458">
            <v>475</v>
          </cell>
          <cell r="B458" t="str">
            <v>69782-90-7</v>
          </cell>
          <cell r="C458" t="str">
            <v>PCB 157 [2,3,3',4,4',5'-hexachlorobiphenyl]</v>
          </cell>
        </row>
        <row r="459">
          <cell r="A459">
            <v>476</v>
          </cell>
          <cell r="B459" t="str">
            <v>52663-72-6</v>
          </cell>
          <cell r="C459" t="str">
            <v>PCB 167 [2,3',4,4',5,5'-hexachlorobiphenyl]</v>
          </cell>
        </row>
        <row r="460">
          <cell r="A460">
            <v>477</v>
          </cell>
          <cell r="B460" t="str">
            <v>32774-16-6</v>
          </cell>
          <cell r="C460" t="str">
            <v>PCB 169 [3,3',4,4',5,5'-hexachlorobiphenyl]</v>
          </cell>
        </row>
        <row r="461">
          <cell r="A461">
            <v>458</v>
          </cell>
          <cell r="B461" t="str">
            <v>37680-65-2</v>
          </cell>
          <cell r="C461" t="str">
            <v>PCB 18 [2,2',5-trichlorobiphenyl]</v>
          </cell>
        </row>
        <row r="462">
          <cell r="A462">
            <v>481</v>
          </cell>
          <cell r="B462" t="str">
            <v>39635-31-9</v>
          </cell>
          <cell r="C462" t="str">
            <v>PCB 189 [2,3,3',4,4',5,5'-heptachlorobiphenyl]</v>
          </cell>
        </row>
        <row r="463">
          <cell r="A463">
            <v>463</v>
          </cell>
          <cell r="B463" t="str">
            <v>32598-13-3</v>
          </cell>
          <cell r="C463" t="str">
            <v>PCB 77 [3,3',4,4'-tetrachlorobiphenyl]</v>
          </cell>
        </row>
        <row r="464">
          <cell r="A464">
            <v>464</v>
          </cell>
          <cell r="B464" t="str">
            <v>70362-50-4</v>
          </cell>
          <cell r="C464" t="str">
            <v>PCB 81 [3,4,4',5-tetrachlorobiphenyl]</v>
          </cell>
        </row>
        <row r="465">
          <cell r="A465">
            <v>465</v>
          </cell>
          <cell r="B465" t="str">
            <v>37680-73-2</v>
          </cell>
          <cell r="C465" t="str">
            <v>PCB-101 [2,2',4,5,5'-pentachlorobiphenyl]</v>
          </cell>
        </row>
        <row r="466">
          <cell r="A466">
            <v>471</v>
          </cell>
          <cell r="B466" t="str">
            <v>38380-07-3</v>
          </cell>
          <cell r="C466" t="str">
            <v>PCB-128 [2,2',3,3',4,4'-hexachlorobiphenyl]</v>
          </cell>
        </row>
        <row r="467">
          <cell r="A467">
            <v>472</v>
          </cell>
          <cell r="B467" t="str">
            <v>35065-28-2</v>
          </cell>
          <cell r="C467" t="str">
            <v>PCB-138 [2,2',3,4,4',5'-hexachlorobiphenyl]</v>
          </cell>
        </row>
        <row r="468">
          <cell r="A468">
            <v>473</v>
          </cell>
          <cell r="B468" t="str">
            <v>35065-27-1</v>
          </cell>
          <cell r="C468" t="str">
            <v>PCB-153 [2,2',4,4',5,5'-hexachlorobiphenyl]</v>
          </cell>
        </row>
        <row r="469">
          <cell r="A469">
            <v>478</v>
          </cell>
          <cell r="B469" t="str">
            <v>35065-30-6</v>
          </cell>
          <cell r="C469" t="str">
            <v>PCB-170 [2,2',3,3',4,4',5-heptachlorobiphenyl]</v>
          </cell>
        </row>
        <row r="470">
          <cell r="A470">
            <v>479</v>
          </cell>
          <cell r="B470" t="str">
            <v>35065-29-3</v>
          </cell>
          <cell r="C470" t="str">
            <v>PCB-180 [2,2',3,4,4',5,5'-heptachlorobiphenyl]</v>
          </cell>
        </row>
        <row r="471">
          <cell r="A471">
            <v>480</v>
          </cell>
          <cell r="B471" t="str">
            <v>52663-68-0</v>
          </cell>
          <cell r="C471" t="str">
            <v>PCB-187 [2,2',3,4',5,5',6-heptachlorobiphenyl]</v>
          </cell>
        </row>
        <row r="472">
          <cell r="A472">
            <v>482</v>
          </cell>
          <cell r="B472" t="str">
            <v>52663-78-2</v>
          </cell>
          <cell r="C472" t="str">
            <v>PCB-195 [2,2',3,3',4,4',5,6-octachlorobiphenyl]</v>
          </cell>
        </row>
        <row r="473">
          <cell r="A473">
            <v>483</v>
          </cell>
          <cell r="B473" t="str">
            <v>40186-72-9</v>
          </cell>
          <cell r="C473" t="str">
            <v>PCB-206 [2,2',3,3',4,4',5,5',6-nonachlorobiphenyl]</v>
          </cell>
        </row>
        <row r="474">
          <cell r="A474">
            <v>484</v>
          </cell>
          <cell r="B474" t="str">
            <v>2051-24-3</v>
          </cell>
          <cell r="C474" t="str">
            <v>PCB-209 [decachlorobiphenyl]</v>
          </cell>
        </row>
        <row r="475">
          <cell r="A475">
            <v>459</v>
          </cell>
          <cell r="B475" t="str">
            <v>7012-37-5</v>
          </cell>
          <cell r="C475" t="str">
            <v>PCB-28 [2,4,4'-trichlorobiphenyl]</v>
          </cell>
        </row>
        <row r="476">
          <cell r="A476">
            <v>460</v>
          </cell>
          <cell r="B476" t="str">
            <v>41464-39-5</v>
          </cell>
          <cell r="C476" t="str">
            <v>PCB-44 [2,2',3,5'-tetrachlorobiphenyl]</v>
          </cell>
        </row>
        <row r="477">
          <cell r="A477">
            <v>461</v>
          </cell>
          <cell r="B477" t="str">
            <v>35693-99-3</v>
          </cell>
          <cell r="C477" t="str">
            <v>PCB-52 [2,2',5,5'-tetrachlorobiphenyl]</v>
          </cell>
        </row>
        <row r="478">
          <cell r="A478">
            <v>462</v>
          </cell>
          <cell r="B478" t="str">
            <v>32598-10-0</v>
          </cell>
          <cell r="C478" t="str">
            <v>PCB-66 [2,3',4,4'-tetrachlorobiphenyl]</v>
          </cell>
        </row>
        <row r="479">
          <cell r="A479">
            <v>457</v>
          </cell>
          <cell r="B479" t="str">
            <v>34883-43-7</v>
          </cell>
          <cell r="C479" t="str">
            <v>PCB-8 [2,4'-dichlorobiphenyl]</v>
          </cell>
        </row>
        <row r="480">
          <cell r="A480">
            <v>106</v>
          </cell>
          <cell r="B480" t="str">
            <v>106-47-8</v>
          </cell>
          <cell r="C480" t="str">
            <v>p-Chloroaniline</v>
          </cell>
        </row>
        <row r="481">
          <cell r="A481">
            <v>133</v>
          </cell>
          <cell r="B481" t="str">
            <v>95-69-2</v>
          </cell>
          <cell r="C481" t="str">
            <v>p-Chloro-o-toluidine</v>
          </cell>
        </row>
        <row r="482">
          <cell r="A482">
            <v>151</v>
          </cell>
          <cell r="B482" t="str">
            <v>120-71-8</v>
          </cell>
          <cell r="C482" t="str">
            <v>p-Cresidine</v>
          </cell>
        </row>
        <row r="483">
          <cell r="A483">
            <v>155</v>
          </cell>
          <cell r="B483" t="str">
            <v>106-44-5</v>
          </cell>
          <cell r="C483" t="str">
            <v>p-Cresol</v>
          </cell>
        </row>
        <row r="484">
          <cell r="A484">
            <v>112</v>
          </cell>
          <cell r="B484" t="str">
            <v>106-46-7</v>
          </cell>
          <cell r="C484" t="str">
            <v>p-Dichlorobenzene (1,4-dichlorobenzene)</v>
          </cell>
        </row>
        <row r="485">
          <cell r="A485">
            <v>485</v>
          </cell>
          <cell r="B485" t="str">
            <v>32534-81-9</v>
          </cell>
          <cell r="C485" t="str">
            <v>Pentabromodiphenyl ether</v>
          </cell>
        </row>
        <row r="486">
          <cell r="A486">
            <v>486</v>
          </cell>
          <cell r="B486" t="str">
            <v>82-68-8</v>
          </cell>
          <cell r="C486" t="str">
            <v>Pentachloronitrobenzene (quintobenzene)</v>
          </cell>
        </row>
        <row r="487">
          <cell r="A487">
            <v>124</v>
          </cell>
          <cell r="B487" t="str">
            <v>87-86-5</v>
          </cell>
          <cell r="C487" t="str">
            <v>Pentachlorophenol</v>
          </cell>
        </row>
        <row r="488">
          <cell r="A488">
            <v>487</v>
          </cell>
          <cell r="B488" t="str">
            <v>79-21-0</v>
          </cell>
          <cell r="C488" t="str">
            <v>Peracetic acid</v>
          </cell>
        </row>
        <row r="489">
          <cell r="A489">
            <v>489</v>
          </cell>
          <cell r="B489">
            <v>489</v>
          </cell>
          <cell r="C489" t="str">
            <v>Perfluorinated compounds (PFCs)</v>
          </cell>
        </row>
        <row r="490">
          <cell r="A490">
            <v>491</v>
          </cell>
          <cell r="B490" t="str">
            <v>1763-23-1</v>
          </cell>
          <cell r="C490" t="str">
            <v>Perfluorooctanesulfonic acid (PFOS)</v>
          </cell>
        </row>
        <row r="491">
          <cell r="A491">
            <v>490</v>
          </cell>
          <cell r="B491" t="str">
            <v>335-67-1</v>
          </cell>
          <cell r="C491" t="str">
            <v>Perfluorooctanoic acid (PFOA)</v>
          </cell>
        </row>
        <row r="492">
          <cell r="A492">
            <v>429</v>
          </cell>
          <cell r="B492" t="str">
            <v>198-55-0</v>
          </cell>
          <cell r="C492" t="str">
            <v>Perylene</v>
          </cell>
        </row>
        <row r="493">
          <cell r="A493">
            <v>492</v>
          </cell>
          <cell r="B493" t="str">
            <v>62-44-2</v>
          </cell>
          <cell r="C493" t="str">
            <v>Phenacetin</v>
          </cell>
        </row>
        <row r="494">
          <cell r="A494">
            <v>430</v>
          </cell>
          <cell r="B494" t="str">
            <v>85-01-8</v>
          </cell>
          <cell r="C494" t="str">
            <v>Phenanthrene</v>
          </cell>
        </row>
        <row r="495">
          <cell r="A495">
            <v>493</v>
          </cell>
          <cell r="B495" t="str">
            <v>94-78-0</v>
          </cell>
          <cell r="C495" t="str">
            <v>Phenazopyridine</v>
          </cell>
        </row>
        <row r="496">
          <cell r="A496">
            <v>494</v>
          </cell>
          <cell r="B496" t="str">
            <v>136-40-3</v>
          </cell>
          <cell r="C496" t="str">
            <v>Phenazopyridine hydrochloride</v>
          </cell>
        </row>
        <row r="497">
          <cell r="A497">
            <v>495</v>
          </cell>
          <cell r="B497" t="str">
            <v>3546-10-9</v>
          </cell>
          <cell r="C497" t="str">
            <v>Phenesterin</v>
          </cell>
        </row>
        <row r="498">
          <cell r="A498">
            <v>496</v>
          </cell>
          <cell r="B498" t="str">
            <v>50-06-6</v>
          </cell>
          <cell r="C498" t="str">
            <v>Phenobarbital</v>
          </cell>
        </row>
        <row r="499">
          <cell r="A499">
            <v>497</v>
          </cell>
          <cell r="B499" t="str">
            <v>108-95-2</v>
          </cell>
          <cell r="C499" t="str">
            <v>Phenol</v>
          </cell>
        </row>
        <row r="500">
          <cell r="A500">
            <v>498</v>
          </cell>
          <cell r="B500" t="str">
            <v>59-96-1</v>
          </cell>
          <cell r="C500" t="str">
            <v>Phenoxybenzamine</v>
          </cell>
        </row>
        <row r="501">
          <cell r="A501">
            <v>499</v>
          </cell>
          <cell r="B501" t="str">
            <v>63-92-3</v>
          </cell>
          <cell r="C501" t="str">
            <v>Phenoxybenzamine hydrochloride</v>
          </cell>
        </row>
        <row r="502">
          <cell r="A502">
            <v>503</v>
          </cell>
          <cell r="B502" t="str">
            <v>75-44-5</v>
          </cell>
          <cell r="C502" t="str">
            <v>Phosgene</v>
          </cell>
        </row>
        <row r="503">
          <cell r="A503">
            <v>506</v>
          </cell>
          <cell r="B503" t="str">
            <v>7803-51-2</v>
          </cell>
          <cell r="C503" t="str">
            <v>Phosphine</v>
          </cell>
        </row>
        <row r="504">
          <cell r="A504">
            <v>507</v>
          </cell>
          <cell r="B504" t="str">
            <v>7664-38-2</v>
          </cell>
          <cell r="C504" t="str">
            <v>Phosphoric acid</v>
          </cell>
        </row>
        <row r="505">
          <cell r="A505">
            <v>504</v>
          </cell>
          <cell r="B505">
            <v>504</v>
          </cell>
          <cell r="C505" t="str">
            <v>Phosphorus and compounds</v>
          </cell>
        </row>
        <row r="506">
          <cell r="A506">
            <v>508</v>
          </cell>
          <cell r="B506" t="str">
            <v>10025-87-3</v>
          </cell>
          <cell r="C506" t="str">
            <v>Phosphorus oxychloride</v>
          </cell>
        </row>
        <row r="507">
          <cell r="A507">
            <v>509</v>
          </cell>
          <cell r="B507" t="str">
            <v>10026-13-8</v>
          </cell>
          <cell r="C507" t="str">
            <v>Phosphorus pentachloride</v>
          </cell>
        </row>
        <row r="508">
          <cell r="A508">
            <v>510</v>
          </cell>
          <cell r="B508" t="str">
            <v>1314-56-3</v>
          </cell>
          <cell r="C508" t="str">
            <v>Phosphorus pentoxide</v>
          </cell>
        </row>
        <row r="509">
          <cell r="A509">
            <v>511</v>
          </cell>
          <cell r="B509" t="str">
            <v>7719-12-2</v>
          </cell>
          <cell r="C509" t="str">
            <v>Phosphorus trichloride</v>
          </cell>
        </row>
        <row r="510">
          <cell r="A510">
            <v>636</v>
          </cell>
          <cell r="B510" t="str">
            <v>12185-10-3</v>
          </cell>
          <cell r="C510" t="str">
            <v>Phosphorus, white</v>
          </cell>
        </row>
        <row r="511">
          <cell r="A511">
            <v>518</v>
          </cell>
          <cell r="B511">
            <v>518</v>
          </cell>
          <cell r="C511" t="str">
            <v>Phthalates</v>
          </cell>
        </row>
        <row r="512">
          <cell r="A512">
            <v>525</v>
          </cell>
          <cell r="B512" t="str">
            <v>85-44-9</v>
          </cell>
          <cell r="C512" t="str">
            <v>Phthalic anhydride</v>
          </cell>
        </row>
        <row r="513">
          <cell r="A513">
            <v>391</v>
          </cell>
          <cell r="B513" t="str">
            <v>156-10-5</v>
          </cell>
          <cell r="C513" t="str">
            <v>p-Nitrosodiphenylamine</v>
          </cell>
        </row>
        <row r="514">
          <cell r="A514">
            <v>447</v>
          </cell>
          <cell r="B514">
            <v>447</v>
          </cell>
          <cell r="C514" t="str">
            <v>Polybrominated diphenyl ethers (PBDEs)</v>
          </cell>
        </row>
        <row r="515">
          <cell r="A515">
            <v>456</v>
          </cell>
          <cell r="B515" t="str">
            <v>1336-36-3</v>
          </cell>
          <cell r="C515" t="str">
            <v>Polychlorinated biphenyls (PCBs)</v>
          </cell>
        </row>
        <row r="516">
          <cell r="A516">
            <v>645</v>
          </cell>
          <cell r="B516">
            <v>645</v>
          </cell>
          <cell r="C516" t="str">
            <v>Polychlorinated biphenyls (PCBs) TEQ</v>
          </cell>
        </row>
        <row r="517">
          <cell r="A517">
            <v>646</v>
          </cell>
          <cell r="B517">
            <v>646</v>
          </cell>
          <cell r="C517" t="str">
            <v>Polychlorinated dibenzo-p-dioxins (PCDDs) &amp; dibenzofurans (PCDFs) TEQ</v>
          </cell>
        </row>
        <row r="518">
          <cell r="A518">
            <v>432</v>
          </cell>
          <cell r="B518">
            <v>432</v>
          </cell>
          <cell r="C518" t="str">
            <v>Polycyclic aromatic hydrocarbon derivatives [PAH-Derivatives]</v>
          </cell>
        </row>
        <row r="519">
          <cell r="A519">
            <v>401</v>
          </cell>
          <cell r="B519">
            <v>401</v>
          </cell>
          <cell r="C519" t="str">
            <v>Polycyclic aromatic hydrocarbons (PAHs)</v>
          </cell>
        </row>
        <row r="520">
          <cell r="A520">
            <v>553</v>
          </cell>
          <cell r="B520" t="str">
            <v>3564-09-8</v>
          </cell>
          <cell r="C520" t="str">
            <v>Ponceau 3R</v>
          </cell>
        </row>
        <row r="521">
          <cell r="A521">
            <v>554</v>
          </cell>
          <cell r="B521" t="str">
            <v>3761-53-3</v>
          </cell>
          <cell r="C521" t="str">
            <v>Ponceau MX</v>
          </cell>
        </row>
        <row r="522">
          <cell r="A522">
            <v>70</v>
          </cell>
          <cell r="B522" t="str">
            <v>7758-01-2</v>
          </cell>
          <cell r="C522" t="str">
            <v>Potassium bromate</v>
          </cell>
        </row>
        <row r="523">
          <cell r="A523">
            <v>500</v>
          </cell>
          <cell r="B523" t="str">
            <v>106-50-3</v>
          </cell>
          <cell r="C523" t="str">
            <v>p-Phenylenediamine</v>
          </cell>
        </row>
        <row r="524">
          <cell r="A524">
            <v>555</v>
          </cell>
          <cell r="B524" t="str">
            <v>671-16-9</v>
          </cell>
          <cell r="C524" t="str">
            <v>Procarbazine</v>
          </cell>
        </row>
        <row r="525">
          <cell r="A525">
            <v>556</v>
          </cell>
          <cell r="B525" t="str">
            <v>366-70-1</v>
          </cell>
          <cell r="C525" t="str">
            <v>Procarbazine hydrochloride</v>
          </cell>
        </row>
        <row r="526">
          <cell r="A526">
            <v>559</v>
          </cell>
          <cell r="B526" t="str">
            <v>123-38-6</v>
          </cell>
          <cell r="C526" t="str">
            <v>Propionaldehyde</v>
          </cell>
        </row>
        <row r="527">
          <cell r="A527">
            <v>560</v>
          </cell>
          <cell r="B527" t="str">
            <v>114-26-1</v>
          </cell>
          <cell r="C527" t="str">
            <v>Propoxur (Baygon)</v>
          </cell>
        </row>
        <row r="528">
          <cell r="A528">
            <v>561</v>
          </cell>
          <cell r="B528" t="str">
            <v>115-07-1</v>
          </cell>
          <cell r="C528" t="str">
            <v>Propylene</v>
          </cell>
        </row>
        <row r="529">
          <cell r="A529">
            <v>562</v>
          </cell>
          <cell r="B529" t="str">
            <v>6423-43-4</v>
          </cell>
          <cell r="C529" t="str">
            <v>Propylene glycol dinitrate</v>
          </cell>
        </row>
        <row r="530">
          <cell r="A530">
            <v>273</v>
          </cell>
          <cell r="B530" t="str">
            <v>107-98-2</v>
          </cell>
          <cell r="C530" t="str">
            <v>Propylene glycol monomethyl ether</v>
          </cell>
        </row>
        <row r="531">
          <cell r="A531">
            <v>274</v>
          </cell>
          <cell r="B531" t="str">
            <v>108-65-6</v>
          </cell>
          <cell r="C531" t="str">
            <v>Propylene glycol monomethyl ether acetate</v>
          </cell>
        </row>
        <row r="532">
          <cell r="A532">
            <v>563</v>
          </cell>
          <cell r="B532" t="str">
            <v>75-56-9</v>
          </cell>
          <cell r="C532" t="str">
            <v>Propylene oxide</v>
          </cell>
        </row>
        <row r="533">
          <cell r="A533">
            <v>565</v>
          </cell>
          <cell r="B533" t="str">
            <v>51-52-5</v>
          </cell>
          <cell r="C533" t="str">
            <v>Propylthiouracil</v>
          </cell>
        </row>
        <row r="534">
          <cell r="A534">
            <v>631</v>
          </cell>
          <cell r="B534" t="str">
            <v>106-42-3</v>
          </cell>
          <cell r="C534" t="str">
            <v>p-Xylene</v>
          </cell>
        </row>
        <row r="535">
          <cell r="A535">
            <v>431</v>
          </cell>
          <cell r="B535" t="str">
            <v>129-00-0</v>
          </cell>
          <cell r="C535" t="str">
            <v>Pyrene</v>
          </cell>
        </row>
        <row r="536">
          <cell r="A536">
            <v>566</v>
          </cell>
          <cell r="B536" t="str">
            <v>110-86-1</v>
          </cell>
          <cell r="C536" t="str">
            <v>Pyridine</v>
          </cell>
        </row>
        <row r="537">
          <cell r="A537">
            <v>567</v>
          </cell>
          <cell r="B537" t="str">
            <v>91-22-5</v>
          </cell>
          <cell r="C537" t="str">
            <v>Quinoline</v>
          </cell>
        </row>
        <row r="538">
          <cell r="A538">
            <v>568</v>
          </cell>
          <cell r="B538" t="str">
            <v>106-51-4</v>
          </cell>
          <cell r="C538" t="str">
            <v>Quinone</v>
          </cell>
        </row>
        <row r="539">
          <cell r="A539">
            <v>571</v>
          </cell>
          <cell r="B539">
            <v>571</v>
          </cell>
          <cell r="C539" t="str">
            <v>Radon and its decay products</v>
          </cell>
        </row>
        <row r="540">
          <cell r="A540">
            <v>572</v>
          </cell>
          <cell r="B540">
            <v>572</v>
          </cell>
          <cell r="C540" t="str">
            <v>Refractory ceramic fibers</v>
          </cell>
        </row>
        <row r="541">
          <cell r="A541">
            <v>573</v>
          </cell>
          <cell r="B541" t="str">
            <v>50-55-5</v>
          </cell>
          <cell r="C541" t="str">
            <v>Reserpine</v>
          </cell>
        </row>
        <row r="542">
          <cell r="A542">
            <v>353</v>
          </cell>
          <cell r="B542">
            <v>353</v>
          </cell>
          <cell r="C542" t="str">
            <v>Rockwool</v>
          </cell>
        </row>
        <row r="543">
          <cell r="A543">
            <v>574</v>
          </cell>
          <cell r="B543" t="str">
            <v>94-59-7</v>
          </cell>
          <cell r="C543" t="str">
            <v>Safrole</v>
          </cell>
        </row>
        <row r="544">
          <cell r="A544">
            <v>79</v>
          </cell>
          <cell r="B544" t="str">
            <v>78-92-2</v>
          </cell>
          <cell r="C544" t="str">
            <v>sec-Butyl alcohol</v>
          </cell>
        </row>
        <row r="545">
          <cell r="A545">
            <v>577</v>
          </cell>
          <cell r="B545" t="str">
            <v>7783-07-5</v>
          </cell>
          <cell r="C545" t="str">
            <v>Selenide, hydrogen</v>
          </cell>
        </row>
        <row r="546">
          <cell r="A546">
            <v>575</v>
          </cell>
          <cell r="B546" t="str">
            <v>7782-49-2</v>
          </cell>
          <cell r="C546" t="str">
            <v>Selenium and compounds</v>
          </cell>
        </row>
        <row r="547">
          <cell r="A547">
            <v>578</v>
          </cell>
          <cell r="B547" t="str">
            <v>7446-34-6</v>
          </cell>
          <cell r="C547" t="str">
            <v>Selenium sulfide</v>
          </cell>
        </row>
        <row r="548">
          <cell r="A548">
            <v>579</v>
          </cell>
          <cell r="B548" t="str">
            <v>7631-86-9</v>
          </cell>
          <cell r="C548" t="str">
            <v>Silica, crystalline (respirable)</v>
          </cell>
        </row>
        <row r="549">
          <cell r="A549">
            <v>580</v>
          </cell>
          <cell r="B549" t="str">
            <v>7440-22-4</v>
          </cell>
          <cell r="C549" t="str">
            <v>Silver and compounds</v>
          </cell>
        </row>
        <row r="550">
          <cell r="A550">
            <v>354</v>
          </cell>
          <cell r="B550">
            <v>354</v>
          </cell>
          <cell r="C550" t="str">
            <v>Slagwool</v>
          </cell>
        </row>
        <row r="551">
          <cell r="A551">
            <v>582</v>
          </cell>
          <cell r="B551" t="str">
            <v>1310-73-2</v>
          </cell>
          <cell r="C551" t="str">
            <v>Sodium hydroxide</v>
          </cell>
        </row>
        <row r="552">
          <cell r="A552">
            <v>583</v>
          </cell>
          <cell r="B552" t="str">
            <v>10048-13-2</v>
          </cell>
          <cell r="C552" t="str">
            <v>Sterigmatocystin</v>
          </cell>
        </row>
        <row r="553">
          <cell r="A553">
            <v>584</v>
          </cell>
          <cell r="B553" t="str">
            <v>18883-66-4</v>
          </cell>
          <cell r="C553" t="str">
            <v>Streptozotocin</v>
          </cell>
        </row>
        <row r="554">
          <cell r="A554">
            <v>585</v>
          </cell>
          <cell r="B554" t="str">
            <v>100-42-5</v>
          </cell>
          <cell r="C554" t="str">
            <v>Styrene</v>
          </cell>
        </row>
        <row r="555">
          <cell r="A555">
            <v>586</v>
          </cell>
          <cell r="B555" t="str">
            <v>96-09-3</v>
          </cell>
          <cell r="C555" t="str">
            <v>Styrene oxide</v>
          </cell>
        </row>
        <row r="556">
          <cell r="A556">
            <v>587</v>
          </cell>
          <cell r="B556" t="str">
            <v>95-06-7</v>
          </cell>
          <cell r="C556" t="str">
            <v>Sulfallate</v>
          </cell>
        </row>
        <row r="557">
          <cell r="A557">
            <v>588</v>
          </cell>
          <cell r="B557" t="str">
            <v>505-60-2</v>
          </cell>
          <cell r="C557" t="str">
            <v>Sulfur mustard</v>
          </cell>
        </row>
        <row r="558">
          <cell r="A558">
            <v>590</v>
          </cell>
          <cell r="B558" t="str">
            <v>7446-11-9</v>
          </cell>
          <cell r="C558" t="str">
            <v>Sulfur trioxide</v>
          </cell>
        </row>
        <row r="559">
          <cell r="A559">
            <v>591</v>
          </cell>
          <cell r="B559" t="str">
            <v>7664-93-9</v>
          </cell>
          <cell r="C559" t="str">
            <v>Sulfuric acid</v>
          </cell>
        </row>
        <row r="560">
          <cell r="A560">
            <v>358</v>
          </cell>
          <cell r="B560">
            <v>358</v>
          </cell>
          <cell r="C560" t="str">
            <v>Talc containing asbestiform fibers</v>
          </cell>
        </row>
        <row r="561">
          <cell r="A561">
            <v>76</v>
          </cell>
          <cell r="B561" t="str">
            <v>540-88-5</v>
          </cell>
          <cell r="C561" t="str">
            <v>t-Butyl acetate</v>
          </cell>
        </row>
        <row r="562">
          <cell r="A562">
            <v>592</v>
          </cell>
          <cell r="B562" t="str">
            <v>100-21-0</v>
          </cell>
          <cell r="C562" t="str">
            <v>Terephthalic acid</v>
          </cell>
        </row>
        <row r="563">
          <cell r="A563">
            <v>80</v>
          </cell>
          <cell r="B563" t="str">
            <v>75-65-0</v>
          </cell>
          <cell r="C563" t="str">
            <v>tert-Butyl alcohol</v>
          </cell>
        </row>
        <row r="564">
          <cell r="A564">
            <v>593</v>
          </cell>
          <cell r="B564" t="str">
            <v>40088-47-9</v>
          </cell>
          <cell r="C564" t="str">
            <v>Tetrabromodiphenyl ether</v>
          </cell>
        </row>
        <row r="565">
          <cell r="A565">
            <v>488</v>
          </cell>
          <cell r="B565" t="str">
            <v>127-18-4</v>
          </cell>
          <cell r="C565" t="str">
            <v>Tetrachloroethene (perchloroethylene)</v>
          </cell>
        </row>
        <row r="566">
          <cell r="A566">
            <v>595</v>
          </cell>
          <cell r="B566" t="str">
            <v>7440-28-0</v>
          </cell>
          <cell r="C566" t="str">
            <v>Thallium and compounds</v>
          </cell>
        </row>
        <row r="567">
          <cell r="A567">
            <v>596</v>
          </cell>
          <cell r="B567" t="str">
            <v>62-55-5</v>
          </cell>
          <cell r="C567" t="str">
            <v>Thioacetamide</v>
          </cell>
        </row>
        <row r="568">
          <cell r="A568">
            <v>598</v>
          </cell>
          <cell r="B568" t="str">
            <v>62-56-6</v>
          </cell>
          <cell r="C568" t="str">
            <v>Thiourea</v>
          </cell>
        </row>
        <row r="569">
          <cell r="A569">
            <v>599</v>
          </cell>
          <cell r="B569" t="str">
            <v>7550-45-0</v>
          </cell>
          <cell r="C569" t="str">
            <v>Titanium tetrachloride</v>
          </cell>
        </row>
        <row r="570">
          <cell r="A570">
            <v>600</v>
          </cell>
          <cell r="B570" t="str">
            <v>108-88-3</v>
          </cell>
          <cell r="C570" t="str">
            <v>Toluene</v>
          </cell>
        </row>
        <row r="571">
          <cell r="A571">
            <v>601</v>
          </cell>
          <cell r="B571" t="str">
            <v>26471-62-5</v>
          </cell>
          <cell r="C571" t="str">
            <v>Toluene diisocyanates (2,4- and 2,6-)</v>
          </cell>
        </row>
        <row r="572">
          <cell r="A572">
            <v>602</v>
          </cell>
          <cell r="B572" t="str">
            <v>584-84-9</v>
          </cell>
          <cell r="C572" t="str">
            <v>Toluene-2,4-diisocyanate</v>
          </cell>
        </row>
        <row r="573">
          <cell r="A573">
            <v>603</v>
          </cell>
          <cell r="B573" t="str">
            <v>91-08-7</v>
          </cell>
          <cell r="C573" t="str">
            <v>Toluene-2,6-diisocyanate</v>
          </cell>
        </row>
        <row r="574">
          <cell r="A574">
            <v>552</v>
          </cell>
          <cell r="B574" t="str">
            <v>38998-75-3</v>
          </cell>
          <cell r="C574" t="str">
            <v>Total heptachlorodibenzofuran</v>
          </cell>
        </row>
        <row r="575">
          <cell r="A575">
            <v>537</v>
          </cell>
          <cell r="B575" t="str">
            <v>37871-00-4</v>
          </cell>
          <cell r="C575" t="str">
            <v>Total heptachlorodibenzo-p-dioxin</v>
          </cell>
        </row>
        <row r="576">
          <cell r="A576">
            <v>551</v>
          </cell>
          <cell r="B576" t="str">
            <v>55684-94-1</v>
          </cell>
          <cell r="C576" t="str">
            <v>Total hexachlorodibenzofuran</v>
          </cell>
        </row>
        <row r="577">
          <cell r="A577">
            <v>536</v>
          </cell>
          <cell r="B577" t="str">
            <v>34465-46-8</v>
          </cell>
          <cell r="C577" t="str">
            <v>Total hexachlorodibenzo-p-dioxin</v>
          </cell>
        </row>
        <row r="578">
          <cell r="A578">
            <v>550</v>
          </cell>
          <cell r="B578" t="str">
            <v>30402-15-4</v>
          </cell>
          <cell r="C578" t="str">
            <v>Total pentachlorodibenzofuran</v>
          </cell>
        </row>
        <row r="579">
          <cell r="A579">
            <v>535</v>
          </cell>
          <cell r="B579" t="str">
            <v>36088-22-9</v>
          </cell>
          <cell r="C579" t="str">
            <v>Total pentachlorodibenzo-p-dioxin</v>
          </cell>
        </row>
        <row r="580">
          <cell r="A580">
            <v>549</v>
          </cell>
          <cell r="B580" t="str">
            <v>55722-27-5</v>
          </cell>
          <cell r="C580" t="str">
            <v>Total tetrachlorodibenzofuran</v>
          </cell>
        </row>
        <row r="581">
          <cell r="A581">
            <v>534</v>
          </cell>
          <cell r="B581" t="str">
            <v>41903-57-5</v>
          </cell>
          <cell r="C581" t="str">
            <v>Total tetrachlorodibenzo-p-dioxin</v>
          </cell>
        </row>
        <row r="582">
          <cell r="A582">
            <v>606</v>
          </cell>
          <cell r="B582" t="str">
            <v>8001-35-2</v>
          </cell>
          <cell r="C582" t="str">
            <v>Toxaphene (polychlorinated camphenes)</v>
          </cell>
        </row>
        <row r="583">
          <cell r="A583">
            <v>116</v>
          </cell>
          <cell r="B583" t="str">
            <v>156-60-5</v>
          </cell>
          <cell r="C583" t="str">
            <v>trans-1,2-Dichloroethene</v>
          </cell>
        </row>
        <row r="584">
          <cell r="A584">
            <v>323</v>
          </cell>
          <cell r="B584" t="str">
            <v>55738-54-0</v>
          </cell>
          <cell r="C584" t="str">
            <v>trans-2[(Dimethylamino)-methylimino]-5-[2-(5-nitro-2-furyl)-vinyl]-1,3,4-oxadiazole</v>
          </cell>
        </row>
        <row r="585">
          <cell r="A585">
            <v>399</v>
          </cell>
          <cell r="B585" t="str">
            <v>39765-80-5</v>
          </cell>
          <cell r="C585" t="str">
            <v>trans-Nonachlor</v>
          </cell>
        </row>
        <row r="586">
          <cell r="A586">
            <v>512</v>
          </cell>
          <cell r="B586" t="str">
            <v>126-73-8</v>
          </cell>
          <cell r="C586" t="str">
            <v>Tributyl phosphate</v>
          </cell>
        </row>
        <row r="587">
          <cell r="A587">
            <v>608</v>
          </cell>
          <cell r="B587" t="str">
            <v>79-01-6</v>
          </cell>
          <cell r="C587" t="str">
            <v>Trichloroethene (TCE, trichloroethylene)</v>
          </cell>
        </row>
        <row r="588">
          <cell r="A588">
            <v>249</v>
          </cell>
          <cell r="B588" t="str">
            <v>75-69-4</v>
          </cell>
          <cell r="C588" t="str">
            <v>Trichlorofluoromethane (Freon 11)</v>
          </cell>
        </row>
        <row r="589">
          <cell r="A589">
            <v>513</v>
          </cell>
          <cell r="B589" t="str">
            <v>78-40-0</v>
          </cell>
          <cell r="C589" t="str">
            <v>Triethyl phosphate</v>
          </cell>
        </row>
        <row r="590">
          <cell r="A590">
            <v>610</v>
          </cell>
          <cell r="B590" t="str">
            <v>121-44-8</v>
          </cell>
          <cell r="C590" t="str">
            <v>Triethylamine</v>
          </cell>
        </row>
        <row r="591">
          <cell r="A591">
            <v>275</v>
          </cell>
          <cell r="B591" t="str">
            <v>112-49-2</v>
          </cell>
          <cell r="C591" t="str">
            <v>Triethylene glycol dimethyl ether</v>
          </cell>
        </row>
        <row r="592">
          <cell r="A592">
            <v>611</v>
          </cell>
          <cell r="B592" t="str">
            <v>1582-09-8</v>
          </cell>
          <cell r="C592" t="str">
            <v>Trifluralin</v>
          </cell>
        </row>
        <row r="593">
          <cell r="A593">
            <v>514</v>
          </cell>
          <cell r="B593" t="str">
            <v>512-56-1</v>
          </cell>
          <cell r="C593" t="str">
            <v>Trimethyl phosphate</v>
          </cell>
        </row>
        <row r="594">
          <cell r="A594">
            <v>515</v>
          </cell>
          <cell r="B594" t="str">
            <v>78-30-8</v>
          </cell>
          <cell r="C594" t="str">
            <v>Triorthocresyl phosphate</v>
          </cell>
        </row>
        <row r="595">
          <cell r="A595">
            <v>516</v>
          </cell>
          <cell r="B595" t="str">
            <v>115-86-6</v>
          </cell>
          <cell r="C595" t="str">
            <v>Triphenyl phosphate</v>
          </cell>
        </row>
        <row r="596">
          <cell r="A596">
            <v>517</v>
          </cell>
          <cell r="B596" t="str">
            <v>101-02-0</v>
          </cell>
          <cell r="C596" t="str">
            <v>Triphenyl phosphite</v>
          </cell>
        </row>
        <row r="597">
          <cell r="A597">
            <v>43</v>
          </cell>
          <cell r="B597" t="str">
            <v>52-24-4</v>
          </cell>
          <cell r="C597" t="str">
            <v>tris-(1-Aziridinyl)phosphine sulfide</v>
          </cell>
        </row>
        <row r="598">
          <cell r="A598">
            <v>74</v>
          </cell>
          <cell r="B598" t="str">
            <v>126-72-7</v>
          </cell>
          <cell r="C598" t="str">
            <v>tris(2,3-Dibromopropyl)phosphate</v>
          </cell>
        </row>
        <row r="599">
          <cell r="A599">
            <v>617</v>
          </cell>
          <cell r="B599" t="str">
            <v>62450-06-0</v>
          </cell>
          <cell r="C599" t="str">
            <v>Tryptophan-P-1</v>
          </cell>
        </row>
        <row r="600">
          <cell r="A600">
            <v>618</v>
          </cell>
          <cell r="B600" t="str">
            <v>62450-07-1</v>
          </cell>
          <cell r="C600" t="str">
            <v>Tryptophan-P-2</v>
          </cell>
        </row>
        <row r="601">
          <cell r="A601">
            <v>619</v>
          </cell>
          <cell r="B601" t="str">
            <v>51-79-6</v>
          </cell>
          <cell r="C601" t="str">
            <v>Urethane (ethyl carbamate)</v>
          </cell>
        </row>
        <row r="602">
          <cell r="A602">
            <v>620</v>
          </cell>
          <cell r="B602" t="str">
            <v>7440-62-2</v>
          </cell>
          <cell r="C602" t="str">
            <v>Vanadium (fume or dust)</v>
          </cell>
        </row>
        <row r="603">
          <cell r="A603">
            <v>621</v>
          </cell>
          <cell r="B603" t="str">
            <v>1314-62-1</v>
          </cell>
          <cell r="C603" t="str">
            <v>Vanadium pentoxide</v>
          </cell>
        </row>
        <row r="604">
          <cell r="A604">
            <v>622</v>
          </cell>
          <cell r="B604" t="str">
            <v>108-05-4</v>
          </cell>
          <cell r="C604" t="str">
            <v>Vinyl acetate</v>
          </cell>
        </row>
        <row r="605">
          <cell r="A605">
            <v>623</v>
          </cell>
          <cell r="B605" t="str">
            <v>593-60-2</v>
          </cell>
          <cell r="C605" t="str">
            <v>Vinyl bromide</v>
          </cell>
        </row>
        <row r="606">
          <cell r="A606">
            <v>624</v>
          </cell>
          <cell r="B606" t="str">
            <v>75-01-4</v>
          </cell>
          <cell r="C606" t="str">
            <v>Vinyl chloride</v>
          </cell>
        </row>
        <row r="607">
          <cell r="A607">
            <v>626</v>
          </cell>
          <cell r="B607" t="str">
            <v>75-02-5</v>
          </cell>
          <cell r="C607" t="str">
            <v>Vinyl fluoride</v>
          </cell>
        </row>
        <row r="608">
          <cell r="A608">
            <v>627</v>
          </cell>
          <cell r="B608" t="str">
            <v>75-35-4</v>
          </cell>
          <cell r="C608" t="str">
            <v>Vinylidene chloride</v>
          </cell>
        </row>
        <row r="609">
          <cell r="A609">
            <v>628</v>
          </cell>
          <cell r="B609" t="str">
            <v>1330-20-7</v>
          </cell>
          <cell r="C609" t="str">
            <v>Xylene (mixture), including m-xylene, o-xylene, p-xylene</v>
          </cell>
        </row>
        <row r="610">
          <cell r="A610">
            <v>632</v>
          </cell>
          <cell r="B610" t="str">
            <v>7440-66-6</v>
          </cell>
          <cell r="C610" t="str">
            <v>Zinc and compounds</v>
          </cell>
        </row>
        <row r="611">
          <cell r="A611">
            <v>633</v>
          </cell>
          <cell r="B611" t="str">
            <v>1314-13-2</v>
          </cell>
          <cell r="C611" t="str">
            <v>Zinc oxide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workbookViewId="0">
      <selection activeCell="B28" sqref="B28"/>
    </sheetView>
  </sheetViews>
  <sheetFormatPr defaultRowHeight="14.5" x14ac:dyDescent="0.35"/>
  <cols>
    <col min="1" max="1" width="86.54296875" customWidth="1"/>
    <col min="2" max="2" width="61.1796875" customWidth="1"/>
  </cols>
  <sheetData>
    <row r="1" spans="1:3" x14ac:dyDescent="0.35">
      <c r="A1" s="91"/>
      <c r="B1" s="91"/>
      <c r="C1" s="91"/>
    </row>
    <row r="2" spans="1:3" x14ac:dyDescent="0.35">
      <c r="A2" s="91"/>
      <c r="B2" s="91"/>
      <c r="C2" s="91"/>
    </row>
    <row r="3" spans="1:3" x14ac:dyDescent="0.35">
      <c r="A3" s="91"/>
      <c r="B3" s="91"/>
      <c r="C3" s="91"/>
    </row>
    <row r="4" spans="1:3" x14ac:dyDescent="0.35">
      <c r="A4" s="91"/>
      <c r="B4" s="91"/>
      <c r="C4" s="91"/>
    </row>
    <row r="5" spans="1:3" ht="20" x14ac:dyDescent="0.4">
      <c r="A5" s="116" t="s">
        <v>0</v>
      </c>
      <c r="B5" s="117"/>
      <c r="C5" s="91"/>
    </row>
    <row r="6" spans="1:3" ht="24.75" customHeight="1" x14ac:dyDescent="0.4">
      <c r="A6" s="92" t="s">
        <v>1</v>
      </c>
      <c r="B6" s="93" t="s">
        <v>2</v>
      </c>
      <c r="C6" s="91"/>
    </row>
    <row r="7" spans="1:3" ht="18" customHeight="1" x14ac:dyDescent="0.4">
      <c r="A7" s="92" t="s">
        <v>3</v>
      </c>
      <c r="B7" s="93" t="s">
        <v>4</v>
      </c>
      <c r="C7" s="91"/>
    </row>
    <row r="8" spans="1:3" ht="20" x14ac:dyDescent="0.4">
      <c r="A8" s="92" t="s">
        <v>5</v>
      </c>
      <c r="B8" s="93" t="s">
        <v>6</v>
      </c>
      <c r="C8" s="91"/>
    </row>
    <row r="9" spans="1:3" ht="23.25" customHeight="1" x14ac:dyDescent="0.4">
      <c r="A9" s="92" t="s">
        <v>7</v>
      </c>
      <c r="B9" s="106">
        <v>97478</v>
      </c>
      <c r="C9" s="91"/>
    </row>
    <row r="10" spans="1:3" ht="28.5" customHeight="1" x14ac:dyDescent="0.4">
      <c r="A10" s="94" t="s">
        <v>8</v>
      </c>
      <c r="B10" s="106">
        <v>208850</v>
      </c>
      <c r="C10" s="91"/>
    </row>
    <row r="11" spans="1:3" ht="24.75" customHeight="1" x14ac:dyDescent="0.4">
      <c r="A11" s="92" t="s">
        <v>9</v>
      </c>
      <c r="B11" s="93" t="s">
        <v>10</v>
      </c>
      <c r="C11" s="91"/>
    </row>
    <row r="12" spans="1:3" ht="31.5" customHeight="1" x14ac:dyDescent="0.4">
      <c r="A12" s="92" t="s">
        <v>11</v>
      </c>
      <c r="B12" s="93" t="s">
        <v>422</v>
      </c>
      <c r="C12" s="91"/>
    </row>
    <row r="14" spans="1:3" ht="15" customHeight="1" x14ac:dyDescent="0.35"/>
    <row r="15" spans="1:3" ht="15" customHeight="1" x14ac:dyDescent="0.35"/>
    <row r="16" spans="1:3" ht="15" customHeight="1" x14ac:dyDescent="0.35"/>
    <row r="17" ht="15" customHeight="1" x14ac:dyDescent="0.35"/>
    <row r="18" ht="15" customHeight="1" x14ac:dyDescent="0.35"/>
    <row r="86" ht="15" customHeight="1" x14ac:dyDescent="0.35"/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M180"/>
  <sheetViews>
    <sheetView workbookViewId="0">
      <selection activeCell="C54" sqref="C54"/>
    </sheetView>
  </sheetViews>
  <sheetFormatPr defaultRowHeight="14.5" x14ac:dyDescent="0.35"/>
  <cols>
    <col min="1" max="1" width="66.453125" style="100" customWidth="1"/>
    <col min="2" max="2" width="81.54296875" customWidth="1"/>
    <col min="3" max="3" width="24.453125" bestFit="1" customWidth="1"/>
    <col min="4" max="4" width="23.453125" customWidth="1"/>
    <col min="5" max="5" width="19.7265625" customWidth="1"/>
    <col min="6" max="6" width="43.81640625" customWidth="1"/>
    <col min="7" max="7" width="26.453125" bestFit="1" customWidth="1"/>
    <col min="8" max="8" width="14.7265625" customWidth="1"/>
    <col min="9" max="9" width="15.1796875" customWidth="1"/>
    <col min="10" max="10" width="19.453125" customWidth="1"/>
    <col min="11" max="11" width="13.1796875" customWidth="1"/>
    <col min="12" max="12" width="12.1796875" customWidth="1"/>
    <col min="13" max="13" width="18.1796875" customWidth="1"/>
  </cols>
  <sheetData>
    <row r="1" spans="1:13" ht="17.5" x14ac:dyDescent="0.35">
      <c r="A1" s="124" t="s">
        <v>12</v>
      </c>
      <c r="B1" s="126" t="s">
        <v>13</v>
      </c>
      <c r="C1" s="128" t="s">
        <v>14</v>
      </c>
      <c r="D1" s="130" t="s">
        <v>15</v>
      </c>
      <c r="E1" s="132" t="s">
        <v>16</v>
      </c>
      <c r="F1" s="134" t="s">
        <v>17</v>
      </c>
      <c r="G1" s="132" t="s">
        <v>18</v>
      </c>
      <c r="H1" s="118" t="s">
        <v>19</v>
      </c>
      <c r="I1" s="119"/>
      <c r="J1" s="120"/>
      <c r="K1" s="121" t="s">
        <v>20</v>
      </c>
      <c r="L1" s="122"/>
      <c r="M1" s="123"/>
    </row>
    <row r="2" spans="1:13" ht="31.5" thickBot="1" x14ac:dyDescent="0.4">
      <c r="A2" s="125"/>
      <c r="B2" s="127"/>
      <c r="C2" s="129"/>
      <c r="D2" s="131"/>
      <c r="E2" s="133"/>
      <c r="F2" s="135"/>
      <c r="G2" s="133"/>
      <c r="H2" s="1" t="s">
        <v>21</v>
      </c>
      <c r="I2" s="2" t="s">
        <v>22</v>
      </c>
      <c r="J2" s="3" t="s">
        <v>23</v>
      </c>
      <c r="K2" s="4" t="s">
        <v>21</v>
      </c>
      <c r="L2" s="2" t="s">
        <v>22</v>
      </c>
      <c r="M2" s="3" t="s">
        <v>23</v>
      </c>
    </row>
    <row r="3" spans="1:13" x14ac:dyDescent="0.35">
      <c r="A3" s="97" t="s">
        <v>24</v>
      </c>
      <c r="B3" s="5" t="s">
        <v>25</v>
      </c>
      <c r="C3" s="6" t="s">
        <v>26</v>
      </c>
      <c r="D3" s="7" t="s">
        <v>27</v>
      </c>
      <c r="E3" s="8" t="s">
        <v>28</v>
      </c>
      <c r="F3" s="7" t="s">
        <v>29</v>
      </c>
      <c r="G3" s="9" t="s">
        <v>30</v>
      </c>
      <c r="H3" s="10">
        <v>100</v>
      </c>
      <c r="I3" s="11">
        <v>140</v>
      </c>
      <c r="J3" s="8">
        <v>200</v>
      </c>
      <c r="K3" s="10">
        <v>0.3</v>
      </c>
      <c r="L3" s="11">
        <v>0.5</v>
      </c>
      <c r="M3" s="8">
        <v>0.8</v>
      </c>
    </row>
    <row r="4" spans="1:13" x14ac:dyDescent="0.35">
      <c r="A4" s="98"/>
      <c r="B4" s="13"/>
      <c r="C4" s="14"/>
      <c r="D4" s="15"/>
      <c r="E4" s="16"/>
      <c r="F4" s="15"/>
      <c r="G4" s="17"/>
      <c r="H4" s="18"/>
      <c r="I4" s="19"/>
      <c r="J4" s="16"/>
      <c r="K4" s="18"/>
      <c r="L4" s="19"/>
      <c r="M4" s="16"/>
    </row>
    <row r="5" spans="1:13" x14ac:dyDescent="0.35">
      <c r="A5" s="87" t="s">
        <v>31</v>
      </c>
      <c r="B5" s="108" t="s">
        <v>32</v>
      </c>
      <c r="C5" s="72"/>
      <c r="D5" s="21" t="s">
        <v>27</v>
      </c>
      <c r="E5" s="22"/>
      <c r="F5" s="21" t="s">
        <v>33</v>
      </c>
      <c r="G5" s="23" t="s">
        <v>34</v>
      </c>
      <c r="H5" s="59">
        <v>0</v>
      </c>
      <c r="I5" s="59">
        <v>26111.999999999902</v>
      </c>
      <c r="J5" s="59">
        <v>26111.999999999902</v>
      </c>
      <c r="K5" s="110">
        <v>0</v>
      </c>
      <c r="L5" s="111">
        <f>I5/365</f>
        <v>71.539726027396995</v>
      </c>
      <c r="M5" s="111">
        <f>J5/365</f>
        <v>71.539726027396995</v>
      </c>
    </row>
    <row r="6" spans="1:13" x14ac:dyDescent="0.35">
      <c r="A6" s="87" t="s">
        <v>35</v>
      </c>
      <c r="B6" s="108" t="s">
        <v>32</v>
      </c>
      <c r="C6" s="72"/>
      <c r="D6" s="21" t="s">
        <v>27</v>
      </c>
      <c r="E6" s="22"/>
      <c r="F6" s="21" t="s">
        <v>36</v>
      </c>
      <c r="G6" s="23" t="s">
        <v>34</v>
      </c>
      <c r="H6" s="59">
        <v>0</v>
      </c>
      <c r="I6" s="59">
        <v>188.99999999999901</v>
      </c>
      <c r="J6" s="59">
        <v>188.99999999999901</v>
      </c>
      <c r="K6" s="110">
        <v>0</v>
      </c>
      <c r="L6" s="111">
        <f>I6/365</f>
        <v>0.51780821917807951</v>
      </c>
      <c r="M6" s="111">
        <f>J6/365</f>
        <v>0.51780821917807951</v>
      </c>
    </row>
    <row r="7" spans="1:13" x14ac:dyDescent="0.35">
      <c r="A7" s="87" t="s">
        <v>37</v>
      </c>
      <c r="B7" s="108" t="s">
        <v>32</v>
      </c>
      <c r="C7" s="72"/>
      <c r="D7" s="21" t="s">
        <v>27</v>
      </c>
      <c r="E7" s="22"/>
      <c r="F7" s="21" t="s">
        <v>33</v>
      </c>
      <c r="G7" s="23" t="s">
        <v>38</v>
      </c>
      <c r="H7" s="59">
        <v>1259158.51</v>
      </c>
      <c r="I7" s="59">
        <v>4739328.0000000298</v>
      </c>
      <c r="J7" s="59">
        <v>4739328.0000000298</v>
      </c>
      <c r="K7" s="110">
        <v>7102.04</v>
      </c>
      <c r="L7" s="111">
        <f t="shared" ref="K7:L67" si="0">I7/365</f>
        <v>12984.460273972685</v>
      </c>
      <c r="M7" s="111">
        <f t="shared" ref="M7:M67" si="1">J7/365</f>
        <v>12984.460273972685</v>
      </c>
    </row>
    <row r="8" spans="1:13" x14ac:dyDescent="0.35">
      <c r="A8" s="87" t="s">
        <v>39</v>
      </c>
      <c r="B8" s="108" t="s">
        <v>32</v>
      </c>
      <c r="C8" s="72"/>
      <c r="D8" s="21" t="s">
        <v>27</v>
      </c>
      <c r="E8" s="22"/>
      <c r="F8" s="21" t="s">
        <v>40</v>
      </c>
      <c r="G8" s="23" t="s">
        <v>38</v>
      </c>
      <c r="H8" s="59">
        <v>1169.759</v>
      </c>
      <c r="I8" s="59">
        <v>4618.99999999999</v>
      </c>
      <c r="J8" s="59">
        <v>4618.99999999999</v>
      </c>
      <c r="K8" s="110">
        <v>6.6</v>
      </c>
      <c r="L8" s="111">
        <f t="shared" si="0"/>
        <v>12.654794520547918</v>
      </c>
      <c r="M8" s="111">
        <f t="shared" si="1"/>
        <v>12.654794520547918</v>
      </c>
    </row>
    <row r="9" spans="1:13" x14ac:dyDescent="0.35">
      <c r="A9" s="87" t="s">
        <v>41</v>
      </c>
      <c r="B9" s="108" t="s">
        <v>42</v>
      </c>
      <c r="C9" s="107" t="s">
        <v>427</v>
      </c>
      <c r="D9" s="21" t="s">
        <v>27</v>
      </c>
      <c r="E9" s="22"/>
      <c r="F9" s="21" t="s">
        <v>36</v>
      </c>
      <c r="G9" s="23" t="s">
        <v>34</v>
      </c>
      <c r="H9" s="59">
        <v>0</v>
      </c>
      <c r="I9" s="59">
        <v>118</v>
      </c>
      <c r="J9" s="59">
        <v>118</v>
      </c>
      <c r="K9" s="110">
        <v>0</v>
      </c>
      <c r="L9" s="111">
        <f t="shared" si="0"/>
        <v>0.32328767123287672</v>
      </c>
      <c r="M9" s="111">
        <f t="shared" si="1"/>
        <v>0.32328767123287672</v>
      </c>
    </row>
    <row r="10" spans="1:13" x14ac:dyDescent="0.35">
      <c r="A10" s="87" t="s">
        <v>43</v>
      </c>
      <c r="B10" s="108" t="s">
        <v>42</v>
      </c>
      <c r="C10" s="107" t="s">
        <v>427</v>
      </c>
      <c r="D10" s="21" t="s">
        <v>27</v>
      </c>
      <c r="E10" s="22"/>
      <c r="F10" s="21" t="s">
        <v>33</v>
      </c>
      <c r="G10" s="23" t="s">
        <v>34</v>
      </c>
      <c r="H10" s="59">
        <v>0</v>
      </c>
      <c r="I10" s="59">
        <v>16320.0000000001</v>
      </c>
      <c r="J10" s="59">
        <v>16320.0000000001</v>
      </c>
      <c r="K10" s="110">
        <v>0</v>
      </c>
      <c r="L10" s="111">
        <f t="shared" si="0"/>
        <v>44.712328767123559</v>
      </c>
      <c r="M10" s="111">
        <f t="shared" si="1"/>
        <v>44.712328767123559</v>
      </c>
    </row>
    <row r="11" spans="1:13" x14ac:dyDescent="0.35">
      <c r="A11" s="87" t="s">
        <v>44</v>
      </c>
      <c r="B11" s="108" t="s">
        <v>42</v>
      </c>
      <c r="C11" s="107" t="s">
        <v>427</v>
      </c>
      <c r="D11" s="21" t="s">
        <v>27</v>
      </c>
      <c r="E11" s="22"/>
      <c r="F11" s="21" t="s">
        <v>33</v>
      </c>
      <c r="G11" s="23" t="s">
        <v>38</v>
      </c>
      <c r="H11" s="59">
        <v>27466.11</v>
      </c>
      <c r="I11" s="59">
        <v>2962080.0000000098</v>
      </c>
      <c r="J11" s="59">
        <v>2962080.0000000098</v>
      </c>
      <c r="K11" s="110">
        <v>3328.41</v>
      </c>
      <c r="L11" s="111">
        <f t="shared" si="0"/>
        <v>8115.2876712329034</v>
      </c>
      <c r="M11" s="111">
        <f t="shared" si="1"/>
        <v>8115.2876712329034</v>
      </c>
    </row>
    <row r="12" spans="1:13" x14ac:dyDescent="0.35">
      <c r="A12" s="87" t="s">
        <v>45</v>
      </c>
      <c r="B12" s="108" t="s">
        <v>42</v>
      </c>
      <c r="C12" s="107" t="s">
        <v>427</v>
      </c>
      <c r="D12" s="21" t="s">
        <v>27</v>
      </c>
      <c r="E12" s="22"/>
      <c r="F12" s="21" t="s">
        <v>40</v>
      </c>
      <c r="G12" s="23" t="s">
        <v>38</v>
      </c>
      <c r="H12" s="59">
        <v>25.791</v>
      </c>
      <c r="I12" s="59">
        <v>2879.67671232875</v>
      </c>
      <c r="J12" s="59">
        <v>2879.67671232875</v>
      </c>
      <c r="K12" s="110">
        <v>3.1</v>
      </c>
      <c r="L12" s="111">
        <f t="shared" si="0"/>
        <v>7.8895252392568489</v>
      </c>
      <c r="M12" s="111">
        <f t="shared" si="1"/>
        <v>7.8895252392568489</v>
      </c>
    </row>
    <row r="13" spans="1:13" x14ac:dyDescent="0.35">
      <c r="A13" s="87" t="s">
        <v>46</v>
      </c>
      <c r="B13" s="108" t="s">
        <v>47</v>
      </c>
      <c r="C13" s="72"/>
      <c r="D13" s="21" t="s">
        <v>48</v>
      </c>
      <c r="E13" s="22"/>
      <c r="F13" s="21" t="s">
        <v>49</v>
      </c>
      <c r="G13" s="23" t="s">
        <v>50</v>
      </c>
      <c r="H13" s="59">
        <v>558200.13</v>
      </c>
      <c r="I13" s="59">
        <v>924499.99999999604</v>
      </c>
      <c r="J13" s="59">
        <v>924499.99999999604</v>
      </c>
      <c r="K13" s="110">
        <v>2399.5700000000002</v>
      </c>
      <c r="L13" s="111">
        <f t="shared" si="0"/>
        <v>2532.8767123287562</v>
      </c>
      <c r="M13" s="111">
        <f t="shared" si="1"/>
        <v>2532.8767123287562</v>
      </c>
    </row>
    <row r="14" spans="1:13" x14ac:dyDescent="0.35">
      <c r="A14" s="87" t="s">
        <v>51</v>
      </c>
      <c r="B14" s="108" t="s">
        <v>47</v>
      </c>
      <c r="C14" s="72"/>
      <c r="D14" s="21" t="s">
        <v>48</v>
      </c>
      <c r="E14" s="22"/>
      <c r="F14" s="21" t="s">
        <v>52</v>
      </c>
      <c r="G14" s="23" t="s">
        <v>53</v>
      </c>
      <c r="H14" s="59">
        <v>381874.6</v>
      </c>
      <c r="I14" s="59">
        <v>530000</v>
      </c>
      <c r="J14" s="59">
        <v>530000</v>
      </c>
      <c r="K14" s="112">
        <v>1397.4</v>
      </c>
      <c r="L14" s="111">
        <f t="shared" si="0"/>
        <v>1452.0547945205481</v>
      </c>
      <c r="M14" s="111">
        <f t="shared" si="1"/>
        <v>1452.0547945205481</v>
      </c>
    </row>
    <row r="15" spans="1:13" x14ac:dyDescent="0.35">
      <c r="A15" s="87" t="s">
        <v>54</v>
      </c>
      <c r="B15" s="108" t="s">
        <v>55</v>
      </c>
      <c r="C15" s="72"/>
      <c r="D15" s="21" t="s">
        <v>48</v>
      </c>
      <c r="E15" s="22"/>
      <c r="F15" s="21" t="s">
        <v>49</v>
      </c>
      <c r="G15" s="23" t="s">
        <v>50</v>
      </c>
      <c r="H15" s="59">
        <v>558200.13</v>
      </c>
      <c r="I15" s="59">
        <v>924499.99999999604</v>
      </c>
      <c r="J15" s="59">
        <v>924499.99999999604</v>
      </c>
      <c r="K15" s="110">
        <v>2399.5700000000002</v>
      </c>
      <c r="L15" s="111">
        <f t="shared" si="0"/>
        <v>2532.8767123287562</v>
      </c>
      <c r="M15" s="111">
        <f t="shared" si="1"/>
        <v>2532.8767123287562</v>
      </c>
    </row>
    <row r="16" spans="1:13" x14ac:dyDescent="0.35">
      <c r="A16" s="87" t="s">
        <v>56</v>
      </c>
      <c r="B16" s="108" t="s">
        <v>55</v>
      </c>
      <c r="C16" s="72"/>
      <c r="D16" s="21" t="s">
        <v>48</v>
      </c>
      <c r="E16" s="22"/>
      <c r="F16" s="21" t="s">
        <v>52</v>
      </c>
      <c r="G16" s="23" t="s">
        <v>53</v>
      </c>
      <c r="H16" s="59">
        <v>381874.6</v>
      </c>
      <c r="I16" s="59">
        <v>530000</v>
      </c>
      <c r="J16" s="59">
        <v>530000</v>
      </c>
      <c r="K16" s="112">
        <v>1397.4</v>
      </c>
      <c r="L16" s="111">
        <f t="shared" si="0"/>
        <v>1452.0547945205481</v>
      </c>
      <c r="M16" s="111">
        <f t="shared" si="1"/>
        <v>1452.0547945205481</v>
      </c>
    </row>
    <row r="17" spans="1:13" x14ac:dyDescent="0.35">
      <c r="A17" s="87" t="s">
        <v>57</v>
      </c>
      <c r="B17" s="108" t="s">
        <v>58</v>
      </c>
      <c r="C17" s="72"/>
      <c r="D17" s="21" t="s">
        <v>48</v>
      </c>
      <c r="E17" s="22"/>
      <c r="F17" s="21" t="s">
        <v>49</v>
      </c>
      <c r="G17" s="23" t="s">
        <v>50</v>
      </c>
      <c r="H17" s="60">
        <v>558200.13</v>
      </c>
      <c r="I17" s="59">
        <v>924499.99999999604</v>
      </c>
      <c r="J17" s="59">
        <v>924499.99999999604</v>
      </c>
      <c r="K17" s="110">
        <v>2399.5700000000002</v>
      </c>
      <c r="L17" s="111">
        <f t="shared" si="0"/>
        <v>2532.8767123287562</v>
      </c>
      <c r="M17" s="111">
        <f t="shared" si="1"/>
        <v>2532.8767123287562</v>
      </c>
    </row>
    <row r="18" spans="1:13" x14ac:dyDescent="0.35">
      <c r="A18" s="87" t="s">
        <v>59</v>
      </c>
      <c r="B18" s="108" t="s">
        <v>58</v>
      </c>
      <c r="C18" s="72"/>
      <c r="D18" s="21" t="s">
        <v>48</v>
      </c>
      <c r="E18" s="22"/>
      <c r="F18" s="21" t="s">
        <v>52</v>
      </c>
      <c r="G18" s="23" t="s">
        <v>53</v>
      </c>
      <c r="H18" s="59">
        <v>381874.6</v>
      </c>
      <c r="I18" s="59">
        <v>530000</v>
      </c>
      <c r="J18" s="59">
        <v>530000</v>
      </c>
      <c r="K18" s="110">
        <v>1397.4</v>
      </c>
      <c r="L18" s="111">
        <f t="shared" si="0"/>
        <v>1452.0547945205481</v>
      </c>
      <c r="M18" s="111">
        <f t="shared" si="1"/>
        <v>1452.0547945205481</v>
      </c>
    </row>
    <row r="19" spans="1:13" x14ac:dyDescent="0.35">
      <c r="A19" s="87" t="s">
        <v>60</v>
      </c>
      <c r="B19" s="108" t="s">
        <v>61</v>
      </c>
      <c r="C19" s="72"/>
      <c r="D19" s="21" t="s">
        <v>48</v>
      </c>
      <c r="E19" s="22"/>
      <c r="F19" s="21" t="s">
        <v>49</v>
      </c>
      <c r="G19" s="23" t="s">
        <v>50</v>
      </c>
      <c r="H19" s="59">
        <v>558200.13</v>
      </c>
      <c r="I19" s="59">
        <v>924499.99999999604</v>
      </c>
      <c r="J19" s="59">
        <v>924499.99999999604</v>
      </c>
      <c r="K19" s="110">
        <v>2399.5700000000002</v>
      </c>
      <c r="L19" s="111">
        <f t="shared" si="0"/>
        <v>2532.8767123287562</v>
      </c>
      <c r="M19" s="111">
        <f t="shared" si="1"/>
        <v>2532.8767123287562</v>
      </c>
    </row>
    <row r="20" spans="1:13" x14ac:dyDescent="0.35">
      <c r="A20" s="87" t="s">
        <v>62</v>
      </c>
      <c r="B20" s="108" t="s">
        <v>61</v>
      </c>
      <c r="C20" s="72"/>
      <c r="D20" s="21" t="s">
        <v>48</v>
      </c>
      <c r="E20" s="22"/>
      <c r="F20" s="21" t="s">
        <v>52</v>
      </c>
      <c r="G20" s="23" t="s">
        <v>53</v>
      </c>
      <c r="H20" s="59">
        <v>381874.6</v>
      </c>
      <c r="I20" s="59">
        <v>530000</v>
      </c>
      <c r="J20" s="59">
        <v>530000</v>
      </c>
      <c r="K20" s="110">
        <v>1397.4</v>
      </c>
      <c r="L20" s="111">
        <f t="shared" si="0"/>
        <v>1452.0547945205481</v>
      </c>
      <c r="M20" s="111">
        <f t="shared" si="1"/>
        <v>1452.0547945205481</v>
      </c>
    </row>
    <row r="21" spans="1:13" x14ac:dyDescent="0.35">
      <c r="A21" s="87" t="s">
        <v>63</v>
      </c>
      <c r="B21" s="108" t="s">
        <v>64</v>
      </c>
      <c r="C21" s="72"/>
      <c r="D21" s="21" t="s">
        <v>48</v>
      </c>
      <c r="E21" s="22"/>
      <c r="F21" s="21" t="s">
        <v>65</v>
      </c>
      <c r="G21" s="23" t="s">
        <v>66</v>
      </c>
      <c r="H21" s="60">
        <v>626316.30000000005</v>
      </c>
      <c r="I21" s="59">
        <v>883332.99999999499</v>
      </c>
      <c r="J21" s="59">
        <v>883332.99999999499</v>
      </c>
      <c r="K21" s="110">
        <v>2253.7399999999998</v>
      </c>
      <c r="L21" s="111">
        <f t="shared" si="0"/>
        <v>2420.0904109588905</v>
      </c>
      <c r="M21" s="111">
        <f t="shared" si="1"/>
        <v>2420.0904109588905</v>
      </c>
    </row>
    <row r="22" spans="1:13" x14ac:dyDescent="0.35">
      <c r="A22" s="87" t="s">
        <v>67</v>
      </c>
      <c r="B22" s="108" t="s">
        <v>64</v>
      </c>
      <c r="D22" s="21" t="s">
        <v>48</v>
      </c>
      <c r="F22" s="21" t="s">
        <v>52</v>
      </c>
      <c r="G22" t="s">
        <v>53</v>
      </c>
      <c r="H22" s="59">
        <v>381874.6</v>
      </c>
      <c r="I22" s="60">
        <v>530000</v>
      </c>
      <c r="J22" s="60">
        <v>530000</v>
      </c>
      <c r="K22" s="110">
        <v>1397.4</v>
      </c>
      <c r="L22" s="111">
        <f t="shared" si="0"/>
        <v>1452.0547945205481</v>
      </c>
      <c r="M22" s="111">
        <f t="shared" si="1"/>
        <v>1452.0547945205481</v>
      </c>
    </row>
    <row r="23" spans="1:13" x14ac:dyDescent="0.35">
      <c r="A23" s="87" t="s">
        <v>68</v>
      </c>
      <c r="B23" s="108" t="s">
        <v>69</v>
      </c>
      <c r="C23" s="72"/>
      <c r="D23" s="21" t="s">
        <v>27</v>
      </c>
      <c r="E23" s="22"/>
      <c r="F23" s="21" t="s">
        <v>52</v>
      </c>
      <c r="G23" s="23" t="s">
        <v>53</v>
      </c>
      <c r="H23" s="59">
        <v>381874.6</v>
      </c>
      <c r="I23" s="60">
        <v>530000</v>
      </c>
      <c r="J23" s="60">
        <v>530000</v>
      </c>
      <c r="K23" s="110">
        <v>1397.4</v>
      </c>
      <c r="L23" s="111">
        <f t="shared" si="0"/>
        <v>1452.0547945205481</v>
      </c>
      <c r="M23" s="111">
        <f t="shared" si="1"/>
        <v>1452.0547945205481</v>
      </c>
    </row>
    <row r="24" spans="1:13" x14ac:dyDescent="0.35">
      <c r="A24" s="87" t="s">
        <v>70</v>
      </c>
      <c r="B24" s="108" t="s">
        <v>71</v>
      </c>
      <c r="C24" s="72"/>
      <c r="D24" s="21" t="s">
        <v>27</v>
      </c>
      <c r="E24" s="22"/>
      <c r="F24" s="21" t="s">
        <v>52</v>
      </c>
      <c r="G24" s="23" t="s">
        <v>53</v>
      </c>
      <c r="H24" s="59">
        <v>381874.6</v>
      </c>
      <c r="I24" s="60">
        <v>530000</v>
      </c>
      <c r="J24" s="60">
        <v>530000</v>
      </c>
      <c r="K24" s="110">
        <v>1397.4</v>
      </c>
      <c r="L24" s="111">
        <f t="shared" si="0"/>
        <v>1452.0547945205481</v>
      </c>
      <c r="M24" s="111">
        <f t="shared" si="1"/>
        <v>1452.0547945205481</v>
      </c>
    </row>
    <row r="25" spans="1:13" x14ac:dyDescent="0.35">
      <c r="A25" s="87" t="s">
        <v>72</v>
      </c>
      <c r="B25" s="108" t="s">
        <v>73</v>
      </c>
      <c r="C25" s="72"/>
      <c r="D25" s="21" t="s">
        <v>48</v>
      </c>
      <c r="E25" s="22"/>
      <c r="F25" s="21" t="s">
        <v>52</v>
      </c>
      <c r="G25" s="23" t="s">
        <v>53</v>
      </c>
      <c r="H25" s="59">
        <v>381874.6</v>
      </c>
      <c r="I25" s="60">
        <v>530000</v>
      </c>
      <c r="J25" s="60">
        <v>530000</v>
      </c>
      <c r="K25" s="110">
        <v>1397.4</v>
      </c>
      <c r="L25" s="111">
        <f t="shared" si="0"/>
        <v>1452.0547945205481</v>
      </c>
      <c r="M25" s="111">
        <f t="shared" si="1"/>
        <v>1452.0547945205481</v>
      </c>
    </row>
    <row r="26" spans="1:13" x14ac:dyDescent="0.35">
      <c r="A26" s="87" t="s">
        <v>74</v>
      </c>
      <c r="B26" s="108" t="s">
        <v>73</v>
      </c>
      <c r="C26" s="72"/>
      <c r="D26" s="21" t="s">
        <v>48</v>
      </c>
      <c r="E26" s="22"/>
      <c r="F26" s="21" t="s">
        <v>75</v>
      </c>
      <c r="G26" s="23" t="s">
        <v>76</v>
      </c>
      <c r="H26" s="59">
        <v>8760</v>
      </c>
      <c r="I26" s="59">
        <v>8760</v>
      </c>
      <c r="J26" s="59">
        <v>8760</v>
      </c>
      <c r="K26" s="111">
        <f t="shared" si="0"/>
        <v>24</v>
      </c>
      <c r="L26" s="111">
        <f t="shared" si="0"/>
        <v>24</v>
      </c>
      <c r="M26" s="111">
        <f t="shared" si="1"/>
        <v>24</v>
      </c>
    </row>
    <row r="27" spans="1:13" x14ac:dyDescent="0.35">
      <c r="A27" s="87" t="s">
        <v>77</v>
      </c>
      <c r="B27" s="108" t="s">
        <v>78</v>
      </c>
      <c r="C27" s="72"/>
      <c r="D27" s="21" t="s">
        <v>48</v>
      </c>
      <c r="E27" s="22"/>
      <c r="F27" s="21" t="s">
        <v>52</v>
      </c>
      <c r="G27" s="23" t="s">
        <v>53</v>
      </c>
      <c r="H27" s="59">
        <v>381874.6</v>
      </c>
      <c r="I27" s="59">
        <v>530000</v>
      </c>
      <c r="J27" s="59">
        <v>530000</v>
      </c>
      <c r="K27" s="110">
        <v>1397.4</v>
      </c>
      <c r="L27" s="111">
        <f t="shared" si="0"/>
        <v>1452.0547945205481</v>
      </c>
      <c r="M27" s="111">
        <f t="shared" si="1"/>
        <v>1452.0547945205481</v>
      </c>
    </row>
    <row r="28" spans="1:13" x14ac:dyDescent="0.35">
      <c r="A28" s="87" t="s">
        <v>79</v>
      </c>
      <c r="B28" s="108" t="s">
        <v>78</v>
      </c>
      <c r="C28" s="72"/>
      <c r="D28" s="21" t="s">
        <v>48</v>
      </c>
      <c r="E28" s="22"/>
      <c r="F28" s="21" t="s">
        <v>75</v>
      </c>
      <c r="G28" s="23" t="s">
        <v>76</v>
      </c>
      <c r="H28" s="59">
        <f>8760*4</f>
        <v>35040</v>
      </c>
      <c r="I28" s="59">
        <f>8760*4</f>
        <v>35040</v>
      </c>
      <c r="J28" s="59">
        <f>8760*4</f>
        <v>35040</v>
      </c>
      <c r="K28" s="111">
        <f>(8760*4)/365</f>
        <v>96</v>
      </c>
      <c r="L28" s="111">
        <f>(8760*4)/365</f>
        <v>96</v>
      </c>
      <c r="M28" s="111">
        <f>(8760*4)/365</f>
        <v>96</v>
      </c>
    </row>
    <row r="29" spans="1:13" x14ac:dyDescent="0.35">
      <c r="A29" s="87" t="s">
        <v>80</v>
      </c>
      <c r="B29" s="108" t="s">
        <v>81</v>
      </c>
      <c r="C29" s="72"/>
      <c r="D29" s="21" t="s">
        <v>48</v>
      </c>
      <c r="E29" s="22"/>
      <c r="F29" s="21" t="s">
        <v>75</v>
      </c>
      <c r="G29" s="23" t="s">
        <v>76</v>
      </c>
      <c r="H29" s="59">
        <v>35040</v>
      </c>
      <c r="I29" s="59">
        <f>8760*4</f>
        <v>35040</v>
      </c>
      <c r="J29" s="59">
        <f>I29</f>
        <v>35040</v>
      </c>
      <c r="K29" s="111">
        <f t="shared" si="0"/>
        <v>96</v>
      </c>
      <c r="L29" s="111">
        <f t="shared" si="0"/>
        <v>96</v>
      </c>
      <c r="M29" s="111">
        <f t="shared" si="1"/>
        <v>96</v>
      </c>
    </row>
    <row r="30" spans="1:13" x14ac:dyDescent="0.35">
      <c r="A30" s="87" t="s">
        <v>82</v>
      </c>
      <c r="B30" s="108" t="s">
        <v>81</v>
      </c>
      <c r="C30" s="72"/>
      <c r="D30" s="21" t="s">
        <v>48</v>
      </c>
      <c r="E30" s="22"/>
      <c r="F30" s="21" t="s">
        <v>52</v>
      </c>
      <c r="G30" s="23" t="s">
        <v>53</v>
      </c>
      <c r="H30" s="59">
        <v>381874.6</v>
      </c>
      <c r="I30" s="59">
        <v>530000</v>
      </c>
      <c r="J30" s="59">
        <v>530000</v>
      </c>
      <c r="K30" s="112">
        <v>1397.4</v>
      </c>
      <c r="L30" s="111">
        <f t="shared" si="0"/>
        <v>1452.0547945205481</v>
      </c>
      <c r="M30" s="111">
        <f t="shared" si="1"/>
        <v>1452.0547945205481</v>
      </c>
    </row>
    <row r="31" spans="1:13" x14ac:dyDescent="0.35">
      <c r="A31" s="87" t="s">
        <v>83</v>
      </c>
      <c r="B31" s="108" t="s">
        <v>84</v>
      </c>
      <c r="C31" s="72"/>
      <c r="D31" s="21" t="s">
        <v>27</v>
      </c>
      <c r="E31" s="22"/>
      <c r="F31" s="21" t="s">
        <v>52</v>
      </c>
      <c r="G31" s="23" t="s">
        <v>53</v>
      </c>
      <c r="H31" s="59">
        <v>381874.6</v>
      </c>
      <c r="I31" s="59">
        <v>530000</v>
      </c>
      <c r="J31" s="59">
        <v>530000</v>
      </c>
      <c r="K31" s="112">
        <v>1397.4</v>
      </c>
      <c r="L31" s="111">
        <f t="shared" si="0"/>
        <v>1452.0547945205481</v>
      </c>
      <c r="M31" s="111">
        <f t="shared" si="1"/>
        <v>1452.0547945205481</v>
      </c>
    </row>
    <row r="32" spans="1:13" x14ac:dyDescent="0.35">
      <c r="A32" s="87" t="s">
        <v>85</v>
      </c>
      <c r="B32" s="108" t="s">
        <v>84</v>
      </c>
      <c r="C32" s="72"/>
      <c r="D32" s="21" t="s">
        <v>27</v>
      </c>
      <c r="E32" s="22"/>
      <c r="F32" s="21" t="s">
        <v>75</v>
      </c>
      <c r="G32" s="23" t="s">
        <v>76</v>
      </c>
      <c r="H32" s="59">
        <v>8760</v>
      </c>
      <c r="I32" s="59">
        <v>8760</v>
      </c>
      <c r="J32" s="59">
        <v>8760</v>
      </c>
      <c r="K32" s="111">
        <f t="shared" si="0"/>
        <v>24</v>
      </c>
      <c r="L32" s="111">
        <f t="shared" si="0"/>
        <v>24</v>
      </c>
      <c r="M32" s="111">
        <f t="shared" si="1"/>
        <v>24</v>
      </c>
    </row>
    <row r="33" spans="1:13" x14ac:dyDescent="0.35">
      <c r="A33" s="87" t="s">
        <v>86</v>
      </c>
      <c r="B33" s="108" t="s">
        <v>87</v>
      </c>
      <c r="C33" s="72"/>
      <c r="D33" s="21" t="s">
        <v>27</v>
      </c>
      <c r="E33" s="22"/>
      <c r="F33" s="21" t="s">
        <v>52</v>
      </c>
      <c r="G33" s="23" t="s">
        <v>53</v>
      </c>
      <c r="H33" s="59">
        <v>381874.6</v>
      </c>
      <c r="I33" s="59">
        <v>530000</v>
      </c>
      <c r="J33" s="59">
        <v>530000</v>
      </c>
      <c r="K33" s="112">
        <v>1397.4</v>
      </c>
      <c r="L33" s="111">
        <f t="shared" si="0"/>
        <v>1452.0547945205481</v>
      </c>
      <c r="M33" s="111">
        <f t="shared" si="1"/>
        <v>1452.0547945205481</v>
      </c>
    </row>
    <row r="34" spans="1:13" x14ac:dyDescent="0.35">
      <c r="A34" s="87" t="s">
        <v>88</v>
      </c>
      <c r="B34" s="108" t="s">
        <v>89</v>
      </c>
      <c r="C34" s="72"/>
      <c r="D34" s="21" t="s">
        <v>27</v>
      </c>
      <c r="E34" s="22"/>
      <c r="F34" s="21" t="s">
        <v>90</v>
      </c>
      <c r="G34" s="23" t="s">
        <v>91</v>
      </c>
      <c r="H34" s="59">
        <v>63224.800000000003</v>
      </c>
      <c r="I34" s="59">
        <v>99110.000000000698</v>
      </c>
      <c r="J34" s="59">
        <v>99110.000000000698</v>
      </c>
      <c r="K34" s="112">
        <v>242.1</v>
      </c>
      <c r="L34" s="111">
        <f t="shared" si="0"/>
        <v>271.53424657534435</v>
      </c>
      <c r="M34" s="111">
        <f t="shared" si="1"/>
        <v>271.53424657534435</v>
      </c>
    </row>
    <row r="35" spans="1:13" x14ac:dyDescent="0.35">
      <c r="A35" s="87" t="s">
        <v>92</v>
      </c>
      <c r="B35" s="108" t="s">
        <v>89</v>
      </c>
      <c r="C35" s="72"/>
      <c r="D35" s="21" t="s">
        <v>27</v>
      </c>
      <c r="E35" s="22"/>
      <c r="F35" s="21" t="s">
        <v>90</v>
      </c>
      <c r="G35" s="23" t="s">
        <v>91</v>
      </c>
      <c r="H35" s="59">
        <v>381874.6</v>
      </c>
      <c r="I35" s="59">
        <v>530000</v>
      </c>
      <c r="J35" s="59">
        <v>99110.000000000698</v>
      </c>
      <c r="K35" s="112">
        <v>242.1</v>
      </c>
      <c r="L35" s="111">
        <f t="shared" si="0"/>
        <v>1452.0547945205481</v>
      </c>
      <c r="M35" s="111">
        <f t="shared" si="1"/>
        <v>271.53424657534435</v>
      </c>
    </row>
    <row r="36" spans="1:13" x14ac:dyDescent="0.35">
      <c r="A36" s="87" t="s">
        <v>93</v>
      </c>
      <c r="B36" s="108" t="s">
        <v>94</v>
      </c>
      <c r="C36" s="72"/>
      <c r="D36" s="21" t="s">
        <v>48</v>
      </c>
      <c r="E36" s="22"/>
      <c r="F36" s="21" t="s">
        <v>90</v>
      </c>
      <c r="G36" s="23" t="s">
        <v>91</v>
      </c>
      <c r="H36" s="59">
        <v>63224.800000000003</v>
      </c>
      <c r="I36" s="59">
        <v>99110.000000000698</v>
      </c>
      <c r="J36" s="59">
        <v>99110.000000000698</v>
      </c>
      <c r="K36" s="112">
        <v>242.1</v>
      </c>
      <c r="L36" s="111">
        <f t="shared" si="0"/>
        <v>271.53424657534435</v>
      </c>
      <c r="M36" s="111">
        <f t="shared" si="1"/>
        <v>271.53424657534435</v>
      </c>
    </row>
    <row r="37" spans="1:13" x14ac:dyDescent="0.35">
      <c r="A37" s="87" t="s">
        <v>95</v>
      </c>
      <c r="B37" s="108" t="s">
        <v>428</v>
      </c>
      <c r="C37" s="72"/>
      <c r="D37" s="21" t="s">
        <v>48</v>
      </c>
      <c r="E37" s="22"/>
      <c r="F37" s="21" t="s">
        <v>52</v>
      </c>
      <c r="G37" s="23" t="s">
        <v>53</v>
      </c>
      <c r="H37" s="59">
        <v>381874.6</v>
      </c>
      <c r="I37" s="59">
        <v>530000</v>
      </c>
      <c r="J37" s="59">
        <v>530000</v>
      </c>
      <c r="K37" s="112">
        <v>1397.4</v>
      </c>
      <c r="L37" s="111">
        <f t="shared" si="0"/>
        <v>1452.0547945205481</v>
      </c>
      <c r="M37" s="111">
        <f t="shared" si="1"/>
        <v>1452.0547945205481</v>
      </c>
    </row>
    <row r="38" spans="1:13" x14ac:dyDescent="0.35">
      <c r="A38" s="87" t="s">
        <v>96</v>
      </c>
      <c r="B38" s="108" t="s">
        <v>97</v>
      </c>
      <c r="C38" s="107" t="s">
        <v>425</v>
      </c>
      <c r="D38" s="21" t="s">
        <v>27</v>
      </c>
      <c r="E38" s="22"/>
      <c r="F38" s="21" t="s">
        <v>40</v>
      </c>
      <c r="G38" s="23" t="s">
        <v>38</v>
      </c>
      <c r="H38" s="59">
        <v>22.539899999999999</v>
      </c>
      <c r="I38" s="59"/>
      <c r="J38" s="59"/>
      <c r="K38" s="110">
        <v>0.15</v>
      </c>
      <c r="L38" s="111">
        <f t="shared" si="0"/>
        <v>0</v>
      </c>
      <c r="M38" s="111">
        <f t="shared" si="1"/>
        <v>0</v>
      </c>
    </row>
    <row r="39" spans="1:13" x14ac:dyDescent="0.35">
      <c r="A39" s="87" t="s">
        <v>98</v>
      </c>
      <c r="B39" s="108" t="s">
        <v>97</v>
      </c>
      <c r="C39" s="107" t="s">
        <v>425</v>
      </c>
      <c r="D39" s="21" t="s">
        <v>27</v>
      </c>
      <c r="E39" s="22"/>
      <c r="F39" s="21" t="s">
        <v>90</v>
      </c>
      <c r="G39" s="23" t="s">
        <v>91</v>
      </c>
      <c r="H39" s="59">
        <v>63224.800000000003</v>
      </c>
      <c r="I39" s="59">
        <v>99110.000000000698</v>
      </c>
      <c r="J39" s="59">
        <v>99110.000000000698</v>
      </c>
      <c r="K39" s="112">
        <v>242.1</v>
      </c>
      <c r="L39" s="111">
        <f t="shared" si="0"/>
        <v>271.53424657534435</v>
      </c>
      <c r="M39" s="111">
        <f t="shared" si="1"/>
        <v>271.53424657534435</v>
      </c>
    </row>
    <row r="40" spans="1:13" x14ac:dyDescent="0.35">
      <c r="A40" s="87" t="s">
        <v>99</v>
      </c>
      <c r="B40" s="108" t="s">
        <v>100</v>
      </c>
      <c r="C40" s="107" t="s">
        <v>424</v>
      </c>
      <c r="D40" s="21" t="s">
        <v>27</v>
      </c>
      <c r="E40" s="22"/>
      <c r="F40" s="21" t="s">
        <v>33</v>
      </c>
      <c r="G40" s="23" t="s">
        <v>34</v>
      </c>
      <c r="H40" s="59">
        <v>0</v>
      </c>
      <c r="I40" s="59">
        <v>2146</v>
      </c>
      <c r="J40" s="59"/>
      <c r="K40" s="110">
        <v>0</v>
      </c>
      <c r="L40" s="111">
        <f t="shared" si="0"/>
        <v>5.8794520547945206</v>
      </c>
      <c r="M40" s="111">
        <v>5.88</v>
      </c>
    </row>
    <row r="41" spans="1:13" x14ac:dyDescent="0.35">
      <c r="A41" s="87" t="s">
        <v>101</v>
      </c>
      <c r="B41" s="108" t="s">
        <v>100</v>
      </c>
      <c r="C41" s="107" t="s">
        <v>424</v>
      </c>
      <c r="D41" s="21" t="s">
        <v>27</v>
      </c>
      <c r="E41" s="22"/>
      <c r="F41" s="21" t="s">
        <v>36</v>
      </c>
      <c r="G41" s="23" t="s">
        <v>34</v>
      </c>
      <c r="H41" s="59">
        <v>0</v>
      </c>
      <c r="I41" s="59">
        <v>15.999999999999901</v>
      </c>
      <c r="J41" s="59">
        <v>15.999999999999901</v>
      </c>
      <c r="K41" s="110">
        <v>0</v>
      </c>
      <c r="L41" s="111">
        <f t="shared" si="0"/>
        <v>4.3835616438355894E-2</v>
      </c>
      <c r="M41" s="111">
        <f t="shared" si="1"/>
        <v>4.3835616438355894E-2</v>
      </c>
    </row>
    <row r="42" spans="1:13" x14ac:dyDescent="0.35">
      <c r="A42" s="87" t="s">
        <v>102</v>
      </c>
      <c r="B42" s="108" t="s">
        <v>100</v>
      </c>
      <c r="C42" s="107" t="s">
        <v>424</v>
      </c>
      <c r="D42" s="21" t="s">
        <v>27</v>
      </c>
      <c r="E42" s="22"/>
      <c r="F42" s="21" t="s">
        <v>40</v>
      </c>
      <c r="G42" s="69" t="s">
        <v>38</v>
      </c>
      <c r="H42" s="59">
        <v>301.5</v>
      </c>
      <c r="I42" s="59">
        <v>111.8</v>
      </c>
      <c r="J42" s="59">
        <v>111.8</v>
      </c>
      <c r="K42" s="113">
        <v>7.22</v>
      </c>
      <c r="L42" s="114">
        <f>I42/365</f>
        <v>0.30630136986301371</v>
      </c>
      <c r="M42" s="114">
        <f>J42/365</f>
        <v>0.30630136986301371</v>
      </c>
    </row>
    <row r="43" spans="1:13" x14ac:dyDescent="0.35">
      <c r="A43" s="87" t="s">
        <v>103</v>
      </c>
      <c r="B43" s="108" t="s">
        <v>100</v>
      </c>
      <c r="C43" s="107" t="s">
        <v>424</v>
      </c>
      <c r="D43" s="21" t="s">
        <v>27</v>
      </c>
      <c r="E43" s="22"/>
      <c r="F43" s="21" t="s">
        <v>104</v>
      </c>
      <c r="G43" s="23" t="s">
        <v>105</v>
      </c>
      <c r="H43" s="59">
        <v>415688.4</v>
      </c>
      <c r="I43" s="59">
        <v>651900.00000000605</v>
      </c>
      <c r="J43" s="59">
        <v>651900.00000000605</v>
      </c>
      <c r="K43" s="112">
        <v>1553.2</v>
      </c>
      <c r="L43" s="111">
        <f t="shared" si="0"/>
        <v>1786.0273972602906</v>
      </c>
      <c r="M43" s="111">
        <f t="shared" si="1"/>
        <v>1786.0273972602906</v>
      </c>
    </row>
    <row r="44" spans="1:13" x14ac:dyDescent="0.35">
      <c r="A44" s="87" t="s">
        <v>106</v>
      </c>
      <c r="B44" s="109" t="s">
        <v>107</v>
      </c>
      <c r="C44" s="107" t="s">
        <v>426</v>
      </c>
      <c r="D44" s="21" t="s">
        <v>27</v>
      </c>
      <c r="E44" s="22"/>
      <c r="F44" s="21" t="s">
        <v>104</v>
      </c>
      <c r="G44" s="23" t="s">
        <v>105</v>
      </c>
      <c r="H44" s="59">
        <v>415688.4</v>
      </c>
      <c r="I44" s="59">
        <v>651900.00000000605</v>
      </c>
      <c r="J44" s="59">
        <v>651900.00000000605</v>
      </c>
      <c r="K44" s="112">
        <v>1553.2</v>
      </c>
      <c r="L44" s="111">
        <f t="shared" si="0"/>
        <v>1786.0273972602906</v>
      </c>
      <c r="M44" s="111">
        <f t="shared" si="1"/>
        <v>1786.0273972602906</v>
      </c>
    </row>
    <row r="45" spans="1:13" x14ac:dyDescent="0.35">
      <c r="A45" s="87" t="s">
        <v>108</v>
      </c>
      <c r="B45" s="108" t="s">
        <v>109</v>
      </c>
      <c r="C45" s="72"/>
      <c r="D45" s="21" t="s">
        <v>48</v>
      </c>
      <c r="E45" s="22"/>
      <c r="F45" s="21" t="s">
        <v>90</v>
      </c>
      <c r="G45" s="23" t="s">
        <v>91</v>
      </c>
      <c r="H45" s="59">
        <v>63224.800000000003</v>
      </c>
      <c r="I45" s="59">
        <v>99110.000000000698</v>
      </c>
      <c r="J45" s="59">
        <v>99110.000000000698</v>
      </c>
      <c r="K45" s="112">
        <v>242.1</v>
      </c>
      <c r="L45" s="111">
        <f t="shared" si="0"/>
        <v>271.53424657534435</v>
      </c>
      <c r="M45" s="111">
        <f t="shared" si="1"/>
        <v>271.53424657534435</v>
      </c>
    </row>
    <row r="46" spans="1:13" x14ac:dyDescent="0.35">
      <c r="A46" s="87" t="s">
        <v>110</v>
      </c>
      <c r="B46" s="108" t="s">
        <v>111</v>
      </c>
      <c r="C46" s="72"/>
      <c r="D46" s="21" t="s">
        <v>48</v>
      </c>
      <c r="E46" s="22"/>
      <c r="F46" s="21" t="s">
        <v>90</v>
      </c>
      <c r="G46" s="23" t="s">
        <v>91</v>
      </c>
      <c r="H46" s="59">
        <v>63224.800000000003</v>
      </c>
      <c r="I46" s="59">
        <v>99110.000000000698</v>
      </c>
      <c r="J46" s="59">
        <v>99110.000000000698</v>
      </c>
      <c r="K46" s="112">
        <v>242.1</v>
      </c>
      <c r="L46" s="111">
        <f t="shared" si="0"/>
        <v>271.53424657534435</v>
      </c>
      <c r="M46" s="111">
        <f t="shared" si="1"/>
        <v>271.53424657534435</v>
      </c>
    </row>
    <row r="47" spans="1:13" x14ac:dyDescent="0.35">
      <c r="A47" s="87" t="s">
        <v>112</v>
      </c>
      <c r="B47" s="108" t="s">
        <v>113</v>
      </c>
      <c r="C47" s="72"/>
      <c r="D47" s="21" t="s">
        <v>48</v>
      </c>
      <c r="E47" s="22"/>
      <c r="F47" s="21" t="s">
        <v>90</v>
      </c>
      <c r="G47" s="23" t="s">
        <v>91</v>
      </c>
      <c r="H47" s="59">
        <v>63224.800000000003</v>
      </c>
      <c r="I47" s="59">
        <v>99110.000000000698</v>
      </c>
      <c r="J47" s="59">
        <v>99110.000000000698</v>
      </c>
      <c r="K47" s="112">
        <v>242.1</v>
      </c>
      <c r="L47" s="111">
        <f t="shared" si="0"/>
        <v>271.53424657534435</v>
      </c>
      <c r="M47" s="111">
        <f t="shared" si="1"/>
        <v>271.53424657534435</v>
      </c>
    </row>
    <row r="48" spans="1:13" x14ac:dyDescent="0.35">
      <c r="A48" s="87" t="s">
        <v>114</v>
      </c>
      <c r="B48" s="108" t="s">
        <v>115</v>
      </c>
      <c r="C48" s="72"/>
      <c r="D48" s="21" t="s">
        <v>48</v>
      </c>
      <c r="E48" s="22"/>
      <c r="F48" s="21" t="s">
        <v>90</v>
      </c>
      <c r="G48" s="23" t="s">
        <v>91</v>
      </c>
      <c r="H48" s="59">
        <v>63224.800000000003</v>
      </c>
      <c r="I48" s="59">
        <v>99110.000000000698</v>
      </c>
      <c r="J48" s="59">
        <v>99110.000000000698</v>
      </c>
      <c r="K48" s="112">
        <v>242.1</v>
      </c>
      <c r="L48" s="111">
        <f t="shared" si="0"/>
        <v>271.53424657534435</v>
      </c>
      <c r="M48" s="111">
        <f t="shared" si="1"/>
        <v>271.53424657534435</v>
      </c>
    </row>
    <row r="49" spans="1:13" x14ac:dyDescent="0.35">
      <c r="A49" s="87" t="s">
        <v>116</v>
      </c>
      <c r="B49" s="108" t="s">
        <v>117</v>
      </c>
      <c r="C49" s="72"/>
      <c r="D49" s="21" t="s">
        <v>48</v>
      </c>
      <c r="E49" s="22"/>
      <c r="F49" s="21" t="s">
        <v>90</v>
      </c>
      <c r="G49" s="23" t="s">
        <v>91</v>
      </c>
      <c r="H49" s="59">
        <v>63224.800000000003</v>
      </c>
      <c r="I49" s="59">
        <v>99110.000000000698</v>
      </c>
      <c r="J49" s="59">
        <v>99110.000000000698</v>
      </c>
      <c r="K49" s="112">
        <v>242.1</v>
      </c>
      <c r="L49" s="111">
        <f t="shared" si="0"/>
        <v>271.53424657534435</v>
      </c>
      <c r="M49" s="111">
        <f t="shared" si="1"/>
        <v>271.53424657534435</v>
      </c>
    </row>
    <row r="50" spans="1:13" x14ac:dyDescent="0.35">
      <c r="A50" s="87" t="s">
        <v>118</v>
      </c>
      <c r="B50" s="108" t="s">
        <v>119</v>
      </c>
      <c r="C50" s="72"/>
      <c r="D50" s="21" t="s">
        <v>48</v>
      </c>
      <c r="E50" s="22"/>
      <c r="F50" s="21" t="s">
        <v>90</v>
      </c>
      <c r="G50" s="23" t="s">
        <v>91</v>
      </c>
      <c r="H50" s="59">
        <v>63224.800000000003</v>
      </c>
      <c r="I50" s="59">
        <v>99110.000000000698</v>
      </c>
      <c r="J50" s="59">
        <v>99110.000000000698</v>
      </c>
      <c r="K50" s="112">
        <v>242.1</v>
      </c>
      <c r="L50" s="111">
        <f t="shared" si="0"/>
        <v>271.53424657534435</v>
      </c>
      <c r="M50" s="111">
        <f t="shared" si="1"/>
        <v>271.53424657534435</v>
      </c>
    </row>
    <row r="51" spans="1:13" x14ac:dyDescent="0.35">
      <c r="A51" s="87" t="s">
        <v>120</v>
      </c>
      <c r="B51" s="108" t="s">
        <v>121</v>
      </c>
      <c r="C51" s="72"/>
      <c r="D51" s="21" t="s">
        <v>48</v>
      </c>
      <c r="E51" s="22"/>
      <c r="F51" s="21" t="s">
        <v>90</v>
      </c>
      <c r="G51" s="23" t="s">
        <v>91</v>
      </c>
      <c r="H51" s="59">
        <v>63224.800000000003</v>
      </c>
      <c r="I51" s="59">
        <v>99110.000000000698</v>
      </c>
      <c r="J51" s="59">
        <v>99110.000000000698</v>
      </c>
      <c r="K51" s="112">
        <v>242.1</v>
      </c>
      <c r="L51" s="111">
        <f t="shared" si="0"/>
        <v>271.53424657534435</v>
      </c>
      <c r="M51" s="111">
        <f t="shared" si="1"/>
        <v>271.53424657534435</v>
      </c>
    </row>
    <row r="52" spans="1:13" x14ac:dyDescent="0.35">
      <c r="A52" s="87" t="s">
        <v>122</v>
      </c>
      <c r="B52" s="108" t="s">
        <v>123</v>
      </c>
      <c r="C52" s="72"/>
      <c r="D52" s="21" t="s">
        <v>48</v>
      </c>
      <c r="E52" s="22"/>
      <c r="F52" s="21" t="s">
        <v>90</v>
      </c>
      <c r="G52" s="23" t="s">
        <v>91</v>
      </c>
      <c r="H52" s="59">
        <v>63224.800000000003</v>
      </c>
      <c r="I52" s="59">
        <v>99110.000000000698</v>
      </c>
      <c r="J52" s="59">
        <v>99110.000000000698</v>
      </c>
      <c r="K52" s="112">
        <v>242.1</v>
      </c>
      <c r="L52" s="111">
        <f t="shared" si="0"/>
        <v>271.53424657534435</v>
      </c>
      <c r="M52" s="111">
        <f t="shared" si="1"/>
        <v>271.53424657534435</v>
      </c>
    </row>
    <row r="53" spans="1:13" x14ac:dyDescent="0.35">
      <c r="A53" s="87" t="s">
        <v>124</v>
      </c>
      <c r="B53" s="108" t="s">
        <v>429</v>
      </c>
      <c r="C53" s="72"/>
      <c r="D53" s="21" t="s">
        <v>48</v>
      </c>
      <c r="E53" s="22"/>
      <c r="F53" s="21" t="s">
        <v>90</v>
      </c>
      <c r="G53" s="23" t="s">
        <v>91</v>
      </c>
      <c r="H53" s="59">
        <v>63224.800000000003</v>
      </c>
      <c r="I53" s="59">
        <v>99110.000000000698</v>
      </c>
      <c r="J53" s="59">
        <v>99110.000000000698</v>
      </c>
      <c r="K53" s="112">
        <v>242.1</v>
      </c>
      <c r="L53" s="111">
        <f t="shared" si="0"/>
        <v>271.53424657534435</v>
      </c>
      <c r="M53" s="111">
        <f t="shared" si="1"/>
        <v>271.53424657534435</v>
      </c>
    </row>
    <row r="54" spans="1:13" x14ac:dyDescent="0.35">
      <c r="A54" s="87" t="s">
        <v>125</v>
      </c>
      <c r="B54" s="109" t="s">
        <v>126</v>
      </c>
      <c r="C54" s="72"/>
      <c r="D54" s="21" t="s">
        <v>27</v>
      </c>
      <c r="E54" s="70"/>
      <c r="F54" s="71" t="s">
        <v>49</v>
      </c>
      <c r="G54" s="69" t="s">
        <v>50</v>
      </c>
      <c r="H54" s="59">
        <v>175402.2</v>
      </c>
      <c r="I54" s="59">
        <v>354700.00000000099</v>
      </c>
      <c r="J54" s="59">
        <v>354700.00000000099</v>
      </c>
      <c r="K54" s="115">
        <v>896.1</v>
      </c>
      <c r="L54" s="111">
        <f t="shared" si="0"/>
        <v>971.78082191781095</v>
      </c>
      <c r="M54" s="111">
        <f t="shared" si="1"/>
        <v>971.78082191781095</v>
      </c>
    </row>
    <row r="55" spans="1:13" ht="29" customHeight="1" x14ac:dyDescent="0.35">
      <c r="A55" s="87" t="s">
        <v>127</v>
      </c>
      <c r="B55" s="170" t="s">
        <v>128</v>
      </c>
      <c r="C55" s="107" t="s">
        <v>423</v>
      </c>
      <c r="D55" s="71" t="s">
        <v>27</v>
      </c>
      <c r="E55" s="70"/>
      <c r="F55" s="71" t="s">
        <v>49</v>
      </c>
      <c r="G55" s="69" t="s">
        <v>50</v>
      </c>
      <c r="H55" s="59">
        <v>558200.13</v>
      </c>
      <c r="I55" s="59">
        <v>924499.99999999604</v>
      </c>
      <c r="J55" s="59">
        <v>924499.99999999604</v>
      </c>
      <c r="K55" s="110">
        <v>2399.5700000000002</v>
      </c>
      <c r="L55" s="111">
        <f t="shared" si="0"/>
        <v>2532.8767123287562</v>
      </c>
      <c r="M55" s="111">
        <f t="shared" si="1"/>
        <v>2532.8767123287562</v>
      </c>
    </row>
    <row r="56" spans="1:13" x14ac:dyDescent="0.35">
      <c r="A56" s="87" t="s">
        <v>129</v>
      </c>
      <c r="B56" s="108" t="s">
        <v>130</v>
      </c>
      <c r="C56" s="72"/>
      <c r="D56" s="21" t="s">
        <v>48</v>
      </c>
      <c r="E56" s="22"/>
      <c r="F56" s="21" t="s">
        <v>75</v>
      </c>
      <c r="G56" s="23" t="s">
        <v>76</v>
      </c>
      <c r="H56" s="59">
        <v>8760</v>
      </c>
      <c r="I56" s="59">
        <v>8760</v>
      </c>
      <c r="J56" s="59">
        <v>8760</v>
      </c>
      <c r="K56" s="112">
        <f>J56/365</f>
        <v>24</v>
      </c>
      <c r="L56" s="111">
        <f t="shared" si="0"/>
        <v>24</v>
      </c>
      <c r="M56" s="111">
        <f t="shared" si="1"/>
        <v>24</v>
      </c>
    </row>
    <row r="57" spans="1:13" x14ac:dyDescent="0.35">
      <c r="A57" s="87" t="s">
        <v>131</v>
      </c>
      <c r="B57" s="108" t="s">
        <v>130</v>
      </c>
      <c r="C57" s="72"/>
      <c r="D57" s="21" t="s">
        <v>48</v>
      </c>
      <c r="E57" s="22"/>
      <c r="F57" s="21" t="s">
        <v>75</v>
      </c>
      <c r="G57" s="23" t="s">
        <v>50</v>
      </c>
      <c r="H57" s="59">
        <v>70080</v>
      </c>
      <c r="I57" s="59">
        <v>70080</v>
      </c>
      <c r="J57" s="59">
        <v>70080</v>
      </c>
      <c r="K57" s="111">
        <f t="shared" si="0"/>
        <v>192</v>
      </c>
      <c r="L57" s="111">
        <f t="shared" si="0"/>
        <v>192</v>
      </c>
      <c r="M57" s="111">
        <f t="shared" si="1"/>
        <v>192</v>
      </c>
    </row>
    <row r="58" spans="1:13" x14ac:dyDescent="0.35">
      <c r="A58" s="87" t="s">
        <v>132</v>
      </c>
      <c r="B58" s="108" t="s">
        <v>133</v>
      </c>
      <c r="C58" s="72"/>
      <c r="D58" s="21" t="s">
        <v>27</v>
      </c>
      <c r="E58" s="22"/>
      <c r="F58" s="21" t="s">
        <v>33</v>
      </c>
      <c r="G58" s="23" t="s">
        <v>134</v>
      </c>
      <c r="H58" s="59">
        <v>0</v>
      </c>
      <c r="I58" s="59">
        <v>0</v>
      </c>
      <c r="J58" s="59">
        <v>0</v>
      </c>
      <c r="K58" s="110"/>
      <c r="L58" s="111">
        <f t="shared" si="0"/>
        <v>0</v>
      </c>
      <c r="M58" s="111">
        <f t="shared" si="1"/>
        <v>0</v>
      </c>
    </row>
    <row r="59" spans="1:13" x14ac:dyDescent="0.35">
      <c r="A59" s="87" t="s">
        <v>135</v>
      </c>
      <c r="B59" s="108" t="s">
        <v>133</v>
      </c>
      <c r="C59" s="72"/>
      <c r="D59" s="21" t="s">
        <v>27</v>
      </c>
      <c r="E59" s="22"/>
      <c r="F59" s="21" t="s">
        <v>33</v>
      </c>
      <c r="G59" s="23" t="s">
        <v>136</v>
      </c>
      <c r="H59" s="59">
        <v>23.2</v>
      </c>
      <c r="I59" s="59">
        <v>79.999999999999801</v>
      </c>
      <c r="J59" s="59">
        <v>79.999999999999801</v>
      </c>
      <c r="K59" s="110"/>
      <c r="L59" s="111">
        <f t="shared" si="0"/>
        <v>0.21917808219178028</v>
      </c>
      <c r="M59" s="111">
        <f t="shared" si="1"/>
        <v>0.21917808219178028</v>
      </c>
    </row>
    <row r="60" spans="1:13" x14ac:dyDescent="0.35">
      <c r="A60" s="87" t="s">
        <v>137</v>
      </c>
      <c r="B60" s="108" t="s">
        <v>138</v>
      </c>
      <c r="C60" s="72"/>
      <c r="D60" s="21" t="s">
        <v>27</v>
      </c>
      <c r="E60" s="22"/>
      <c r="F60" s="21" t="s">
        <v>33</v>
      </c>
      <c r="G60" s="23" t="s">
        <v>134</v>
      </c>
      <c r="H60" s="59">
        <v>0</v>
      </c>
      <c r="I60" s="59">
        <v>0</v>
      </c>
      <c r="J60" s="59">
        <v>0</v>
      </c>
      <c r="K60" s="110"/>
      <c r="L60" s="111">
        <f t="shared" si="0"/>
        <v>0</v>
      </c>
      <c r="M60" s="111">
        <f t="shared" si="1"/>
        <v>0</v>
      </c>
    </row>
    <row r="61" spans="1:13" x14ac:dyDescent="0.35">
      <c r="A61" s="87" t="s">
        <v>139</v>
      </c>
      <c r="B61" s="108" t="s">
        <v>138</v>
      </c>
      <c r="C61" s="72"/>
      <c r="D61" s="21" t="s">
        <v>27</v>
      </c>
      <c r="E61" s="22"/>
      <c r="F61" s="21" t="s">
        <v>33</v>
      </c>
      <c r="G61" s="23" t="s">
        <v>136</v>
      </c>
      <c r="H61" s="59">
        <v>14.5</v>
      </c>
      <c r="I61" s="59">
        <v>79.999999999999801</v>
      </c>
      <c r="J61" s="59">
        <v>79.999999999999801</v>
      </c>
      <c r="K61" s="110"/>
      <c r="L61" s="111">
        <f t="shared" si="0"/>
        <v>0.21917808219178028</v>
      </c>
      <c r="M61" s="111">
        <f t="shared" si="1"/>
        <v>0.21917808219178028</v>
      </c>
    </row>
    <row r="62" spans="1:13" x14ac:dyDescent="0.35">
      <c r="A62" s="87" t="s">
        <v>140</v>
      </c>
      <c r="B62" s="108" t="s">
        <v>141</v>
      </c>
      <c r="C62" s="72"/>
      <c r="D62" s="21" t="s">
        <v>27</v>
      </c>
      <c r="E62" s="22"/>
      <c r="F62" s="21" t="s">
        <v>33</v>
      </c>
      <c r="G62" s="23" t="s">
        <v>142</v>
      </c>
      <c r="H62" s="59">
        <v>0</v>
      </c>
      <c r="I62" s="59">
        <v>0</v>
      </c>
      <c r="J62" s="59">
        <v>0</v>
      </c>
      <c r="K62" s="110"/>
      <c r="L62" s="111">
        <f t="shared" si="0"/>
        <v>0</v>
      </c>
      <c r="M62" s="111">
        <f t="shared" si="1"/>
        <v>0</v>
      </c>
    </row>
    <row r="63" spans="1:13" x14ac:dyDescent="0.35">
      <c r="A63" s="87" t="s">
        <v>143</v>
      </c>
      <c r="B63" s="108" t="s">
        <v>141</v>
      </c>
      <c r="C63" s="72"/>
      <c r="D63" s="21" t="s">
        <v>27</v>
      </c>
      <c r="E63" s="22"/>
      <c r="F63" s="21" t="s">
        <v>33</v>
      </c>
      <c r="G63" s="23" t="s">
        <v>144</v>
      </c>
      <c r="H63" s="59">
        <v>1.2</v>
      </c>
      <c r="I63" s="59">
        <v>8.0999999999999606</v>
      </c>
      <c r="J63" s="59">
        <v>8.0999999999999606</v>
      </c>
      <c r="K63" s="110"/>
      <c r="L63" s="111">
        <f t="shared" si="0"/>
        <v>2.2191780821917702E-2</v>
      </c>
      <c r="M63" s="111">
        <f t="shared" si="1"/>
        <v>2.2191780821917702E-2</v>
      </c>
    </row>
    <row r="64" spans="1:13" x14ac:dyDescent="0.35">
      <c r="A64" s="87" t="s">
        <v>145</v>
      </c>
      <c r="B64" s="108" t="s">
        <v>146</v>
      </c>
      <c r="C64" s="72"/>
      <c r="D64" s="21" t="s">
        <v>27</v>
      </c>
      <c r="E64" s="22"/>
      <c r="F64" s="21" t="s">
        <v>33</v>
      </c>
      <c r="G64" s="23" t="s">
        <v>134</v>
      </c>
      <c r="H64" s="59">
        <v>0</v>
      </c>
      <c r="I64" s="59">
        <v>0</v>
      </c>
      <c r="J64" s="59">
        <v>0</v>
      </c>
      <c r="K64" s="110"/>
      <c r="L64" s="111">
        <f t="shared" si="0"/>
        <v>0</v>
      </c>
      <c r="M64" s="111">
        <f t="shared" si="1"/>
        <v>0</v>
      </c>
    </row>
    <row r="65" spans="1:13" x14ac:dyDescent="0.35">
      <c r="A65" s="87" t="s">
        <v>147</v>
      </c>
      <c r="B65" s="108" t="s">
        <v>146</v>
      </c>
      <c r="C65" s="72"/>
      <c r="D65" s="21" t="s">
        <v>27</v>
      </c>
      <c r="E65" s="22"/>
      <c r="F65" s="21" t="s">
        <v>33</v>
      </c>
      <c r="G65" s="23" t="s">
        <v>136</v>
      </c>
      <c r="H65" s="59">
        <v>5.2</v>
      </c>
      <c r="I65" s="59">
        <v>22.000000000000099</v>
      </c>
      <c r="J65" s="59">
        <v>22.000000000000099</v>
      </c>
      <c r="K65" s="110"/>
      <c r="L65" s="111">
        <f t="shared" si="0"/>
        <v>6.0273972602739999E-2</v>
      </c>
      <c r="M65" s="111">
        <f t="shared" si="1"/>
        <v>6.0273972602739999E-2</v>
      </c>
    </row>
    <row r="66" spans="1:13" x14ac:dyDescent="0.35">
      <c r="A66" s="87" t="s">
        <v>148</v>
      </c>
      <c r="B66" s="108" t="s">
        <v>149</v>
      </c>
      <c r="C66" s="72"/>
      <c r="D66" s="21" t="s">
        <v>27</v>
      </c>
      <c r="E66" s="22"/>
      <c r="F66" s="21" t="s">
        <v>33</v>
      </c>
      <c r="G66" s="23" t="s">
        <v>134</v>
      </c>
      <c r="H66" s="59">
        <v>0</v>
      </c>
      <c r="I66" s="59">
        <v>0</v>
      </c>
      <c r="J66" s="59">
        <v>0</v>
      </c>
      <c r="K66" s="110"/>
      <c r="L66" s="111">
        <f t="shared" si="0"/>
        <v>0</v>
      </c>
      <c r="M66" s="111">
        <f t="shared" si="1"/>
        <v>0</v>
      </c>
    </row>
    <row r="67" spans="1:13" x14ac:dyDescent="0.35">
      <c r="A67" s="87" t="s">
        <v>150</v>
      </c>
      <c r="B67" s="108" t="s">
        <v>149</v>
      </c>
      <c r="C67" s="72"/>
      <c r="D67" s="21" t="s">
        <v>27</v>
      </c>
      <c r="E67" s="22"/>
      <c r="F67" s="21" t="s">
        <v>33</v>
      </c>
      <c r="G67" s="23" t="s">
        <v>136</v>
      </c>
      <c r="H67" s="59">
        <v>0.2</v>
      </c>
      <c r="I67" s="59">
        <v>96.999999999999602</v>
      </c>
      <c r="J67" s="59">
        <v>96.999999999999602</v>
      </c>
      <c r="K67" s="110"/>
      <c r="L67" s="111">
        <f t="shared" si="0"/>
        <v>0.26575342465753315</v>
      </c>
      <c r="M67" s="111">
        <f t="shared" si="1"/>
        <v>0.26575342465753315</v>
      </c>
    </row>
    <row r="68" spans="1:13" x14ac:dyDescent="0.35">
      <c r="A68" s="87"/>
      <c r="B68" s="64"/>
      <c r="C68" s="72"/>
      <c r="D68" s="21"/>
      <c r="E68" s="22"/>
      <c r="F68" s="21"/>
      <c r="G68" s="23"/>
      <c r="H68" s="24"/>
      <c r="I68" s="25"/>
      <c r="J68" s="22"/>
      <c r="K68" s="24"/>
      <c r="L68" s="25"/>
      <c r="M68" s="22"/>
    </row>
    <row r="69" spans="1:13" x14ac:dyDescent="0.35">
      <c r="A69" s="87"/>
      <c r="B69" s="64"/>
      <c r="C69" s="72"/>
      <c r="D69" s="21"/>
      <c r="E69" s="22"/>
      <c r="F69" s="21"/>
      <c r="G69" s="23"/>
      <c r="H69" s="24"/>
      <c r="I69" s="25"/>
      <c r="J69" s="22"/>
      <c r="K69" s="24"/>
      <c r="L69" s="25"/>
      <c r="M69" s="22"/>
    </row>
    <row r="70" spans="1:13" x14ac:dyDescent="0.35">
      <c r="A70" s="87"/>
      <c r="B70" s="64"/>
      <c r="C70" s="72"/>
      <c r="D70" s="21"/>
      <c r="E70" s="22"/>
      <c r="F70" s="21"/>
      <c r="G70" s="23"/>
      <c r="H70" s="24"/>
      <c r="I70" s="25"/>
      <c r="J70" s="22"/>
      <c r="K70" s="24"/>
      <c r="L70" s="25"/>
      <c r="M70" s="22"/>
    </row>
    <row r="71" spans="1:13" x14ac:dyDescent="0.35">
      <c r="A71" s="87"/>
      <c r="B71" s="64"/>
      <c r="C71" s="72"/>
      <c r="D71" s="21"/>
      <c r="E71" s="22"/>
      <c r="F71" s="21"/>
      <c r="G71" s="23"/>
      <c r="H71" s="24"/>
      <c r="I71" s="25"/>
      <c r="J71" s="22"/>
      <c r="K71" s="24"/>
      <c r="L71" s="25"/>
      <c r="M71" s="22"/>
    </row>
    <row r="72" spans="1:13" x14ac:dyDescent="0.35">
      <c r="A72" s="87"/>
      <c r="B72" s="64"/>
      <c r="C72" s="72"/>
      <c r="D72" s="21"/>
      <c r="E72" s="22"/>
      <c r="F72" s="21"/>
      <c r="G72" s="23"/>
      <c r="H72" s="24"/>
      <c r="I72" s="25"/>
      <c r="J72" s="22"/>
      <c r="K72" s="24"/>
      <c r="L72" s="25"/>
      <c r="M72" s="22"/>
    </row>
    <row r="73" spans="1:13" x14ac:dyDescent="0.35">
      <c r="A73" s="87"/>
      <c r="B73" s="64"/>
      <c r="C73" s="72"/>
      <c r="D73" s="21"/>
      <c r="E73" s="22"/>
      <c r="F73" s="21"/>
      <c r="G73" s="23"/>
      <c r="H73" s="24"/>
      <c r="I73" s="25"/>
      <c r="J73" s="22"/>
      <c r="K73" s="24"/>
      <c r="L73" s="25"/>
      <c r="M73" s="22"/>
    </row>
    <row r="74" spans="1:13" x14ac:dyDescent="0.35">
      <c r="A74" s="87"/>
      <c r="B74" s="64"/>
      <c r="C74" s="72"/>
      <c r="D74" s="21"/>
      <c r="E74" s="22"/>
      <c r="F74" s="21"/>
      <c r="G74" s="23"/>
      <c r="H74" s="24"/>
      <c r="I74" s="25"/>
      <c r="J74" s="22"/>
      <c r="K74" s="24"/>
      <c r="L74" s="25"/>
      <c r="M74" s="22"/>
    </row>
    <row r="75" spans="1:13" x14ac:dyDescent="0.35">
      <c r="A75" s="87"/>
      <c r="B75" s="64"/>
      <c r="C75" s="72"/>
      <c r="D75" s="21"/>
      <c r="E75" s="22"/>
      <c r="F75" s="21"/>
      <c r="G75" s="23"/>
      <c r="H75" s="24"/>
      <c r="I75" s="25"/>
      <c r="J75" s="22"/>
      <c r="K75" s="24"/>
      <c r="L75" s="25"/>
      <c r="M75" s="22"/>
    </row>
    <row r="76" spans="1:13" x14ac:dyDescent="0.35">
      <c r="A76" s="87"/>
      <c r="B76" s="64"/>
      <c r="C76" s="72"/>
      <c r="D76" s="21"/>
      <c r="E76" s="22"/>
      <c r="F76" s="21"/>
      <c r="G76" s="23"/>
      <c r="H76" s="24"/>
      <c r="I76" s="25"/>
      <c r="J76" s="22"/>
      <c r="K76" s="24"/>
      <c r="L76" s="25"/>
      <c r="M76" s="22"/>
    </row>
    <row r="77" spans="1:13" x14ac:dyDescent="0.35">
      <c r="A77" s="87"/>
      <c r="B77" s="64"/>
      <c r="C77" s="72"/>
      <c r="D77" s="21"/>
      <c r="E77" s="22"/>
      <c r="F77" s="21"/>
      <c r="G77" s="23"/>
      <c r="H77" s="24"/>
      <c r="I77" s="25"/>
      <c r="J77" s="22"/>
      <c r="K77" s="24"/>
      <c r="L77" s="25"/>
      <c r="M77" s="22"/>
    </row>
    <row r="78" spans="1:13" x14ac:dyDescent="0.35">
      <c r="A78" s="87"/>
      <c r="B78" s="64"/>
      <c r="C78" s="72"/>
      <c r="D78" s="21"/>
      <c r="E78" s="22"/>
      <c r="F78" s="21"/>
      <c r="G78" s="23"/>
      <c r="H78" s="24"/>
      <c r="I78" s="25"/>
      <c r="J78" s="22"/>
      <c r="K78" s="24"/>
      <c r="L78" s="25"/>
      <c r="M78" s="22"/>
    </row>
    <row r="79" spans="1:13" x14ac:dyDescent="0.35">
      <c r="A79" s="87"/>
      <c r="B79" s="64"/>
      <c r="C79" s="72"/>
      <c r="D79" s="21"/>
      <c r="E79" s="22"/>
      <c r="F79" s="21"/>
      <c r="G79" s="23"/>
      <c r="H79" s="24"/>
      <c r="I79" s="25"/>
      <c r="J79" s="22"/>
      <c r="K79" s="24"/>
      <c r="L79" s="25"/>
      <c r="M79" s="22"/>
    </row>
    <row r="80" spans="1:13" x14ac:dyDescent="0.35">
      <c r="A80" s="87"/>
      <c r="B80" s="64"/>
      <c r="C80" s="72"/>
      <c r="D80" s="21"/>
      <c r="E80" s="22"/>
      <c r="F80" s="21"/>
      <c r="G80" s="23"/>
      <c r="H80" s="24"/>
      <c r="I80" s="25"/>
      <c r="J80" s="22"/>
      <c r="K80" s="24"/>
      <c r="L80" s="25"/>
      <c r="M80" s="22"/>
    </row>
    <row r="81" spans="1:13" x14ac:dyDescent="0.35">
      <c r="A81" s="87"/>
      <c r="B81" s="64"/>
      <c r="C81" s="72"/>
      <c r="D81" s="21"/>
      <c r="E81" s="22"/>
      <c r="F81" s="21"/>
      <c r="G81" s="23"/>
      <c r="H81" s="24"/>
      <c r="I81" s="25"/>
      <c r="J81" s="22"/>
      <c r="K81" s="24"/>
      <c r="L81" s="25"/>
      <c r="M81" s="22"/>
    </row>
    <row r="82" spans="1:13" x14ac:dyDescent="0.35">
      <c r="A82" s="87"/>
      <c r="B82" s="64"/>
      <c r="C82" s="72"/>
      <c r="D82" s="21"/>
      <c r="E82" s="22"/>
      <c r="F82" s="21"/>
      <c r="G82" s="23"/>
      <c r="H82" s="24"/>
      <c r="I82" s="25"/>
      <c r="J82" s="22"/>
      <c r="K82" s="24"/>
      <c r="L82" s="25"/>
      <c r="M82" s="22"/>
    </row>
    <row r="83" spans="1:13" x14ac:dyDescent="0.35">
      <c r="A83" s="87"/>
      <c r="B83" s="64"/>
      <c r="C83" s="72"/>
      <c r="D83" s="21"/>
      <c r="E83" s="22"/>
      <c r="F83" s="21"/>
      <c r="G83" s="23"/>
      <c r="H83" s="24"/>
      <c r="I83" s="25"/>
      <c r="J83" s="22"/>
      <c r="K83" s="24"/>
      <c r="L83" s="25"/>
      <c r="M83" s="22"/>
    </row>
    <row r="84" spans="1:13" x14ac:dyDescent="0.35">
      <c r="A84" s="87"/>
      <c r="B84" s="64"/>
      <c r="C84" s="72"/>
      <c r="D84" s="21"/>
      <c r="E84" s="22"/>
      <c r="F84" s="21"/>
      <c r="G84" s="23"/>
      <c r="H84" s="24"/>
      <c r="I84" s="25"/>
      <c r="J84" s="22"/>
      <c r="K84" s="24"/>
      <c r="L84" s="25"/>
      <c r="M84" s="22"/>
    </row>
    <row r="85" spans="1:13" x14ac:dyDescent="0.35">
      <c r="A85" s="87"/>
      <c r="B85" s="64"/>
      <c r="C85" s="72"/>
      <c r="D85" s="21"/>
      <c r="E85" s="22"/>
      <c r="F85" s="21"/>
      <c r="G85" s="23"/>
      <c r="H85" s="24"/>
      <c r="I85" s="25"/>
      <c r="J85" s="22"/>
      <c r="K85" s="24"/>
      <c r="L85" s="25"/>
      <c r="M85" s="22"/>
    </row>
    <row r="86" spans="1:13" x14ac:dyDescent="0.35">
      <c r="A86" s="87"/>
      <c r="B86" s="64"/>
      <c r="C86" s="72"/>
      <c r="D86" s="21"/>
      <c r="E86" s="22"/>
      <c r="F86" s="21"/>
      <c r="G86" s="23"/>
      <c r="H86" s="24"/>
      <c r="I86" s="25"/>
      <c r="J86" s="22"/>
      <c r="K86" s="24"/>
      <c r="L86" s="25"/>
      <c r="M86" s="22"/>
    </row>
    <row r="87" spans="1:13" x14ac:dyDescent="0.35">
      <c r="A87" s="87"/>
      <c r="B87" s="64"/>
      <c r="C87" s="72"/>
      <c r="D87" s="21"/>
      <c r="E87" s="22"/>
      <c r="F87" s="21"/>
      <c r="G87" s="23"/>
      <c r="H87" s="24"/>
      <c r="I87" s="25"/>
      <c r="J87" s="22"/>
      <c r="K87" s="24"/>
      <c r="L87" s="25"/>
      <c r="M87" s="22"/>
    </row>
    <row r="88" spans="1:13" x14ac:dyDescent="0.35">
      <c r="A88" s="87"/>
      <c r="B88" s="64"/>
      <c r="C88" s="72"/>
      <c r="D88" s="21"/>
      <c r="E88" s="22"/>
      <c r="F88" s="21"/>
      <c r="G88" s="23"/>
      <c r="H88" s="24"/>
      <c r="I88" s="25"/>
      <c r="J88" s="22"/>
      <c r="K88" s="24"/>
      <c r="L88" s="25"/>
      <c r="M88" s="22"/>
    </row>
    <row r="89" spans="1:13" x14ac:dyDescent="0.35">
      <c r="A89" s="87"/>
      <c r="B89" s="64"/>
      <c r="C89" s="72"/>
      <c r="D89" s="21"/>
      <c r="E89" s="22"/>
      <c r="F89" s="21"/>
      <c r="G89" s="23"/>
      <c r="H89" s="24"/>
      <c r="I89" s="25"/>
      <c r="J89" s="22"/>
      <c r="K89" s="24"/>
      <c r="L89" s="25"/>
      <c r="M89" s="22"/>
    </row>
    <row r="90" spans="1:13" x14ac:dyDescent="0.35">
      <c r="A90" s="87"/>
      <c r="B90" s="64"/>
      <c r="C90" s="72"/>
      <c r="D90" s="21"/>
      <c r="E90" s="22"/>
      <c r="F90" s="21"/>
      <c r="G90" s="23"/>
      <c r="H90" s="24"/>
      <c r="I90" s="25"/>
      <c r="J90" s="22"/>
      <c r="K90" s="24"/>
      <c r="L90" s="25"/>
      <c r="M90" s="22"/>
    </row>
    <row r="91" spans="1:13" x14ac:dyDescent="0.35">
      <c r="A91" s="87"/>
      <c r="B91" s="64"/>
      <c r="C91" s="72"/>
      <c r="D91" s="21"/>
      <c r="E91" s="22"/>
      <c r="F91" s="21"/>
      <c r="G91" s="23"/>
      <c r="H91" s="24"/>
      <c r="I91" s="25"/>
      <c r="J91" s="22"/>
      <c r="K91" s="24"/>
      <c r="L91" s="25"/>
      <c r="M91" s="22"/>
    </row>
    <row r="92" spans="1:13" x14ac:dyDescent="0.35">
      <c r="A92" s="87"/>
      <c r="B92" s="64"/>
      <c r="C92" s="72"/>
      <c r="D92" s="21"/>
      <c r="E92" s="22"/>
      <c r="F92" s="21"/>
      <c r="G92" s="23"/>
      <c r="H92" s="24"/>
      <c r="I92" s="25"/>
      <c r="J92" s="22"/>
      <c r="K92" s="24"/>
      <c r="L92" s="25"/>
      <c r="M92" s="22"/>
    </row>
    <row r="93" spans="1:13" x14ac:dyDescent="0.35">
      <c r="A93" s="87"/>
      <c r="B93" s="64"/>
      <c r="C93" s="72"/>
      <c r="D93" s="21"/>
      <c r="E93" s="22"/>
      <c r="F93" s="21"/>
      <c r="G93" s="23"/>
      <c r="H93" s="24"/>
      <c r="I93" s="25"/>
      <c r="J93" s="22"/>
      <c r="K93" s="24"/>
      <c r="L93" s="25"/>
      <c r="M93" s="22"/>
    </row>
    <row r="94" spans="1:13" x14ac:dyDescent="0.35">
      <c r="A94" s="87"/>
      <c r="B94" s="64"/>
      <c r="C94" s="72"/>
      <c r="D94" s="21"/>
      <c r="E94" s="22"/>
      <c r="F94" s="21"/>
      <c r="G94" s="23"/>
      <c r="H94" s="24"/>
      <c r="I94" s="25"/>
      <c r="J94" s="22"/>
      <c r="K94" s="24"/>
      <c r="L94" s="25"/>
      <c r="M94" s="22"/>
    </row>
    <row r="95" spans="1:13" x14ac:dyDescent="0.35">
      <c r="A95" s="87"/>
      <c r="B95" s="64"/>
      <c r="C95" s="72"/>
      <c r="D95" s="21"/>
      <c r="E95" s="22"/>
      <c r="F95" s="21"/>
      <c r="G95" s="23"/>
      <c r="H95" s="24"/>
      <c r="I95" s="25"/>
      <c r="J95" s="22"/>
      <c r="K95" s="24"/>
      <c r="L95" s="25"/>
      <c r="M95" s="22"/>
    </row>
    <row r="96" spans="1:13" x14ac:dyDescent="0.35">
      <c r="A96" s="87"/>
      <c r="B96" s="64"/>
      <c r="C96" s="72"/>
      <c r="D96" s="21"/>
      <c r="E96" s="22"/>
      <c r="F96" s="21"/>
      <c r="G96" s="23"/>
      <c r="H96" s="24"/>
      <c r="I96" s="25"/>
      <c r="J96" s="22"/>
      <c r="K96" s="24"/>
      <c r="L96" s="25"/>
      <c r="M96" s="22"/>
    </row>
    <row r="97" spans="1:13" x14ac:dyDescent="0.35">
      <c r="A97" s="87"/>
      <c r="B97" s="64"/>
      <c r="C97" s="72"/>
      <c r="D97" s="21"/>
      <c r="E97" s="22"/>
      <c r="F97" s="21"/>
      <c r="G97" s="23"/>
      <c r="H97" s="24"/>
      <c r="I97" s="25"/>
      <c r="J97" s="22"/>
      <c r="K97" s="24"/>
      <c r="L97" s="25"/>
      <c r="M97" s="22"/>
    </row>
    <row r="98" spans="1:13" x14ac:dyDescent="0.35">
      <c r="A98" s="87"/>
      <c r="B98" s="64"/>
      <c r="C98" s="72"/>
      <c r="D98" s="21"/>
      <c r="E98" s="22"/>
      <c r="F98" s="21"/>
      <c r="G98" s="23"/>
      <c r="H98" s="24"/>
      <c r="I98" s="25"/>
      <c r="J98" s="22"/>
      <c r="K98" s="24"/>
      <c r="L98" s="25"/>
      <c r="M98" s="22"/>
    </row>
    <row r="99" spans="1:13" x14ac:dyDescent="0.35">
      <c r="A99" s="87"/>
      <c r="B99" s="64"/>
      <c r="C99" s="72"/>
      <c r="D99" s="21"/>
      <c r="E99" s="22"/>
      <c r="F99" s="21"/>
      <c r="G99" s="23"/>
      <c r="H99" s="24"/>
      <c r="I99" s="25"/>
      <c r="J99" s="22"/>
      <c r="K99" s="24"/>
      <c r="L99" s="25"/>
      <c r="M99" s="22"/>
    </row>
    <row r="100" spans="1:13" x14ac:dyDescent="0.35">
      <c r="A100" s="87"/>
      <c r="B100" s="64"/>
      <c r="C100" s="72"/>
      <c r="D100" s="21"/>
      <c r="E100" s="22"/>
      <c r="F100" s="21"/>
      <c r="G100" s="23"/>
      <c r="H100" s="24"/>
      <c r="I100" s="25"/>
      <c r="J100" s="22"/>
      <c r="K100" s="24"/>
      <c r="L100" s="25"/>
      <c r="M100" s="22"/>
    </row>
    <row r="101" spans="1:13" x14ac:dyDescent="0.35">
      <c r="A101" s="87"/>
      <c r="B101" s="64"/>
      <c r="C101" s="72"/>
      <c r="D101" s="21"/>
      <c r="E101" s="22"/>
      <c r="F101" s="21"/>
      <c r="G101" s="23"/>
      <c r="H101" s="24"/>
      <c r="I101" s="25"/>
      <c r="J101" s="22"/>
      <c r="K101" s="24"/>
      <c r="L101" s="25"/>
      <c r="M101" s="22"/>
    </row>
    <row r="102" spans="1:13" x14ac:dyDescent="0.35">
      <c r="A102" s="87"/>
      <c r="B102" s="64"/>
      <c r="C102" s="72"/>
      <c r="D102" s="21"/>
      <c r="E102" s="22"/>
      <c r="F102" s="21"/>
      <c r="G102" s="23"/>
      <c r="H102" s="24"/>
      <c r="I102" s="25"/>
      <c r="J102" s="22"/>
      <c r="K102" s="24"/>
      <c r="L102" s="25"/>
      <c r="M102" s="22"/>
    </row>
    <row r="103" spans="1:13" x14ac:dyDescent="0.35">
      <c r="A103" s="87"/>
      <c r="B103" s="64"/>
      <c r="C103" s="72"/>
      <c r="D103" s="21"/>
      <c r="E103" s="22"/>
      <c r="F103" s="21"/>
      <c r="G103" s="23"/>
      <c r="H103" s="24"/>
      <c r="I103" s="25"/>
      <c r="J103" s="22"/>
      <c r="K103" s="24"/>
      <c r="L103" s="25"/>
      <c r="M103" s="22"/>
    </row>
    <row r="104" spans="1:13" x14ac:dyDescent="0.35">
      <c r="A104" s="87"/>
      <c r="B104" s="64"/>
      <c r="C104" s="72"/>
      <c r="D104" s="21"/>
      <c r="E104" s="22"/>
      <c r="F104" s="21"/>
      <c r="G104" s="23"/>
      <c r="H104" s="24"/>
      <c r="I104" s="25"/>
      <c r="J104" s="22"/>
      <c r="K104" s="24"/>
      <c r="L104" s="25"/>
      <c r="M104" s="22"/>
    </row>
    <row r="105" spans="1:13" x14ac:dyDescent="0.35">
      <c r="A105" s="87"/>
      <c r="B105" s="64"/>
      <c r="C105" s="72"/>
      <c r="D105" s="21"/>
      <c r="E105" s="22"/>
      <c r="F105" s="21"/>
      <c r="G105" s="23"/>
      <c r="H105" s="24"/>
      <c r="I105" s="25"/>
      <c r="J105" s="22"/>
      <c r="K105" s="24"/>
      <c r="L105" s="25"/>
      <c r="M105" s="22"/>
    </row>
    <row r="106" spans="1:13" x14ac:dyDescent="0.35">
      <c r="A106" s="87"/>
      <c r="B106" s="64"/>
      <c r="C106" s="72"/>
      <c r="D106" s="21"/>
      <c r="E106" s="22"/>
      <c r="F106" s="21"/>
      <c r="G106" s="23"/>
      <c r="H106" s="24"/>
      <c r="I106" s="25"/>
      <c r="J106" s="22"/>
      <c r="K106" s="24"/>
      <c r="L106" s="25"/>
      <c r="M106" s="22"/>
    </row>
    <row r="107" spans="1:13" x14ac:dyDescent="0.35">
      <c r="A107" s="87"/>
      <c r="B107" s="64"/>
      <c r="C107" s="72"/>
      <c r="D107" s="21"/>
      <c r="E107" s="22"/>
      <c r="F107" s="21"/>
      <c r="G107" s="23"/>
      <c r="H107" s="24"/>
      <c r="I107" s="25"/>
      <c r="J107" s="22"/>
      <c r="K107" s="24"/>
      <c r="L107" s="25"/>
      <c r="M107" s="22"/>
    </row>
    <row r="108" spans="1:13" x14ac:dyDescent="0.35">
      <c r="A108" s="87"/>
      <c r="B108" s="64"/>
      <c r="C108" s="72"/>
      <c r="D108" s="21"/>
      <c r="E108" s="22"/>
      <c r="F108" s="21"/>
      <c r="G108" s="23"/>
      <c r="H108" s="24"/>
      <c r="I108" s="25"/>
      <c r="J108" s="22"/>
      <c r="K108" s="24"/>
      <c r="L108" s="25"/>
      <c r="M108" s="22"/>
    </row>
    <row r="109" spans="1:13" x14ac:dyDescent="0.35">
      <c r="A109" s="87"/>
      <c r="B109" s="64"/>
      <c r="C109" s="72"/>
      <c r="D109" s="21"/>
      <c r="E109" s="22"/>
      <c r="F109" s="21"/>
      <c r="G109" s="23"/>
      <c r="H109" s="24"/>
      <c r="I109" s="25"/>
      <c r="J109" s="22"/>
      <c r="K109" s="24"/>
      <c r="L109" s="25"/>
      <c r="M109" s="22"/>
    </row>
    <row r="110" spans="1:13" x14ac:dyDescent="0.35">
      <c r="A110" s="87"/>
      <c r="B110" s="64"/>
      <c r="C110" s="72"/>
      <c r="D110" s="21"/>
      <c r="E110" s="22"/>
      <c r="F110" s="21"/>
      <c r="G110" s="23"/>
      <c r="H110" s="24"/>
      <c r="I110" s="25"/>
      <c r="J110" s="22"/>
      <c r="K110" s="24"/>
      <c r="L110" s="25"/>
      <c r="M110" s="22"/>
    </row>
    <row r="111" spans="1:13" x14ac:dyDescent="0.35">
      <c r="A111" s="87"/>
      <c r="B111" s="64"/>
      <c r="C111" s="72"/>
      <c r="D111" s="21"/>
      <c r="E111" s="22"/>
      <c r="F111" s="21"/>
      <c r="G111" s="23"/>
      <c r="H111" s="24"/>
      <c r="I111" s="25"/>
      <c r="J111" s="22"/>
      <c r="K111" s="24"/>
      <c r="L111" s="25"/>
      <c r="M111" s="22"/>
    </row>
    <row r="112" spans="1:13" x14ac:dyDescent="0.35">
      <c r="A112" s="87"/>
      <c r="B112" s="64"/>
      <c r="C112" s="72"/>
      <c r="D112" s="21"/>
      <c r="E112" s="22"/>
      <c r="F112" s="21"/>
      <c r="G112" s="23"/>
      <c r="H112" s="24"/>
      <c r="I112" s="25"/>
      <c r="J112" s="22"/>
      <c r="K112" s="24"/>
      <c r="L112" s="25"/>
      <c r="M112" s="22"/>
    </row>
    <row r="113" spans="1:13" x14ac:dyDescent="0.35">
      <c r="A113" s="87"/>
      <c r="B113" s="64"/>
      <c r="C113" s="72"/>
      <c r="D113" s="21"/>
      <c r="E113" s="22"/>
      <c r="F113" s="21"/>
      <c r="G113" s="23"/>
      <c r="H113" s="24"/>
      <c r="I113" s="25"/>
      <c r="J113" s="22"/>
      <c r="K113" s="24"/>
      <c r="L113" s="25"/>
      <c r="M113" s="22"/>
    </row>
    <row r="114" spans="1:13" x14ac:dyDescent="0.35">
      <c r="A114" s="87"/>
      <c r="B114" s="64"/>
      <c r="C114" s="72"/>
      <c r="D114" s="21"/>
      <c r="E114" s="22"/>
      <c r="F114" s="21"/>
      <c r="G114" s="23"/>
      <c r="H114" s="24"/>
      <c r="I114" s="25"/>
      <c r="J114" s="22"/>
      <c r="K114" s="24"/>
      <c r="L114" s="25"/>
      <c r="M114" s="22"/>
    </row>
    <row r="115" spans="1:13" x14ac:dyDescent="0.35">
      <c r="A115" s="87"/>
      <c r="B115" s="64"/>
      <c r="C115" s="72"/>
      <c r="D115" s="21"/>
      <c r="E115" s="22"/>
      <c r="F115" s="21"/>
      <c r="G115" s="23"/>
      <c r="H115" s="24"/>
      <c r="I115" s="25"/>
      <c r="J115" s="22"/>
      <c r="K115" s="24"/>
      <c r="L115" s="25"/>
      <c r="M115" s="22"/>
    </row>
    <row r="116" spans="1:13" x14ac:dyDescent="0.35">
      <c r="A116" s="87"/>
      <c r="B116" s="64"/>
      <c r="C116" s="72"/>
      <c r="D116" s="21"/>
      <c r="E116" s="22"/>
      <c r="F116" s="21"/>
      <c r="G116" s="23"/>
      <c r="H116" s="24"/>
      <c r="I116" s="25"/>
      <c r="J116" s="22"/>
      <c r="K116" s="24"/>
      <c r="L116" s="25"/>
      <c r="M116" s="22"/>
    </row>
    <row r="117" spans="1:13" x14ac:dyDescent="0.35">
      <c r="A117" s="87"/>
      <c r="B117" s="64"/>
      <c r="C117" s="72"/>
      <c r="D117" s="21"/>
      <c r="E117" s="22"/>
      <c r="F117" s="21"/>
      <c r="G117" s="23"/>
      <c r="H117" s="24"/>
      <c r="I117" s="25"/>
      <c r="J117" s="22"/>
      <c r="K117" s="24"/>
      <c r="L117" s="25"/>
      <c r="M117" s="22"/>
    </row>
    <row r="118" spans="1:13" x14ac:dyDescent="0.35">
      <c r="A118" s="87"/>
      <c r="B118" s="64"/>
      <c r="C118" s="72"/>
      <c r="D118" s="21"/>
      <c r="E118" s="22"/>
      <c r="F118" s="21"/>
      <c r="G118" s="23"/>
      <c r="H118" s="24"/>
      <c r="I118" s="25"/>
      <c r="J118" s="22"/>
      <c r="K118" s="24"/>
      <c r="L118" s="25"/>
      <c r="M118" s="22"/>
    </row>
    <row r="119" spans="1:13" x14ac:dyDescent="0.35">
      <c r="A119" s="87"/>
      <c r="B119" s="64"/>
      <c r="C119" s="72"/>
      <c r="D119" s="21"/>
      <c r="E119" s="22"/>
      <c r="F119" s="21"/>
      <c r="G119" s="23"/>
      <c r="H119" s="24"/>
      <c r="I119" s="25"/>
      <c r="J119" s="22"/>
      <c r="K119" s="24"/>
      <c r="L119" s="25"/>
      <c r="M119" s="22"/>
    </row>
    <row r="120" spans="1:13" x14ac:dyDescent="0.35">
      <c r="A120" s="87"/>
      <c r="B120" s="64"/>
      <c r="C120" s="72"/>
      <c r="D120" s="21"/>
      <c r="E120" s="22"/>
      <c r="F120" s="21"/>
      <c r="G120" s="23"/>
      <c r="H120" s="24"/>
      <c r="I120" s="25"/>
      <c r="J120" s="22"/>
      <c r="K120" s="24"/>
      <c r="L120" s="25"/>
      <c r="M120" s="22"/>
    </row>
    <row r="121" spans="1:13" x14ac:dyDescent="0.35">
      <c r="A121" s="87"/>
      <c r="B121" s="64"/>
      <c r="C121" s="72"/>
      <c r="D121" s="21"/>
      <c r="E121" s="22"/>
      <c r="F121" s="21"/>
      <c r="G121" s="23"/>
      <c r="H121" s="24"/>
      <c r="I121" s="25"/>
      <c r="J121" s="22"/>
      <c r="K121" s="24"/>
      <c r="L121" s="25"/>
      <c r="M121" s="22"/>
    </row>
    <row r="122" spans="1:13" x14ac:dyDescent="0.35">
      <c r="A122" s="87"/>
      <c r="B122" s="64"/>
      <c r="C122" s="72"/>
      <c r="D122" s="21"/>
      <c r="E122" s="22"/>
      <c r="F122" s="21"/>
      <c r="G122" s="23"/>
      <c r="H122" s="24"/>
      <c r="I122" s="25"/>
      <c r="J122" s="22"/>
      <c r="K122" s="24"/>
      <c r="L122" s="25"/>
      <c r="M122" s="22"/>
    </row>
    <row r="123" spans="1:13" x14ac:dyDescent="0.35">
      <c r="A123" s="87"/>
      <c r="B123" s="64"/>
      <c r="C123" s="72"/>
      <c r="D123" s="21"/>
      <c r="E123" s="22"/>
      <c r="F123" s="21"/>
      <c r="G123" s="23"/>
      <c r="H123" s="24"/>
      <c r="I123" s="25"/>
      <c r="J123" s="22"/>
      <c r="K123" s="24"/>
      <c r="L123" s="25"/>
      <c r="M123" s="22"/>
    </row>
    <row r="124" spans="1:13" x14ac:dyDescent="0.35">
      <c r="A124" s="87"/>
      <c r="B124" s="64"/>
      <c r="C124" s="72"/>
      <c r="D124" s="21"/>
      <c r="E124" s="22"/>
      <c r="F124" s="21"/>
      <c r="G124" s="23"/>
      <c r="H124" s="24"/>
      <c r="I124" s="25"/>
      <c r="J124" s="22"/>
      <c r="K124" s="24"/>
      <c r="L124" s="25"/>
      <c r="M124" s="22"/>
    </row>
    <row r="125" spans="1:13" x14ac:dyDescent="0.35">
      <c r="A125" s="87"/>
      <c r="B125" s="64"/>
      <c r="C125" s="72"/>
      <c r="D125" s="21"/>
      <c r="E125" s="22"/>
      <c r="F125" s="21"/>
      <c r="G125" s="23"/>
      <c r="H125" s="24"/>
      <c r="I125" s="25"/>
      <c r="J125" s="22"/>
      <c r="K125" s="24"/>
      <c r="L125" s="25"/>
      <c r="M125" s="22"/>
    </row>
    <row r="126" spans="1:13" x14ac:dyDescent="0.35">
      <c r="A126" s="87"/>
      <c r="B126" s="64"/>
      <c r="C126" s="72"/>
      <c r="D126" s="21"/>
      <c r="E126" s="22"/>
      <c r="F126" s="21"/>
      <c r="G126" s="23"/>
      <c r="H126" s="24"/>
      <c r="I126" s="25"/>
      <c r="J126" s="22"/>
      <c r="K126" s="24"/>
      <c r="L126" s="25"/>
      <c r="M126" s="22"/>
    </row>
    <row r="127" spans="1:13" x14ac:dyDescent="0.35">
      <c r="A127" s="87"/>
      <c r="B127" s="64"/>
      <c r="C127" s="72"/>
      <c r="D127" s="21"/>
      <c r="E127" s="22"/>
      <c r="F127" s="21"/>
      <c r="G127" s="23"/>
      <c r="H127" s="24"/>
      <c r="I127" s="25"/>
      <c r="J127" s="22"/>
      <c r="K127" s="24"/>
      <c r="L127" s="25"/>
      <c r="M127" s="22"/>
    </row>
    <row r="128" spans="1:13" x14ac:dyDescent="0.35">
      <c r="A128" s="87"/>
      <c r="B128" s="64"/>
      <c r="C128" s="72"/>
      <c r="D128" s="21"/>
      <c r="E128" s="22"/>
      <c r="F128" s="21"/>
      <c r="G128" s="23"/>
      <c r="H128" s="24"/>
      <c r="I128" s="25"/>
      <c r="J128" s="22"/>
      <c r="K128" s="24"/>
      <c r="L128" s="25"/>
      <c r="M128" s="22"/>
    </row>
    <row r="129" spans="1:13" x14ac:dyDescent="0.35">
      <c r="A129" s="87"/>
      <c r="B129" s="64"/>
      <c r="C129" s="72"/>
      <c r="D129" s="21"/>
      <c r="E129" s="22"/>
      <c r="F129" s="21"/>
      <c r="G129" s="23"/>
      <c r="H129" s="24"/>
      <c r="I129" s="25"/>
      <c r="J129" s="22"/>
      <c r="K129" s="24"/>
      <c r="L129" s="25"/>
      <c r="M129" s="22"/>
    </row>
    <row r="130" spans="1:13" x14ac:dyDescent="0.35">
      <c r="A130" s="87"/>
      <c r="B130" s="64"/>
      <c r="C130" s="72"/>
      <c r="D130" s="21"/>
      <c r="E130" s="22"/>
      <c r="F130" s="21"/>
      <c r="G130" s="23"/>
      <c r="H130" s="24"/>
      <c r="I130" s="25"/>
      <c r="J130" s="22"/>
      <c r="K130" s="24"/>
      <c r="L130" s="25"/>
      <c r="M130" s="22"/>
    </row>
    <row r="131" spans="1:13" x14ac:dyDescent="0.35">
      <c r="A131" s="87"/>
      <c r="B131" s="64"/>
      <c r="C131" s="72"/>
      <c r="D131" s="21"/>
      <c r="E131" s="22"/>
      <c r="F131" s="21"/>
      <c r="G131" s="23"/>
      <c r="H131" s="24"/>
      <c r="I131" s="25"/>
      <c r="J131" s="22"/>
      <c r="K131" s="24"/>
      <c r="L131" s="25"/>
      <c r="M131" s="22"/>
    </row>
    <row r="132" spans="1:13" x14ac:dyDescent="0.35">
      <c r="A132" s="87"/>
      <c r="B132" s="64"/>
      <c r="C132" s="72"/>
      <c r="D132" s="21"/>
      <c r="E132" s="22"/>
      <c r="F132" s="21"/>
      <c r="G132" s="23"/>
      <c r="H132" s="24"/>
      <c r="I132" s="25"/>
      <c r="J132" s="22"/>
      <c r="K132" s="24"/>
      <c r="L132" s="25"/>
      <c r="M132" s="22"/>
    </row>
    <row r="133" spans="1:13" x14ac:dyDescent="0.35">
      <c r="A133" s="87"/>
      <c r="B133" s="64"/>
      <c r="C133" s="72"/>
      <c r="D133" s="21"/>
      <c r="E133" s="22"/>
      <c r="F133" s="21"/>
      <c r="G133" s="23"/>
      <c r="H133" s="24"/>
      <c r="I133" s="25"/>
      <c r="J133" s="22"/>
      <c r="K133" s="24"/>
      <c r="L133" s="25"/>
      <c r="M133" s="22"/>
    </row>
    <row r="134" spans="1:13" x14ac:dyDescent="0.35">
      <c r="A134" s="87"/>
      <c r="B134" s="64"/>
      <c r="C134" s="72"/>
      <c r="D134" s="21"/>
      <c r="E134" s="22"/>
      <c r="F134" s="21"/>
      <c r="G134" s="23"/>
      <c r="H134" s="24"/>
      <c r="I134" s="25"/>
      <c r="J134" s="22"/>
      <c r="K134" s="24"/>
      <c r="L134" s="25"/>
      <c r="M134" s="22"/>
    </row>
    <row r="135" spans="1:13" x14ac:dyDescent="0.35">
      <c r="A135" s="87"/>
      <c r="B135" s="64"/>
      <c r="C135" s="72"/>
      <c r="D135" s="21"/>
      <c r="E135" s="22"/>
      <c r="F135" s="21"/>
      <c r="G135" s="23"/>
      <c r="H135" s="24"/>
      <c r="I135" s="25"/>
      <c r="J135" s="22"/>
      <c r="K135" s="24"/>
      <c r="L135" s="25"/>
      <c r="M135" s="22"/>
    </row>
    <row r="136" spans="1:13" x14ac:dyDescent="0.35">
      <c r="A136" s="87"/>
      <c r="B136" s="64"/>
      <c r="C136" s="72"/>
      <c r="D136" s="21"/>
      <c r="E136" s="22"/>
      <c r="F136" s="21"/>
      <c r="G136" s="23"/>
      <c r="H136" s="24"/>
      <c r="I136" s="25"/>
      <c r="J136" s="22"/>
      <c r="K136" s="24"/>
      <c r="L136" s="25"/>
      <c r="M136" s="22"/>
    </row>
    <row r="137" spans="1:13" x14ac:dyDescent="0.35">
      <c r="A137" s="87"/>
      <c r="B137" s="64"/>
      <c r="C137" s="72"/>
      <c r="D137" s="21"/>
      <c r="E137" s="22"/>
      <c r="F137" s="21"/>
      <c r="G137" s="23"/>
      <c r="H137" s="24"/>
      <c r="I137" s="25"/>
      <c r="J137" s="22"/>
      <c r="K137" s="24"/>
      <c r="L137" s="25"/>
      <c r="M137" s="22"/>
    </row>
    <row r="138" spans="1:13" x14ac:dyDescent="0.35">
      <c r="A138" s="87"/>
      <c r="B138" s="64"/>
      <c r="C138" s="72"/>
      <c r="D138" s="21"/>
      <c r="E138" s="22"/>
      <c r="F138" s="21"/>
      <c r="G138" s="23"/>
      <c r="H138" s="24"/>
      <c r="I138" s="25"/>
      <c r="J138" s="22"/>
      <c r="K138" s="24"/>
      <c r="L138" s="25"/>
      <c r="M138" s="22"/>
    </row>
    <row r="139" spans="1:13" x14ac:dyDescent="0.35">
      <c r="A139" s="87"/>
      <c r="B139" s="64"/>
      <c r="C139" s="72"/>
      <c r="D139" s="21"/>
      <c r="E139" s="22"/>
      <c r="F139" s="21"/>
      <c r="G139" s="23"/>
      <c r="H139" s="24"/>
      <c r="I139" s="25"/>
      <c r="J139" s="22"/>
      <c r="K139" s="24"/>
      <c r="L139" s="25"/>
      <c r="M139" s="22"/>
    </row>
    <row r="140" spans="1:13" x14ac:dyDescent="0.35">
      <c r="A140" s="87"/>
      <c r="B140" s="64"/>
      <c r="C140" s="72"/>
      <c r="D140" s="21"/>
      <c r="E140" s="22"/>
      <c r="F140" s="21"/>
      <c r="G140" s="23"/>
      <c r="H140" s="24"/>
      <c r="I140" s="25"/>
      <c r="J140" s="22"/>
      <c r="K140" s="24"/>
      <c r="L140" s="25"/>
      <c r="M140" s="22"/>
    </row>
    <row r="141" spans="1:13" x14ac:dyDescent="0.35">
      <c r="A141" s="87"/>
      <c r="B141" s="64"/>
      <c r="C141" s="72"/>
      <c r="D141" s="21"/>
      <c r="E141" s="22"/>
      <c r="F141" s="21"/>
      <c r="G141" s="23"/>
      <c r="H141" s="24"/>
      <c r="I141" s="25"/>
      <c r="J141" s="22"/>
      <c r="K141" s="24"/>
      <c r="L141" s="25"/>
      <c r="M141" s="22"/>
    </row>
    <row r="142" spans="1:13" x14ac:dyDescent="0.35">
      <c r="A142" s="87"/>
      <c r="B142" s="64"/>
      <c r="C142" s="72"/>
      <c r="D142" s="21"/>
      <c r="E142" s="22"/>
      <c r="F142" s="21"/>
      <c r="G142" s="23"/>
      <c r="H142" s="24"/>
      <c r="I142" s="25"/>
      <c r="J142" s="22"/>
      <c r="K142" s="24"/>
      <c r="L142" s="25"/>
      <c r="M142" s="22"/>
    </row>
    <row r="143" spans="1:13" x14ac:dyDescent="0.35">
      <c r="A143" s="87"/>
      <c r="B143" s="64"/>
      <c r="C143" s="72"/>
      <c r="D143" s="21"/>
      <c r="E143" s="22"/>
      <c r="F143" s="21"/>
      <c r="G143" s="23"/>
      <c r="H143" s="24"/>
      <c r="I143" s="25"/>
      <c r="J143" s="22"/>
      <c r="K143" s="24"/>
      <c r="L143" s="25"/>
      <c r="M143" s="22"/>
    </row>
    <row r="144" spans="1:13" x14ac:dyDescent="0.35">
      <c r="A144" s="87"/>
      <c r="B144" s="64"/>
      <c r="C144" s="72"/>
      <c r="D144" s="21"/>
      <c r="E144" s="22"/>
      <c r="F144" s="21"/>
      <c r="G144" s="23"/>
      <c r="H144" s="24"/>
      <c r="I144" s="25"/>
      <c r="J144" s="22"/>
      <c r="K144" s="24"/>
      <c r="L144" s="25"/>
      <c r="M144" s="22"/>
    </row>
    <row r="145" spans="1:13" x14ac:dyDescent="0.35">
      <c r="A145" s="87"/>
      <c r="B145" s="64"/>
      <c r="C145" s="72"/>
      <c r="D145" s="21"/>
      <c r="E145" s="22"/>
      <c r="F145" s="21"/>
      <c r="G145" s="23"/>
      <c r="H145" s="24"/>
      <c r="I145" s="25"/>
      <c r="J145" s="22"/>
      <c r="K145" s="24"/>
      <c r="L145" s="25"/>
      <c r="M145" s="22"/>
    </row>
    <row r="146" spans="1:13" x14ac:dyDescent="0.35">
      <c r="A146" s="87"/>
      <c r="B146" s="64"/>
      <c r="C146" s="72"/>
      <c r="D146" s="21"/>
      <c r="E146" s="22"/>
      <c r="F146" s="21"/>
      <c r="G146" s="23"/>
      <c r="H146" s="24"/>
      <c r="I146" s="25"/>
      <c r="J146" s="22"/>
      <c r="K146" s="24"/>
      <c r="L146" s="25"/>
      <c r="M146" s="22"/>
    </row>
    <row r="147" spans="1:13" x14ac:dyDescent="0.35">
      <c r="A147" s="87"/>
      <c r="B147" s="64"/>
      <c r="C147" s="72"/>
      <c r="D147" s="21"/>
      <c r="E147" s="22"/>
      <c r="F147" s="21"/>
      <c r="G147" s="23"/>
      <c r="H147" s="24"/>
      <c r="I147" s="25"/>
      <c r="J147" s="22"/>
      <c r="K147" s="24"/>
      <c r="L147" s="25"/>
      <c r="M147" s="22"/>
    </row>
    <row r="148" spans="1:13" x14ac:dyDescent="0.35">
      <c r="A148" s="87"/>
      <c r="B148" s="64"/>
      <c r="C148" s="72"/>
      <c r="D148" s="21"/>
      <c r="E148" s="22"/>
      <c r="F148" s="21"/>
      <c r="G148" s="23"/>
      <c r="H148" s="24"/>
      <c r="I148" s="25"/>
      <c r="J148" s="22"/>
      <c r="K148" s="24"/>
      <c r="L148" s="25"/>
      <c r="M148" s="22"/>
    </row>
    <row r="149" spans="1:13" x14ac:dyDescent="0.35">
      <c r="A149" s="87"/>
      <c r="B149" s="64"/>
      <c r="C149" s="72"/>
      <c r="D149" s="21"/>
      <c r="E149" s="22"/>
      <c r="F149" s="21"/>
      <c r="G149" s="23"/>
      <c r="H149" s="24"/>
      <c r="I149" s="25"/>
      <c r="J149" s="22"/>
      <c r="K149" s="24"/>
      <c r="L149" s="25"/>
      <c r="M149" s="22"/>
    </row>
    <row r="150" spans="1:13" x14ac:dyDescent="0.35">
      <c r="A150" s="87"/>
      <c r="B150" s="64"/>
      <c r="C150" s="72"/>
      <c r="D150" s="21"/>
      <c r="E150" s="22"/>
      <c r="F150" s="21"/>
      <c r="G150" s="23"/>
      <c r="H150" s="24"/>
      <c r="I150" s="25"/>
      <c r="J150" s="22"/>
      <c r="K150" s="24"/>
      <c r="L150" s="25"/>
      <c r="M150" s="22"/>
    </row>
    <row r="151" spans="1:13" x14ac:dyDescent="0.35">
      <c r="A151" s="87"/>
      <c r="B151" s="64"/>
      <c r="C151" s="72"/>
      <c r="D151" s="21"/>
      <c r="E151" s="22"/>
      <c r="F151" s="21"/>
      <c r="G151" s="23"/>
      <c r="H151" s="24"/>
      <c r="I151" s="25"/>
      <c r="J151" s="22"/>
      <c r="K151" s="24"/>
      <c r="L151" s="25"/>
      <c r="M151" s="22"/>
    </row>
    <row r="152" spans="1:13" x14ac:dyDescent="0.35">
      <c r="A152" s="87"/>
      <c r="B152" s="64"/>
      <c r="C152" s="72"/>
      <c r="D152" s="21"/>
      <c r="E152" s="22"/>
      <c r="F152" s="21"/>
      <c r="G152" s="23"/>
      <c r="H152" s="24"/>
      <c r="I152" s="25"/>
      <c r="J152" s="22"/>
      <c r="K152" s="24"/>
      <c r="L152" s="25"/>
      <c r="M152" s="22"/>
    </row>
    <row r="153" spans="1:13" x14ac:dyDescent="0.35">
      <c r="A153" s="87"/>
      <c r="B153" s="64"/>
      <c r="C153" s="72"/>
      <c r="D153" s="21"/>
      <c r="E153" s="22"/>
      <c r="F153" s="21"/>
      <c r="G153" s="23"/>
      <c r="H153" s="24"/>
      <c r="I153" s="25"/>
      <c r="J153" s="22"/>
      <c r="K153" s="24"/>
      <c r="L153" s="25"/>
      <c r="M153" s="22"/>
    </row>
    <row r="154" spans="1:13" x14ac:dyDescent="0.35">
      <c r="A154" s="87"/>
      <c r="B154" s="64"/>
      <c r="C154" s="72"/>
      <c r="D154" s="21"/>
      <c r="E154" s="22"/>
      <c r="F154" s="21"/>
      <c r="G154" s="23"/>
      <c r="H154" s="24"/>
      <c r="I154" s="25"/>
      <c r="J154" s="22"/>
      <c r="K154" s="24"/>
      <c r="L154" s="25"/>
      <c r="M154" s="22"/>
    </row>
    <row r="155" spans="1:13" x14ac:dyDescent="0.35">
      <c r="A155" s="87"/>
      <c r="B155" s="64"/>
      <c r="C155" s="72"/>
      <c r="D155" s="21"/>
      <c r="E155" s="22"/>
      <c r="F155" s="21"/>
      <c r="G155" s="23"/>
      <c r="H155" s="24"/>
      <c r="I155" s="25"/>
      <c r="J155" s="22"/>
      <c r="K155" s="24"/>
      <c r="L155" s="25"/>
      <c r="M155" s="22"/>
    </row>
    <row r="156" spans="1:13" x14ac:dyDescent="0.35">
      <c r="A156" s="87"/>
      <c r="B156" s="64"/>
      <c r="C156" s="72"/>
      <c r="D156" s="21"/>
      <c r="E156" s="22"/>
      <c r="F156" s="21"/>
      <c r="G156" s="23"/>
      <c r="H156" s="24"/>
      <c r="I156" s="25"/>
      <c r="J156" s="22"/>
      <c r="K156" s="24"/>
      <c r="L156" s="25"/>
      <c r="M156" s="22"/>
    </row>
    <row r="157" spans="1:13" x14ac:dyDescent="0.35">
      <c r="A157" s="87"/>
      <c r="B157" s="64"/>
      <c r="C157" s="72"/>
      <c r="D157" s="21"/>
      <c r="E157" s="22"/>
      <c r="F157" s="21"/>
      <c r="G157" s="23"/>
      <c r="H157" s="24"/>
      <c r="I157" s="25"/>
      <c r="J157" s="22"/>
      <c r="K157" s="24"/>
      <c r="L157" s="25"/>
      <c r="M157" s="22"/>
    </row>
    <row r="158" spans="1:13" x14ac:dyDescent="0.35">
      <c r="A158" s="87"/>
      <c r="B158" s="64"/>
      <c r="C158" s="72"/>
      <c r="D158" s="21"/>
      <c r="E158" s="22"/>
      <c r="F158" s="21"/>
      <c r="G158" s="23"/>
      <c r="H158" s="24"/>
      <c r="I158" s="25"/>
      <c r="J158" s="22"/>
      <c r="K158" s="24"/>
      <c r="L158" s="25"/>
      <c r="M158" s="22"/>
    </row>
    <row r="159" spans="1:13" x14ac:dyDescent="0.35">
      <c r="A159" s="87"/>
      <c r="B159" s="64"/>
      <c r="C159" s="72"/>
      <c r="D159" s="21"/>
      <c r="E159" s="22"/>
      <c r="F159" s="21"/>
      <c r="G159" s="23"/>
      <c r="H159" s="24"/>
      <c r="I159" s="25"/>
      <c r="J159" s="22"/>
      <c r="K159" s="24"/>
      <c r="L159" s="25"/>
      <c r="M159" s="22"/>
    </row>
    <row r="160" spans="1:13" x14ac:dyDescent="0.35">
      <c r="A160" s="87"/>
      <c r="B160" s="64"/>
      <c r="C160" s="72"/>
      <c r="D160" s="21"/>
      <c r="E160" s="22"/>
      <c r="F160" s="21"/>
      <c r="G160" s="23"/>
      <c r="H160" s="24"/>
      <c r="I160" s="25"/>
      <c r="J160" s="22"/>
      <c r="K160" s="24"/>
      <c r="L160" s="25"/>
      <c r="M160" s="22"/>
    </row>
    <row r="161" spans="1:13" x14ac:dyDescent="0.35">
      <c r="A161" s="87"/>
      <c r="B161" s="64"/>
      <c r="C161" s="72"/>
      <c r="D161" s="21"/>
      <c r="E161" s="22"/>
      <c r="F161" s="21"/>
      <c r="G161" s="23"/>
      <c r="H161" s="24"/>
      <c r="I161" s="25"/>
      <c r="J161" s="22"/>
      <c r="K161" s="24"/>
      <c r="L161" s="25"/>
      <c r="M161" s="22"/>
    </row>
    <row r="162" spans="1:13" x14ac:dyDescent="0.35">
      <c r="A162" s="87"/>
      <c r="B162" s="64"/>
      <c r="C162" s="72"/>
      <c r="D162" s="21"/>
      <c r="E162" s="22"/>
      <c r="F162" s="21"/>
      <c r="G162" s="23"/>
      <c r="H162" s="24"/>
      <c r="I162" s="25"/>
      <c r="J162" s="22"/>
      <c r="K162" s="24"/>
      <c r="L162" s="25"/>
      <c r="M162" s="22"/>
    </row>
    <row r="163" spans="1:13" x14ac:dyDescent="0.35">
      <c r="A163" s="87"/>
      <c r="B163" s="64"/>
      <c r="C163" s="72"/>
      <c r="D163" s="21"/>
      <c r="E163" s="22"/>
      <c r="F163" s="21"/>
      <c r="G163" s="23"/>
      <c r="H163" s="24"/>
      <c r="I163" s="25"/>
      <c r="J163" s="22"/>
      <c r="K163" s="24"/>
      <c r="L163" s="25"/>
      <c r="M163" s="22"/>
    </row>
    <row r="164" spans="1:13" x14ac:dyDescent="0.35">
      <c r="A164" s="87"/>
      <c r="B164" s="64"/>
      <c r="C164" s="72"/>
      <c r="D164" s="21"/>
      <c r="E164" s="22"/>
      <c r="F164" s="21"/>
      <c r="G164" s="23"/>
      <c r="H164" s="24"/>
      <c r="I164" s="25"/>
      <c r="J164" s="22"/>
      <c r="K164" s="24"/>
      <c r="L164" s="25"/>
      <c r="M164" s="22"/>
    </row>
    <row r="165" spans="1:13" x14ac:dyDescent="0.35">
      <c r="A165" s="87"/>
      <c r="B165" s="64"/>
      <c r="C165" s="72"/>
      <c r="D165" s="21"/>
      <c r="E165" s="22"/>
      <c r="F165" s="21"/>
      <c r="G165" s="23"/>
      <c r="H165" s="24"/>
      <c r="I165" s="25"/>
      <c r="J165" s="22"/>
      <c r="K165" s="24"/>
      <c r="L165" s="25"/>
      <c r="M165" s="22"/>
    </row>
    <row r="166" spans="1:13" x14ac:dyDescent="0.35">
      <c r="A166" s="87"/>
      <c r="B166" s="64"/>
      <c r="C166" s="72"/>
      <c r="D166" s="21"/>
      <c r="E166" s="22"/>
      <c r="F166" s="21"/>
      <c r="G166" s="23"/>
      <c r="H166" s="24"/>
      <c r="I166" s="25"/>
      <c r="J166" s="22"/>
      <c r="K166" s="24"/>
      <c r="L166" s="25"/>
      <c r="M166" s="22"/>
    </row>
    <row r="167" spans="1:13" x14ac:dyDescent="0.35">
      <c r="A167" s="87"/>
      <c r="B167" s="64"/>
      <c r="C167" s="72"/>
      <c r="D167" s="21"/>
      <c r="E167" s="22"/>
      <c r="F167" s="21"/>
      <c r="G167" s="23"/>
      <c r="H167" s="24"/>
      <c r="I167" s="25"/>
      <c r="J167" s="22"/>
      <c r="K167" s="24"/>
      <c r="L167" s="25"/>
      <c r="M167" s="22"/>
    </row>
    <row r="168" spans="1:13" x14ac:dyDescent="0.35">
      <c r="A168" s="87"/>
      <c r="B168" s="64"/>
      <c r="C168" s="72"/>
      <c r="D168" s="21"/>
      <c r="E168" s="22"/>
      <c r="F168" s="21"/>
      <c r="G168" s="23"/>
      <c r="H168" s="24"/>
      <c r="I168" s="25"/>
      <c r="J168" s="22"/>
      <c r="K168" s="24"/>
      <c r="L168" s="25"/>
      <c r="M168" s="22"/>
    </row>
    <row r="169" spans="1:13" x14ac:dyDescent="0.35">
      <c r="A169" s="87"/>
      <c r="B169" s="64"/>
      <c r="C169" s="72"/>
      <c r="D169" s="21"/>
      <c r="E169" s="22"/>
      <c r="F169" s="21"/>
      <c r="G169" s="23"/>
      <c r="H169" s="24"/>
      <c r="I169" s="25"/>
      <c r="J169" s="22"/>
      <c r="K169" s="24"/>
      <c r="L169" s="25"/>
      <c r="M169" s="22"/>
    </row>
    <row r="170" spans="1:13" x14ac:dyDescent="0.35">
      <c r="A170" s="87"/>
      <c r="B170" s="64"/>
      <c r="C170" s="72"/>
      <c r="D170" s="21"/>
      <c r="E170" s="22"/>
      <c r="F170" s="21"/>
      <c r="G170" s="23"/>
      <c r="H170" s="24"/>
      <c r="I170" s="25"/>
      <c r="J170" s="22"/>
      <c r="K170" s="24"/>
      <c r="L170" s="25"/>
      <c r="M170" s="22"/>
    </row>
    <row r="171" spans="1:13" x14ac:dyDescent="0.35">
      <c r="A171" s="87"/>
      <c r="B171" s="64"/>
      <c r="C171" s="72"/>
      <c r="D171" s="21"/>
      <c r="E171" s="22"/>
      <c r="F171" s="21"/>
      <c r="G171" s="23"/>
      <c r="H171" s="24"/>
      <c r="I171" s="25"/>
      <c r="J171" s="22"/>
      <c r="K171" s="24"/>
      <c r="L171" s="25"/>
      <c r="M171" s="22"/>
    </row>
    <row r="172" spans="1:13" x14ac:dyDescent="0.35">
      <c r="A172" s="87"/>
      <c r="B172" s="64"/>
      <c r="C172" s="72"/>
      <c r="D172" s="21"/>
      <c r="E172" s="22"/>
      <c r="F172" s="21"/>
      <c r="G172" s="23"/>
      <c r="H172" s="24"/>
      <c r="I172" s="25"/>
      <c r="J172" s="22"/>
      <c r="K172" s="24"/>
      <c r="L172" s="25"/>
      <c r="M172" s="22"/>
    </row>
    <row r="173" spans="1:13" x14ac:dyDescent="0.35">
      <c r="A173" s="87"/>
      <c r="B173" s="64"/>
      <c r="C173" s="72"/>
      <c r="D173" s="21"/>
      <c r="E173" s="22"/>
      <c r="F173" s="21"/>
      <c r="G173" s="23"/>
      <c r="H173" s="24"/>
      <c r="I173" s="25"/>
      <c r="J173" s="22"/>
      <c r="K173" s="24"/>
      <c r="L173" s="25"/>
      <c r="M173" s="22"/>
    </row>
    <row r="174" spans="1:13" x14ac:dyDescent="0.35">
      <c r="A174" s="87"/>
      <c r="B174" s="64"/>
      <c r="C174" s="72"/>
      <c r="D174" s="21"/>
      <c r="E174" s="22"/>
      <c r="F174" s="21"/>
      <c r="G174" s="23"/>
      <c r="H174" s="24"/>
      <c r="I174" s="25"/>
      <c r="J174" s="22"/>
      <c r="K174" s="24"/>
      <c r="L174" s="25"/>
      <c r="M174" s="22"/>
    </row>
    <row r="175" spans="1:13" x14ac:dyDescent="0.35">
      <c r="A175" s="87"/>
      <c r="B175" s="64"/>
      <c r="C175" s="72"/>
      <c r="D175" s="21"/>
      <c r="E175" s="22"/>
      <c r="F175" s="21"/>
      <c r="G175" s="23"/>
      <c r="H175" s="24"/>
      <c r="I175" s="25"/>
      <c r="J175" s="22"/>
      <c r="K175" s="24"/>
      <c r="L175" s="25"/>
      <c r="M175" s="22"/>
    </row>
    <row r="176" spans="1:13" x14ac:dyDescent="0.35">
      <c r="A176" s="87"/>
      <c r="B176" s="64"/>
      <c r="C176" s="72"/>
      <c r="D176" s="21"/>
      <c r="E176" s="22"/>
      <c r="F176" s="21"/>
      <c r="G176" s="23"/>
      <c r="H176" s="24"/>
      <c r="I176" s="25"/>
      <c r="J176" s="22"/>
      <c r="K176" s="24"/>
      <c r="L176" s="25"/>
      <c r="M176" s="22"/>
    </row>
    <row r="177" spans="1:13" x14ac:dyDescent="0.35">
      <c r="A177" s="87"/>
      <c r="B177" s="64"/>
      <c r="C177" s="72"/>
      <c r="D177" s="21"/>
      <c r="E177" s="22"/>
      <c r="F177" s="21"/>
      <c r="G177" s="23"/>
      <c r="H177" s="24"/>
      <c r="I177" s="25"/>
      <c r="J177" s="22"/>
      <c r="K177" s="24"/>
      <c r="L177" s="25"/>
      <c r="M177" s="22"/>
    </row>
    <row r="178" spans="1:13" x14ac:dyDescent="0.35">
      <c r="A178" s="87"/>
      <c r="B178" s="64"/>
      <c r="C178" s="72"/>
      <c r="D178" s="21"/>
      <c r="E178" s="22"/>
      <c r="F178" s="21"/>
      <c r="G178" s="23"/>
      <c r="H178" s="24"/>
      <c r="I178" s="25"/>
      <c r="J178" s="22"/>
      <c r="K178" s="24"/>
      <c r="L178" s="25"/>
      <c r="M178" s="22"/>
    </row>
    <row r="179" spans="1:13" x14ac:dyDescent="0.35">
      <c r="A179" s="87"/>
      <c r="B179" s="64"/>
      <c r="C179" s="72"/>
      <c r="D179" s="21"/>
      <c r="E179" s="22"/>
      <c r="F179" s="21"/>
      <c r="G179" s="23"/>
      <c r="H179" s="24"/>
      <c r="I179" s="25"/>
      <c r="J179" s="22"/>
      <c r="K179" s="24"/>
      <c r="L179" s="25"/>
      <c r="M179" s="22"/>
    </row>
    <row r="180" spans="1:13" ht="15" thickBot="1" x14ac:dyDescent="0.4">
      <c r="A180" s="99"/>
      <c r="B180" s="74"/>
      <c r="C180" s="73"/>
      <c r="D180" s="26"/>
      <c r="E180" s="27"/>
      <c r="F180" s="26"/>
      <c r="G180" s="28"/>
      <c r="H180" s="29"/>
      <c r="I180" s="30"/>
      <c r="J180" s="27"/>
      <c r="K180" s="29"/>
      <c r="L180" s="30"/>
      <c r="M180" s="27"/>
    </row>
  </sheetData>
  <mergeCells count="9">
    <mergeCell ref="H1:J1"/>
    <mergeCell ref="K1:M1"/>
    <mergeCell ref="A1:A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</sheetPr>
  <dimension ref="A1:O1087"/>
  <sheetViews>
    <sheetView tabSelected="1" topLeftCell="A1048" workbookViewId="0">
      <pane xSplit="1" topLeftCell="B1" activePane="topRight" state="frozen"/>
      <selection pane="topRight" activeCell="D1082" sqref="D1082"/>
    </sheetView>
  </sheetViews>
  <sheetFormatPr defaultRowHeight="14.5" x14ac:dyDescent="0.35"/>
  <cols>
    <col min="1" max="1" width="51.453125" style="61" customWidth="1"/>
    <col min="2" max="2" width="16.1796875" bestFit="1" customWidth="1"/>
    <col min="3" max="3" width="66.1796875" bestFit="1" customWidth="1"/>
    <col min="4" max="4" width="19.1796875" bestFit="1" customWidth="1"/>
    <col min="5" max="5" width="17.81640625" customWidth="1"/>
    <col min="6" max="6" width="13" customWidth="1"/>
    <col min="7" max="7" width="16.26953125" bestFit="1" customWidth="1"/>
    <col min="8" max="8" width="39.81640625" bestFit="1" customWidth="1"/>
    <col min="9" max="9" width="72.1796875" bestFit="1" customWidth="1"/>
    <col min="10" max="10" width="12.54296875" bestFit="1" customWidth="1"/>
    <col min="11" max="11" width="17.26953125" style="84" customWidth="1"/>
    <col min="12" max="12" width="17.81640625" style="84" customWidth="1"/>
    <col min="13" max="13" width="14.1796875" style="84" bestFit="1" customWidth="1"/>
    <col min="14" max="14" width="17.26953125" style="84" bestFit="1" customWidth="1"/>
    <col min="15" max="15" width="12.54296875" style="84" bestFit="1" customWidth="1"/>
  </cols>
  <sheetData>
    <row r="1" spans="1:15" ht="20.5" thickBot="1" x14ac:dyDescent="0.45">
      <c r="A1" s="31"/>
      <c r="B1" s="32"/>
      <c r="C1" s="33"/>
      <c r="D1" s="31"/>
      <c r="E1" s="34"/>
      <c r="F1" s="33"/>
      <c r="G1" s="33"/>
      <c r="H1" s="33"/>
      <c r="I1" s="33"/>
      <c r="J1" s="136" t="s">
        <v>151</v>
      </c>
      <c r="K1" s="137"/>
      <c r="L1" s="137"/>
      <c r="M1" s="137"/>
      <c r="N1" s="137"/>
      <c r="O1" s="138"/>
    </row>
    <row r="2" spans="1:15" ht="20.5" thickBot="1" x14ac:dyDescent="0.4">
      <c r="A2" s="139" t="s">
        <v>152</v>
      </c>
      <c r="B2" s="142" t="s">
        <v>153</v>
      </c>
      <c r="C2" s="143"/>
      <c r="D2" s="144"/>
      <c r="E2" s="148" t="s">
        <v>154</v>
      </c>
      <c r="F2" s="151" t="s">
        <v>155</v>
      </c>
      <c r="G2" s="152"/>
      <c r="H2" s="152"/>
      <c r="I2" s="153"/>
      <c r="J2" s="154" t="s">
        <v>156</v>
      </c>
      <c r="K2" s="155"/>
      <c r="L2" s="156"/>
      <c r="M2" s="160" t="s">
        <v>157</v>
      </c>
      <c r="N2" s="161"/>
      <c r="O2" s="162"/>
    </row>
    <row r="3" spans="1:15" ht="18" thickBot="1" x14ac:dyDescent="0.4">
      <c r="A3" s="140"/>
      <c r="B3" s="145"/>
      <c r="C3" s="146"/>
      <c r="D3" s="147"/>
      <c r="E3" s="149"/>
      <c r="F3" s="166" t="s">
        <v>158</v>
      </c>
      <c r="G3" s="167"/>
      <c r="H3" s="168" t="s">
        <v>159</v>
      </c>
      <c r="I3" s="168" t="s">
        <v>160</v>
      </c>
      <c r="J3" s="157"/>
      <c r="K3" s="158"/>
      <c r="L3" s="159"/>
      <c r="M3" s="163"/>
      <c r="N3" s="164"/>
      <c r="O3" s="165"/>
    </row>
    <row r="4" spans="1:15" ht="29" thickBot="1" x14ac:dyDescent="0.4">
      <c r="A4" s="141"/>
      <c r="B4" s="35" t="s">
        <v>161</v>
      </c>
      <c r="C4" s="36" t="s">
        <v>162</v>
      </c>
      <c r="D4" s="37" t="s">
        <v>163</v>
      </c>
      <c r="E4" s="150"/>
      <c r="F4" s="38" t="s">
        <v>164</v>
      </c>
      <c r="G4" s="39" t="s">
        <v>165</v>
      </c>
      <c r="H4" s="169"/>
      <c r="I4" s="169"/>
      <c r="J4" s="40" t="s">
        <v>21</v>
      </c>
      <c r="K4" s="77" t="s">
        <v>166</v>
      </c>
      <c r="L4" s="78" t="s">
        <v>23</v>
      </c>
      <c r="M4" s="79" t="s">
        <v>21</v>
      </c>
      <c r="N4" s="77" t="s">
        <v>166</v>
      </c>
      <c r="O4" s="80" t="s">
        <v>23</v>
      </c>
    </row>
    <row r="5" spans="1:15" x14ac:dyDescent="0.35">
      <c r="A5" s="41" t="s">
        <v>24</v>
      </c>
      <c r="B5" s="42" t="s">
        <v>167</v>
      </c>
      <c r="C5" s="43" t="str">
        <f>IFERROR(IF(B5="No CAS","",INDEX('[1]DEQ Pollutant List'!$C$7:$C$611,MATCH('[1]3. Pollutant Emissions - EF'!B5,'[1]DEQ Pollutant List'!$B$7:$B$611,0))),"")</f>
        <v/>
      </c>
      <c r="D5" s="8">
        <f>IFERROR(IF(OR($B5="",$B5="No CAS",$B5="18540-29-9",$B5="7440-02-0"),INDEX('[1]DEQ Pollutant List'!$A$7:$A$611,MATCH($C5,'[1]DEQ Pollutant List'!$C$7:$C$611,0)),INDEX('[1]DEQ Pollutant List'!$A$7:$A$611,MATCH($B5,'[1]DEQ Pollutant List'!$B$7:$B$611,0))),"")</f>
        <v>25</v>
      </c>
      <c r="E5" s="44">
        <v>0.97499999999999998</v>
      </c>
      <c r="F5" s="45">
        <v>2.5</v>
      </c>
      <c r="G5" s="46"/>
      <c r="H5" s="8" t="s">
        <v>168</v>
      </c>
      <c r="I5" s="47" t="s">
        <v>169</v>
      </c>
      <c r="J5" s="48">
        <f>$F5*'[1]2. Emissions Units &amp; Activities'!H$13*(1-$E5)</f>
        <v>6.2500000000000053</v>
      </c>
      <c r="K5" s="85">
        <f>$F5*'[1]2. Emissions Units &amp; Activities'!I$13*(1-$E5)</f>
        <v>8.7500000000000071</v>
      </c>
      <c r="L5" s="8">
        <f>$F5*'[1]2. Emissions Units &amp; Activities'!J$13*(1-$E5)</f>
        <v>12.500000000000011</v>
      </c>
      <c r="M5" s="48">
        <f>$F5*'[1]2. Emissions Units &amp; Activities'!K$13*(1-$E5)</f>
        <v>1.8750000000000017E-2</v>
      </c>
      <c r="N5" s="85">
        <f>$F5*'[1]2. Emissions Units &amp; Activities'!L$13*(1-$E5)</f>
        <v>3.1250000000000028E-2</v>
      </c>
      <c r="O5" s="8">
        <f>$F5*'[1]2. Emissions Units &amp; Activities'!M$13*(1-$E5)</f>
        <v>5.0000000000000044E-2</v>
      </c>
    </row>
    <row r="6" spans="1:15" x14ac:dyDescent="0.35">
      <c r="A6" s="41" t="s">
        <v>24</v>
      </c>
      <c r="B6" s="49" t="s">
        <v>170</v>
      </c>
      <c r="C6" s="6" t="str">
        <f>IFERROR(IF(B6="No CAS","",INDEX('[1]DEQ Pollutant List'!$C$7:$C$611,MATCH('[1]3. Pollutant Emissions - EF'!B6,'[1]DEQ Pollutant List'!$B$7:$B$611,0))),"")</f>
        <v/>
      </c>
      <c r="D6" s="8">
        <f>IFERROR(IF(OR($B6="",$B6="No CAS"),INDEX('[1]DEQ Pollutant List'!$A$7:$A$611,MATCH($C6,'[1]DEQ Pollutant List'!$C$7:$C$611,0)),INDEX('[1]DEQ Pollutant List'!$A$7:$A$611,MATCH($B6,'[1]DEQ Pollutant List'!$B$7:$B$611,0))),"")</f>
        <v>37</v>
      </c>
      <c r="E6" s="50">
        <v>0</v>
      </c>
      <c r="F6" s="51">
        <v>0.1</v>
      </c>
      <c r="G6" s="52"/>
      <c r="H6" s="8" t="s">
        <v>168</v>
      </c>
      <c r="I6" s="47" t="s">
        <v>171</v>
      </c>
      <c r="J6" s="51">
        <f>$F6*'[1]2. Emissions Units &amp; Activities'!H$13*(1-$E6)</f>
        <v>10</v>
      </c>
      <c r="K6" s="86">
        <f>$F6*'[1]2. Emissions Units &amp; Activities'!I$13*(1-$E6)</f>
        <v>14</v>
      </c>
      <c r="L6" s="8">
        <f>$F6*'[1]2. Emissions Units &amp; Activities'!J$13*(1-$E6)</f>
        <v>20</v>
      </c>
      <c r="M6" s="51">
        <f>$F6*'[1]2. Emissions Units &amp; Activities'!K$13*(1-$E6)</f>
        <v>0.03</v>
      </c>
      <c r="N6" s="86">
        <f>$F6*'[1]2. Emissions Units &amp; Activities'!L$13*(1-$E6)</f>
        <v>0.05</v>
      </c>
      <c r="O6" s="8">
        <f>$F6*'[1]2. Emissions Units &amp; Activities'!M$13*(1-$E6)</f>
        <v>8.0000000000000016E-2</v>
      </c>
    </row>
    <row r="7" spans="1:15" x14ac:dyDescent="0.35">
      <c r="A7" s="12"/>
      <c r="B7" s="53"/>
      <c r="C7" s="14" t="str">
        <f>IFERROR(IF(B7="No CAS","",INDEX(#REF!,MATCH('[1]3. Pollutant Emissions - EF'!B7,#REF!,0))),"")</f>
        <v/>
      </c>
      <c r="D7" s="8" t="str">
        <f>IFERROR(IF(OR($B7="",$B7="No CAS"),INDEX('[1]DEQ Pollutant List'!$A$7:$A$611,MATCH($C7,'[1]DEQ Pollutant List'!$C$7:$C$611,0)),INDEX('[1]DEQ Pollutant List'!$A$7:$A$611,MATCH($B7,'[1]DEQ Pollutant List'!$B$7:$B$611,0))),"")</f>
        <v/>
      </c>
      <c r="E7" s="54"/>
      <c r="F7" s="55"/>
      <c r="G7" s="56"/>
      <c r="H7" s="16"/>
      <c r="I7" s="57"/>
      <c r="J7" s="55"/>
      <c r="K7" s="81"/>
      <c r="L7" s="82"/>
      <c r="M7" s="83"/>
      <c r="N7" s="81"/>
      <c r="O7" s="82"/>
    </row>
    <row r="8" spans="1:15" x14ac:dyDescent="0.35">
      <c r="A8" s="62" t="s">
        <v>31</v>
      </c>
      <c r="B8" s="65" t="s">
        <v>172</v>
      </c>
      <c r="C8" s="65" t="s">
        <v>173</v>
      </c>
      <c r="D8" s="8">
        <f>IFERROR(IF(OR($B8="",$B8="No CAS"),INDEX('[1]DEQ Pollutant List'!$A$7:$A$611,MATCH($C8,'[1]DEQ Pollutant List'!$C$7:$C$611,0)),INDEX('[1]DEQ Pollutant List'!$A$7:$A$611,MATCH($B8,'[1]DEQ Pollutant List'!$B$7:$B$611,0))),"")</f>
        <v>305</v>
      </c>
      <c r="E8" s="58"/>
      <c r="F8" s="103">
        <v>9.0000000000000002E-6</v>
      </c>
      <c r="G8" s="67">
        <v>9.0000000000000002E-6</v>
      </c>
      <c r="H8" s="65" t="s">
        <v>174</v>
      </c>
      <c r="I8" s="65" t="s">
        <v>175</v>
      </c>
      <c r="J8" s="67">
        <v>0</v>
      </c>
      <c r="K8" s="67">
        <v>0.23436415099999999</v>
      </c>
      <c r="L8" s="67">
        <v>0.23436415099999999</v>
      </c>
      <c r="M8" s="67">
        <f>VLOOKUP('3. Pollutant Emissions - EF'!A8,'2. Emissions Units &amp; Activities'!A:M,11,FALSE)*G8</f>
        <v>0</v>
      </c>
      <c r="N8" s="67">
        <f>VLOOKUP('3. Pollutant Emissions - EF'!A8,'2. Emissions Units &amp; Activities'!A:M,12,FALSE)*G8</f>
        <v>6.4385753424657294E-4</v>
      </c>
      <c r="O8" s="67">
        <f>VLOOKUP('3. Pollutant Emissions - EF'!A8,'2. Emissions Units &amp; Activities'!A:M,13,FALSE)*G8</f>
        <v>6.4385753424657294E-4</v>
      </c>
    </row>
    <row r="9" spans="1:15" x14ac:dyDescent="0.35">
      <c r="A9" s="63" t="s">
        <v>35</v>
      </c>
      <c r="B9" s="66" t="s">
        <v>176</v>
      </c>
      <c r="C9" s="66" t="s">
        <v>177</v>
      </c>
      <c r="D9" s="8">
        <f>IFERROR(IF(OR($B9="",$B9="No CAS"),INDEX('[1]DEQ Pollutant List'!$A$7:$A$611,MATCH($C9,'[1]DEQ Pollutant List'!$C$7:$C$611,0)),INDEX('[1]DEQ Pollutant List'!$A$7:$A$611,MATCH($B9,'[1]DEQ Pollutant List'!$B$7:$B$611,0))),"")</f>
        <v>532</v>
      </c>
      <c r="E9" s="58"/>
      <c r="F9" s="103">
        <v>2.2260000000000001E-10</v>
      </c>
      <c r="G9" s="68">
        <v>2.2260000000000001E-10</v>
      </c>
      <c r="H9" s="66" t="s">
        <v>178</v>
      </c>
      <c r="I9" s="66" t="s">
        <v>179</v>
      </c>
      <c r="J9" s="68">
        <v>0</v>
      </c>
      <c r="K9" s="68">
        <v>4.2071400000000002E-8</v>
      </c>
      <c r="L9" s="68">
        <v>4.2071400000000002E-8</v>
      </c>
      <c r="M9" s="68">
        <f>VLOOKUP('3. Pollutant Emissions - EF'!A9,'2. Emissions Units &amp; Activities'!A:M,11,FALSE)*G9</f>
        <v>0</v>
      </c>
      <c r="N9" s="68">
        <f>VLOOKUP('3. Pollutant Emissions - EF'!A9,'2. Emissions Units &amp; Activities'!A:M,12,FALSE)*G9</f>
        <v>1.1526410958904051E-10</v>
      </c>
      <c r="O9" s="68">
        <f>VLOOKUP('3. Pollutant Emissions - EF'!A9,'2. Emissions Units &amp; Activities'!A:M,13,FALSE)*G9</f>
        <v>1.1526410958904051E-10</v>
      </c>
    </row>
    <row r="10" spans="1:15" x14ac:dyDescent="0.35">
      <c r="A10" s="62" t="s">
        <v>35</v>
      </c>
      <c r="B10" s="65" t="s">
        <v>180</v>
      </c>
      <c r="C10" s="65" t="s">
        <v>181</v>
      </c>
      <c r="D10" s="8">
        <f>IFERROR(IF(OR($B10="",$B10="No CAS"),INDEX('[1]DEQ Pollutant List'!$A$7:$A$611,MATCH($C10,'[1]DEQ Pollutant List'!$C$7:$C$611,0)),INDEX('[1]DEQ Pollutant List'!$A$7:$A$611,MATCH($B10,'[1]DEQ Pollutant List'!$B$7:$B$611,0))),"")</f>
        <v>546</v>
      </c>
      <c r="E10" s="58"/>
      <c r="F10" s="103">
        <v>3.7660000000000002E-10</v>
      </c>
      <c r="G10" s="67">
        <v>3.7660000000000002E-10</v>
      </c>
      <c r="H10" s="65" t="s">
        <v>178</v>
      </c>
      <c r="I10" s="65" t="s">
        <v>179</v>
      </c>
      <c r="J10" s="67">
        <v>0</v>
      </c>
      <c r="K10" s="67">
        <v>7.1177399999999998E-8</v>
      </c>
      <c r="L10" s="67">
        <v>7.1177399999999998E-8</v>
      </c>
      <c r="M10" s="67">
        <f>VLOOKUP('3. Pollutant Emissions - EF'!A10,'2. Emissions Units &amp; Activities'!A:M,11,FALSE)*G10</f>
        <v>0</v>
      </c>
      <c r="N10" s="67">
        <f>VLOOKUP('3. Pollutant Emissions - EF'!A10,'2. Emissions Units &amp; Activities'!A:M,12,FALSE)*G10</f>
        <v>1.9500657534246474E-10</v>
      </c>
      <c r="O10" s="67">
        <f>VLOOKUP('3. Pollutant Emissions - EF'!A10,'2. Emissions Units &amp; Activities'!A:M,13,FALSE)*G10</f>
        <v>1.9500657534246474E-10</v>
      </c>
    </row>
    <row r="11" spans="1:15" x14ac:dyDescent="0.35">
      <c r="A11" s="63" t="s">
        <v>35</v>
      </c>
      <c r="B11" s="66" t="s">
        <v>182</v>
      </c>
      <c r="C11" s="66" t="s">
        <v>183</v>
      </c>
      <c r="D11" s="8">
        <f>IFERROR(IF(OR($B11="",$B11="No CAS"),INDEX('[1]DEQ Pollutant List'!$A$7:$A$611,MATCH($C11,'[1]DEQ Pollutant List'!$C$7:$C$611,0)),INDEX('[1]DEQ Pollutant List'!$A$7:$A$611,MATCH($B11,'[1]DEQ Pollutant List'!$B$7:$B$611,0))),"")</f>
        <v>547</v>
      </c>
      <c r="E11" s="58"/>
      <c r="F11" s="103">
        <v>2.8E-11</v>
      </c>
      <c r="G11" s="68">
        <v>2.8E-11</v>
      </c>
      <c r="H11" s="66" t="s">
        <v>178</v>
      </c>
      <c r="I11" s="66" t="s">
        <v>179</v>
      </c>
      <c r="J11" s="68">
        <v>0</v>
      </c>
      <c r="K11" s="68">
        <v>5.2920000000000003E-9</v>
      </c>
      <c r="L11" s="68">
        <v>5.2920000000000003E-9</v>
      </c>
      <c r="M11" s="68">
        <f>VLOOKUP('3. Pollutant Emissions - EF'!A11,'2. Emissions Units &amp; Activities'!A:M,11,FALSE)*G11</f>
        <v>0</v>
      </c>
      <c r="N11" s="68">
        <f>VLOOKUP('3. Pollutant Emissions - EF'!A11,'2. Emissions Units &amp; Activities'!A:M,12,FALSE)*G11</f>
        <v>1.4498630136986227E-11</v>
      </c>
      <c r="O11" s="68">
        <f>VLOOKUP('3. Pollutant Emissions - EF'!A11,'2. Emissions Units &amp; Activities'!A:M,13,FALSE)*G11</f>
        <v>1.4498630136986227E-11</v>
      </c>
    </row>
    <row r="12" spans="1:15" x14ac:dyDescent="0.35">
      <c r="A12" s="62" t="s">
        <v>35</v>
      </c>
      <c r="B12" s="65" t="s">
        <v>184</v>
      </c>
      <c r="C12" s="65" t="s">
        <v>185</v>
      </c>
      <c r="D12" s="8">
        <f>IFERROR(IF(OR($B12="",$B12="No CAS"),INDEX('[1]DEQ Pollutant List'!$A$7:$A$611,MATCH($C12,'[1]DEQ Pollutant List'!$C$7:$C$611,0)),INDEX('[1]DEQ Pollutant List'!$A$7:$A$611,MATCH($B12,'[1]DEQ Pollutant List'!$B$7:$B$611,0))),"")</f>
        <v>529</v>
      </c>
      <c r="E12" s="58"/>
      <c r="F12" s="103">
        <v>2.4079999999999999E-11</v>
      </c>
      <c r="G12" s="67">
        <v>2.4079999999999999E-11</v>
      </c>
      <c r="H12" s="65" t="s">
        <v>178</v>
      </c>
      <c r="I12" s="65" t="s">
        <v>179</v>
      </c>
      <c r="J12" s="67">
        <v>0</v>
      </c>
      <c r="K12" s="67">
        <v>4.5511199999999999E-9</v>
      </c>
      <c r="L12" s="67">
        <v>4.5511199999999999E-9</v>
      </c>
      <c r="M12" s="67">
        <f>VLOOKUP('3. Pollutant Emissions - EF'!A12,'2. Emissions Units &amp; Activities'!A:M,11,FALSE)*G12</f>
        <v>0</v>
      </c>
      <c r="N12" s="67">
        <f>VLOOKUP('3. Pollutant Emissions - EF'!A12,'2. Emissions Units &amp; Activities'!A:M,12,FALSE)*G12</f>
        <v>1.2468821917808153E-11</v>
      </c>
      <c r="O12" s="67">
        <f>VLOOKUP('3. Pollutant Emissions - EF'!A12,'2. Emissions Units &amp; Activities'!A:M,13,FALSE)*G12</f>
        <v>1.2468821917808153E-11</v>
      </c>
    </row>
    <row r="13" spans="1:15" x14ac:dyDescent="0.35">
      <c r="A13" s="63" t="s">
        <v>35</v>
      </c>
      <c r="B13" s="66" t="s">
        <v>186</v>
      </c>
      <c r="C13" s="66" t="s">
        <v>187</v>
      </c>
      <c r="D13" s="8">
        <f>IFERROR(IF(OR($B13="",$B13="No CAS"),INDEX('[1]DEQ Pollutant List'!$A$7:$A$611,MATCH($C13,'[1]DEQ Pollutant List'!$C$7:$C$611,0)),INDEX('[1]DEQ Pollutant List'!$A$7:$A$611,MATCH($B13,'[1]DEQ Pollutant List'!$B$7:$B$611,0))),"")</f>
        <v>542</v>
      </c>
      <c r="E13" s="58"/>
      <c r="F13" s="103">
        <v>1.0332E-10</v>
      </c>
      <c r="G13" s="68">
        <v>1.0332E-10</v>
      </c>
      <c r="H13" s="66" t="s">
        <v>178</v>
      </c>
      <c r="I13" s="66" t="s">
        <v>179</v>
      </c>
      <c r="J13" s="68">
        <v>0</v>
      </c>
      <c r="K13" s="68">
        <v>1.9527500000000001E-8</v>
      </c>
      <c r="L13" s="68">
        <v>1.9527500000000001E-8</v>
      </c>
      <c r="M13" s="68">
        <f>VLOOKUP('3. Pollutant Emissions - EF'!A13,'2. Emissions Units &amp; Activities'!A:M,11,FALSE)*G13</f>
        <v>0</v>
      </c>
      <c r="N13" s="68">
        <f>VLOOKUP('3. Pollutant Emissions - EF'!A13,'2. Emissions Units &amp; Activities'!A:M,12,FALSE)*G13</f>
        <v>5.3499945205479177E-11</v>
      </c>
      <c r="O13" s="68">
        <f>VLOOKUP('3. Pollutant Emissions - EF'!A13,'2. Emissions Units &amp; Activities'!A:M,13,FALSE)*G13</f>
        <v>5.3499945205479177E-11</v>
      </c>
    </row>
    <row r="14" spans="1:15" x14ac:dyDescent="0.35">
      <c r="A14" s="62" t="s">
        <v>35</v>
      </c>
      <c r="B14" s="65" t="s">
        <v>188</v>
      </c>
      <c r="C14" s="65" t="s">
        <v>189</v>
      </c>
      <c r="D14" s="8">
        <f>IFERROR(IF(OR($B14="",$B14="No CAS"),INDEX('[1]DEQ Pollutant List'!$A$7:$A$611,MATCH($C14,'[1]DEQ Pollutant List'!$C$7:$C$611,0)),INDEX('[1]DEQ Pollutant List'!$A$7:$A$611,MATCH($B14,'[1]DEQ Pollutant List'!$B$7:$B$611,0))),"")</f>
        <v>530</v>
      </c>
      <c r="E14" s="58"/>
      <c r="F14" s="103">
        <v>3.1919999999999998E-11</v>
      </c>
      <c r="G14" s="67">
        <v>3.1919999999999998E-11</v>
      </c>
      <c r="H14" s="65" t="s">
        <v>178</v>
      </c>
      <c r="I14" s="65" t="s">
        <v>179</v>
      </c>
      <c r="J14" s="67">
        <v>0</v>
      </c>
      <c r="K14" s="67">
        <v>6.03288E-9</v>
      </c>
      <c r="L14" s="67">
        <v>6.03288E-9</v>
      </c>
      <c r="M14" s="67">
        <f>VLOOKUP('3. Pollutant Emissions - EF'!A14,'2. Emissions Units &amp; Activities'!A:M,11,FALSE)*G14</f>
        <v>0</v>
      </c>
      <c r="N14" s="67">
        <f>VLOOKUP('3. Pollutant Emissions - EF'!A14,'2. Emissions Units &amp; Activities'!A:M,12,FALSE)*G14</f>
        <v>1.6528438356164297E-11</v>
      </c>
      <c r="O14" s="67">
        <f>VLOOKUP('3. Pollutant Emissions - EF'!A14,'2. Emissions Units &amp; Activities'!A:M,13,FALSE)*G14</f>
        <v>1.6528438356164297E-11</v>
      </c>
    </row>
    <row r="15" spans="1:15" x14ac:dyDescent="0.35">
      <c r="A15" s="63" t="s">
        <v>35</v>
      </c>
      <c r="B15" s="66" t="s">
        <v>190</v>
      </c>
      <c r="C15" s="66" t="s">
        <v>191</v>
      </c>
      <c r="D15" s="8">
        <f>IFERROR(IF(OR($B15="",$B15="No CAS"),INDEX('[1]DEQ Pollutant List'!$A$7:$A$611,MATCH($C15,'[1]DEQ Pollutant List'!$C$7:$C$611,0)),INDEX('[1]DEQ Pollutant List'!$A$7:$A$611,MATCH($B15,'[1]DEQ Pollutant List'!$B$7:$B$611,0))),"")</f>
        <v>543</v>
      </c>
      <c r="E15" s="58"/>
      <c r="F15" s="103">
        <v>1.0569999999999999E-10</v>
      </c>
      <c r="G15" s="68">
        <v>1.0569999999999999E-10</v>
      </c>
      <c r="H15" s="66" t="s">
        <v>178</v>
      </c>
      <c r="I15" s="66" t="s">
        <v>179</v>
      </c>
      <c r="J15" s="68">
        <v>0</v>
      </c>
      <c r="K15" s="68">
        <v>1.99773E-8</v>
      </c>
      <c r="L15" s="68">
        <v>1.99773E-8</v>
      </c>
      <c r="M15" s="68">
        <f>VLOOKUP('3. Pollutant Emissions - EF'!A15,'2. Emissions Units &amp; Activities'!A:M,11,FALSE)*G15</f>
        <v>0</v>
      </c>
      <c r="N15" s="68">
        <f>VLOOKUP('3. Pollutant Emissions - EF'!A15,'2. Emissions Units &amp; Activities'!A:M,12,FALSE)*G15</f>
        <v>5.4732328767123004E-11</v>
      </c>
      <c r="O15" s="68">
        <f>VLOOKUP('3. Pollutant Emissions - EF'!A15,'2. Emissions Units &amp; Activities'!A:M,13,FALSE)*G15</f>
        <v>5.4732328767123004E-11</v>
      </c>
    </row>
    <row r="16" spans="1:15" x14ac:dyDescent="0.35">
      <c r="A16" s="62" t="s">
        <v>35</v>
      </c>
      <c r="B16" s="65" t="s">
        <v>192</v>
      </c>
      <c r="C16" s="65" t="s">
        <v>193</v>
      </c>
      <c r="D16" s="8">
        <f>IFERROR(IF(OR($B16="",$B16="No CAS"),INDEX('[1]DEQ Pollutant List'!$A$7:$A$611,MATCH($C16,'[1]DEQ Pollutant List'!$C$7:$C$611,0)),INDEX('[1]DEQ Pollutant List'!$A$7:$A$611,MATCH($B16,'[1]DEQ Pollutant List'!$B$7:$B$611,0))),"")</f>
        <v>531</v>
      </c>
      <c r="E16" s="58"/>
      <c r="F16" s="103">
        <v>2.352E-11</v>
      </c>
      <c r="G16" s="67">
        <v>2.352E-11</v>
      </c>
      <c r="H16" s="65" t="s">
        <v>178</v>
      </c>
      <c r="I16" s="65" t="s">
        <v>179</v>
      </c>
      <c r="J16" s="67">
        <v>0</v>
      </c>
      <c r="K16" s="67">
        <v>4.4452800000000002E-9</v>
      </c>
      <c r="L16" s="67">
        <v>4.4452800000000002E-9</v>
      </c>
      <c r="M16" s="67">
        <f>VLOOKUP('3. Pollutant Emissions - EF'!A16,'2. Emissions Units &amp; Activities'!A:M,11,FALSE)*G16</f>
        <v>0</v>
      </c>
      <c r="N16" s="67">
        <f>VLOOKUP('3. Pollutant Emissions - EF'!A16,'2. Emissions Units &amp; Activities'!A:M,12,FALSE)*G16</f>
        <v>1.2178849315068429E-11</v>
      </c>
      <c r="O16" s="67">
        <f>VLOOKUP('3. Pollutant Emissions - EF'!A16,'2. Emissions Units &amp; Activities'!A:M,13,FALSE)*G16</f>
        <v>1.2178849315068429E-11</v>
      </c>
    </row>
    <row r="17" spans="1:15" x14ac:dyDescent="0.35">
      <c r="A17" s="63" t="s">
        <v>35</v>
      </c>
      <c r="B17" s="66" t="s">
        <v>194</v>
      </c>
      <c r="C17" s="66" t="s">
        <v>195</v>
      </c>
      <c r="D17" s="8">
        <f>IFERROR(IF(OR($B17="",$B17="No CAS"),INDEX('[1]DEQ Pollutant List'!$A$7:$A$611,MATCH($C17,'[1]DEQ Pollutant List'!$C$7:$C$611,0)),INDEX('[1]DEQ Pollutant List'!$A$7:$A$611,MATCH($B17,'[1]DEQ Pollutant List'!$B$7:$B$611,0))),"")</f>
        <v>528</v>
      </c>
      <c r="E17" s="58"/>
      <c r="F17" s="103">
        <v>2.1140000000000001E-11</v>
      </c>
      <c r="G17" s="68">
        <v>2.1140000000000001E-11</v>
      </c>
      <c r="H17" s="66" t="s">
        <v>178</v>
      </c>
      <c r="I17" s="66" t="s">
        <v>179</v>
      </c>
      <c r="J17" s="68">
        <v>0</v>
      </c>
      <c r="K17" s="68">
        <v>3.9954599999999998E-9</v>
      </c>
      <c r="L17" s="68">
        <v>3.9954599999999998E-9</v>
      </c>
      <c r="M17" s="68">
        <f>VLOOKUP('3. Pollutant Emissions - EF'!A17,'2. Emissions Units &amp; Activities'!A:M,11,FALSE)*G17</f>
        <v>0</v>
      </c>
      <c r="N17" s="68">
        <f>VLOOKUP('3. Pollutant Emissions - EF'!A17,'2. Emissions Units &amp; Activities'!A:M,12,FALSE)*G17</f>
        <v>1.0946465753424601E-11</v>
      </c>
      <c r="O17" s="68">
        <f>VLOOKUP('3. Pollutant Emissions - EF'!A17,'2. Emissions Units &amp; Activities'!A:M,13,FALSE)*G17</f>
        <v>1.0946465753424601E-11</v>
      </c>
    </row>
    <row r="18" spans="1:15" x14ac:dyDescent="0.35">
      <c r="A18" s="62" t="s">
        <v>35</v>
      </c>
      <c r="B18" s="65" t="s">
        <v>196</v>
      </c>
      <c r="C18" s="65" t="s">
        <v>197</v>
      </c>
      <c r="D18" s="8">
        <f>IFERROR(IF(OR($B18="",$B18="No CAS"),INDEX('[1]DEQ Pollutant List'!$A$7:$A$611,MATCH($C18,'[1]DEQ Pollutant List'!$C$7:$C$611,0)),INDEX('[1]DEQ Pollutant List'!$A$7:$A$611,MATCH($B18,'[1]DEQ Pollutant List'!$B$7:$B$611,0))),"")</f>
        <v>540</v>
      </c>
      <c r="E18" s="58"/>
      <c r="F18" s="103">
        <v>7.5880000000000001E-11</v>
      </c>
      <c r="G18" s="67">
        <v>7.5880000000000001E-11</v>
      </c>
      <c r="H18" s="65" t="s">
        <v>178</v>
      </c>
      <c r="I18" s="65" t="s">
        <v>179</v>
      </c>
      <c r="J18" s="67">
        <v>0</v>
      </c>
      <c r="K18" s="67">
        <v>1.4341300000000001E-8</v>
      </c>
      <c r="L18" s="67">
        <v>1.4341300000000001E-8</v>
      </c>
      <c r="M18" s="67">
        <f>VLOOKUP('3. Pollutant Emissions - EF'!A18,'2. Emissions Units &amp; Activities'!A:M,11,FALSE)*G18</f>
        <v>0</v>
      </c>
      <c r="N18" s="67">
        <f>VLOOKUP('3. Pollutant Emissions - EF'!A18,'2. Emissions Units &amp; Activities'!A:M,12,FALSE)*G18</f>
        <v>3.9291287671232672E-11</v>
      </c>
      <c r="O18" s="67">
        <f>VLOOKUP('3. Pollutant Emissions - EF'!A18,'2. Emissions Units &amp; Activities'!A:M,13,FALSE)*G18</f>
        <v>3.9291287671232672E-11</v>
      </c>
    </row>
    <row r="19" spans="1:15" x14ac:dyDescent="0.35">
      <c r="A19" s="63" t="s">
        <v>35</v>
      </c>
      <c r="B19" s="66" t="s">
        <v>198</v>
      </c>
      <c r="C19" s="66" t="s">
        <v>199</v>
      </c>
      <c r="D19" s="8">
        <f>IFERROR(IF(OR($B19="",$B19="No CAS"),INDEX('[1]DEQ Pollutant List'!$A$7:$A$611,MATCH($C19,'[1]DEQ Pollutant List'!$C$7:$C$611,0)),INDEX('[1]DEQ Pollutant List'!$A$7:$A$611,MATCH($B19,'[1]DEQ Pollutant List'!$B$7:$B$611,0))),"")</f>
        <v>545</v>
      </c>
      <c r="E19" s="58"/>
      <c r="F19" s="103">
        <v>5.4180000000000001E-11</v>
      </c>
      <c r="G19" s="68">
        <v>5.4180000000000001E-11</v>
      </c>
      <c r="H19" s="66" t="s">
        <v>178</v>
      </c>
      <c r="I19" s="66" t="s">
        <v>179</v>
      </c>
      <c r="J19" s="68">
        <v>0</v>
      </c>
      <c r="K19" s="68">
        <v>1.0239999999999999E-8</v>
      </c>
      <c r="L19" s="68">
        <v>1.0239999999999999E-8</v>
      </c>
      <c r="M19" s="68">
        <f>VLOOKUP('3. Pollutant Emissions - EF'!A19,'2. Emissions Units &amp; Activities'!A:M,11,FALSE)*G19</f>
        <v>0</v>
      </c>
      <c r="N19" s="68">
        <f>VLOOKUP('3. Pollutant Emissions - EF'!A19,'2. Emissions Units &amp; Activities'!A:M,12,FALSE)*G19</f>
        <v>2.8054849315068349E-11</v>
      </c>
      <c r="O19" s="68">
        <f>VLOOKUP('3. Pollutant Emissions - EF'!A19,'2. Emissions Units &amp; Activities'!A:M,13,FALSE)*G19</f>
        <v>2.8054849315068349E-11</v>
      </c>
    </row>
    <row r="20" spans="1:15" x14ac:dyDescent="0.35">
      <c r="A20" s="62" t="s">
        <v>35</v>
      </c>
      <c r="B20" s="65" t="s">
        <v>200</v>
      </c>
      <c r="C20" s="65" t="s">
        <v>201</v>
      </c>
      <c r="D20" s="8">
        <f>IFERROR(IF(OR($B20="",$B20="No CAS"),INDEX('[1]DEQ Pollutant List'!$A$7:$A$611,MATCH($C20,'[1]DEQ Pollutant List'!$C$7:$C$611,0)),INDEX('[1]DEQ Pollutant List'!$A$7:$A$611,MATCH($B20,'[1]DEQ Pollutant List'!$B$7:$B$611,0))),"")</f>
        <v>541</v>
      </c>
      <c r="E20" s="58"/>
      <c r="F20" s="103">
        <v>1.3580000000000001E-10</v>
      </c>
      <c r="G20" s="67">
        <v>1.3580000000000001E-10</v>
      </c>
      <c r="H20" s="65" t="s">
        <v>178</v>
      </c>
      <c r="I20" s="65" t="s">
        <v>179</v>
      </c>
      <c r="J20" s="67">
        <v>0</v>
      </c>
      <c r="K20" s="67">
        <v>2.5666200000000001E-8</v>
      </c>
      <c r="L20" s="67">
        <v>2.5666200000000001E-8</v>
      </c>
      <c r="M20" s="67">
        <f>VLOOKUP('3. Pollutant Emissions - EF'!A20,'2. Emissions Units &amp; Activities'!A:M,11,FALSE)*G20</f>
        <v>0</v>
      </c>
      <c r="N20" s="67">
        <f>VLOOKUP('3. Pollutant Emissions - EF'!A20,'2. Emissions Units &amp; Activities'!A:M,12,FALSE)*G20</f>
        <v>7.0318356164383203E-11</v>
      </c>
      <c r="O20" s="67">
        <f>VLOOKUP('3. Pollutant Emissions - EF'!A20,'2. Emissions Units &amp; Activities'!A:M,13,FALSE)*G20</f>
        <v>7.0318356164383203E-11</v>
      </c>
    </row>
    <row r="21" spans="1:15" x14ac:dyDescent="0.35">
      <c r="A21" s="63" t="s">
        <v>35</v>
      </c>
      <c r="B21" s="66" t="s">
        <v>202</v>
      </c>
      <c r="C21" s="66" t="s">
        <v>203</v>
      </c>
      <c r="D21" s="8">
        <f>IFERROR(IF(OR($B21="",$B21="No CAS"),INDEX('[1]DEQ Pollutant List'!$A$7:$A$611,MATCH($C21,'[1]DEQ Pollutant List'!$C$7:$C$611,0)),INDEX('[1]DEQ Pollutant List'!$A$7:$A$611,MATCH($B21,'[1]DEQ Pollutant List'!$B$7:$B$611,0))),"")</f>
        <v>527</v>
      </c>
      <c r="F21" s="103">
        <v>4.9139999999999998E-11</v>
      </c>
      <c r="G21" s="68">
        <v>4.9139999999999998E-11</v>
      </c>
      <c r="H21" s="66" t="s">
        <v>178</v>
      </c>
      <c r="I21" s="66" t="s">
        <v>179</v>
      </c>
      <c r="J21" s="68">
        <v>0</v>
      </c>
      <c r="K21" s="68">
        <v>9.2874600000000001E-9</v>
      </c>
      <c r="L21" s="68">
        <v>9.2874600000000001E-9</v>
      </c>
      <c r="M21" s="68">
        <f>VLOOKUP('3. Pollutant Emissions - EF'!A21,'2. Emissions Units &amp; Activities'!A:M,11,FALSE)*G21</f>
        <v>0</v>
      </c>
      <c r="N21" s="68">
        <f>VLOOKUP('3. Pollutant Emissions - EF'!A21,'2. Emissions Units &amp; Activities'!A:M,12,FALSE)*G21</f>
        <v>2.5445095890410828E-11</v>
      </c>
      <c r="O21" s="68">
        <f>VLOOKUP('3. Pollutant Emissions - EF'!A21,'2. Emissions Units &amp; Activities'!A:M,13,FALSE)*G21</f>
        <v>2.5445095890410828E-11</v>
      </c>
    </row>
    <row r="22" spans="1:15" x14ac:dyDescent="0.35">
      <c r="A22" s="62" t="s">
        <v>35</v>
      </c>
      <c r="B22" s="65" t="s">
        <v>204</v>
      </c>
      <c r="C22" s="65" t="s">
        <v>205</v>
      </c>
      <c r="D22" s="8">
        <f>IFERROR(IF(OR($B22="",$B22="No CAS"),INDEX('[1]DEQ Pollutant List'!$A$7:$A$611,MATCH($C22,'[1]DEQ Pollutant List'!$C$7:$C$611,0)),INDEX('[1]DEQ Pollutant List'!$A$7:$A$611,MATCH($B22,'[1]DEQ Pollutant List'!$B$7:$B$611,0))),"")</f>
        <v>539</v>
      </c>
      <c r="F22" s="103">
        <v>4.158E-10</v>
      </c>
      <c r="G22" s="67">
        <v>4.158E-10</v>
      </c>
      <c r="H22" s="65" t="s">
        <v>178</v>
      </c>
      <c r="I22" s="65" t="s">
        <v>179</v>
      </c>
      <c r="J22" s="67">
        <v>0</v>
      </c>
      <c r="K22" s="67">
        <v>7.8586199999999997E-8</v>
      </c>
      <c r="L22" s="67">
        <v>7.8586199999999997E-8</v>
      </c>
      <c r="M22" s="67">
        <f>VLOOKUP('3. Pollutant Emissions - EF'!A22,'2. Emissions Units &amp; Activities'!A:M,11,FALSE)*G22</f>
        <v>0</v>
      </c>
      <c r="N22" s="67">
        <f>VLOOKUP('3. Pollutant Emissions - EF'!A22,'2. Emissions Units &amp; Activities'!A:M,12,FALSE)*G22</f>
        <v>2.1530465753424547E-10</v>
      </c>
      <c r="O22" s="67">
        <f>VLOOKUP('3. Pollutant Emissions - EF'!A22,'2. Emissions Units &amp; Activities'!A:M,13,FALSE)*G22</f>
        <v>2.1530465753424547E-10</v>
      </c>
    </row>
    <row r="23" spans="1:15" x14ac:dyDescent="0.35">
      <c r="A23" s="63" t="s">
        <v>35</v>
      </c>
      <c r="B23" s="66" t="s">
        <v>206</v>
      </c>
      <c r="C23" s="66" t="s">
        <v>207</v>
      </c>
      <c r="D23" s="8">
        <f>IFERROR(IF(OR($B23="",$B23="No CAS"),INDEX('[1]DEQ Pollutant List'!$A$7:$A$611,MATCH($C23,'[1]DEQ Pollutant List'!$C$7:$C$611,0)),INDEX('[1]DEQ Pollutant List'!$A$7:$A$611,MATCH($B23,'[1]DEQ Pollutant List'!$B$7:$B$611,0))),"")</f>
        <v>1</v>
      </c>
      <c r="F23" s="104">
        <v>2.7019999999999999E-2</v>
      </c>
      <c r="G23" s="66">
        <v>2.7019999999999999E-2</v>
      </c>
      <c r="H23" s="66" t="s">
        <v>178</v>
      </c>
      <c r="I23" s="66" t="s">
        <v>179</v>
      </c>
      <c r="J23" s="89">
        <v>0</v>
      </c>
      <c r="K23" s="68">
        <v>5.1067799999999997</v>
      </c>
      <c r="L23" s="68">
        <v>5.1067799999999997</v>
      </c>
      <c r="M23" s="68">
        <f>VLOOKUP('3. Pollutant Emissions - EF'!A23,'2. Emissions Units &amp; Activities'!A:M,11,FALSE)*G23</f>
        <v>0</v>
      </c>
      <c r="N23" s="68">
        <f>VLOOKUP('3. Pollutant Emissions - EF'!A23,'2. Emissions Units &amp; Activities'!A:M,12,FALSE)*G23</f>
        <v>1.3991178082191708E-2</v>
      </c>
      <c r="O23" s="68">
        <f>VLOOKUP('3. Pollutant Emissions - EF'!A23,'2. Emissions Units &amp; Activities'!A:M,13,FALSE)*G23</f>
        <v>1.3991178082191708E-2</v>
      </c>
    </row>
    <row r="24" spans="1:15" x14ac:dyDescent="0.35">
      <c r="A24" s="62" t="s">
        <v>35</v>
      </c>
      <c r="B24" s="65" t="s">
        <v>208</v>
      </c>
      <c r="C24" s="65" t="s">
        <v>209</v>
      </c>
      <c r="D24" s="8">
        <f>IFERROR(IF(OR($B24="",$B24="No CAS"),INDEX('[1]DEQ Pollutant List'!$A$7:$A$611,MATCH($C24,'[1]DEQ Pollutant List'!$C$7:$C$611,0)),INDEX('[1]DEQ Pollutant List'!$A$7:$A$611,MATCH($B24,'[1]DEQ Pollutant List'!$B$7:$B$611,0))),"")</f>
        <v>33</v>
      </c>
      <c r="F24" s="105">
        <v>3.2480000000000001E-5</v>
      </c>
      <c r="G24" s="65">
        <v>3.2480000000000001E-5</v>
      </c>
      <c r="H24" s="65" t="s">
        <v>178</v>
      </c>
      <c r="I24" s="65" t="s">
        <v>179</v>
      </c>
      <c r="J24" s="67">
        <v>0</v>
      </c>
      <c r="K24" s="67">
        <v>6.1387200000000003E-3</v>
      </c>
      <c r="L24" s="67">
        <v>6.1387200000000003E-3</v>
      </c>
      <c r="M24" s="67">
        <f>VLOOKUP('3. Pollutant Emissions - EF'!A24,'2. Emissions Units &amp; Activities'!A:M,11,FALSE)*G24</f>
        <v>0</v>
      </c>
      <c r="N24" s="67">
        <f>VLOOKUP('3. Pollutant Emissions - EF'!A24,'2. Emissions Units &amp; Activities'!A:M,12,FALSE)*G24</f>
        <v>1.6818410958904023E-5</v>
      </c>
      <c r="O24" s="67">
        <f>VLOOKUP('3. Pollutant Emissions - EF'!A24,'2. Emissions Units &amp; Activities'!A:M,13,FALSE)*G24</f>
        <v>1.6818410958904023E-5</v>
      </c>
    </row>
    <row r="25" spans="1:15" x14ac:dyDescent="0.35">
      <c r="A25" s="63" t="s">
        <v>35</v>
      </c>
      <c r="B25" s="66" t="s">
        <v>170</v>
      </c>
      <c r="C25" s="66" t="s">
        <v>210</v>
      </c>
      <c r="D25" s="8">
        <f>IFERROR(IF(OR($B25="",$B25="No CAS"),INDEX('[1]DEQ Pollutant List'!$A$7:$A$611,MATCH($C25,'[1]DEQ Pollutant List'!$C$7:$C$611,0)),INDEX('[1]DEQ Pollutant List'!$A$7:$A$611,MATCH($B25,'[1]DEQ Pollutant List'!$B$7:$B$611,0))),"")</f>
        <v>37</v>
      </c>
      <c r="F25" s="103">
        <v>2.3940000000000001E-5</v>
      </c>
      <c r="G25" s="66">
        <v>2.3940000000000001E-5</v>
      </c>
      <c r="H25" s="66" t="s">
        <v>178</v>
      </c>
      <c r="I25" s="66" t="s">
        <v>179</v>
      </c>
      <c r="J25" s="68">
        <v>0</v>
      </c>
      <c r="K25" s="68">
        <v>4.5246599999999998E-3</v>
      </c>
      <c r="L25" s="68">
        <v>4.5246599999999998E-3</v>
      </c>
      <c r="M25" s="68">
        <f>VLOOKUP('3. Pollutant Emissions - EF'!A25,'2. Emissions Units &amp; Activities'!A:M,11,FALSE)*G25</f>
        <v>0</v>
      </c>
      <c r="N25" s="68">
        <f>VLOOKUP('3. Pollutant Emissions - EF'!A25,'2. Emissions Units &amp; Activities'!A:M,12,FALSE)*G25</f>
        <v>1.2396328767123224E-5</v>
      </c>
      <c r="O25" s="68">
        <f>VLOOKUP('3. Pollutant Emissions - EF'!A25,'2. Emissions Units &amp; Activities'!A:M,13,FALSE)*G25</f>
        <v>1.2396328767123224E-5</v>
      </c>
    </row>
    <row r="26" spans="1:15" x14ac:dyDescent="0.35">
      <c r="A26" s="62" t="s">
        <v>35</v>
      </c>
      <c r="B26" s="65" t="s">
        <v>211</v>
      </c>
      <c r="C26" s="65" t="s">
        <v>212</v>
      </c>
      <c r="D26" s="8">
        <f>IFERROR(IF(OR($B26="",$B26="No CAS"),INDEX('[1]DEQ Pollutant List'!$A$7:$A$611,MATCH($C26,'[1]DEQ Pollutant List'!$C$7:$C$611,0)),INDEX('[1]DEQ Pollutant List'!$A$7:$A$611,MATCH($B26,'[1]DEQ Pollutant List'!$B$7:$B$611,0))),"")</f>
        <v>58</v>
      </c>
      <c r="F26" s="104">
        <v>4.4240000000000003E-6</v>
      </c>
      <c r="G26" s="65">
        <v>4.4240000000000003E-6</v>
      </c>
      <c r="H26" s="65" t="s">
        <v>178</v>
      </c>
      <c r="I26" s="65" t="s">
        <v>179</v>
      </c>
      <c r="J26" s="67">
        <v>0</v>
      </c>
      <c r="K26" s="67">
        <v>8.3613600000000002E-4</v>
      </c>
      <c r="L26" s="67">
        <v>8.3613600000000002E-4</v>
      </c>
      <c r="M26" s="67">
        <f>VLOOKUP('3. Pollutant Emissions - EF'!A26,'2. Emissions Units &amp; Activities'!A:M,11,FALSE)*G26</f>
        <v>0</v>
      </c>
      <c r="N26" s="67">
        <f>VLOOKUP('3. Pollutant Emissions - EF'!A26,'2. Emissions Units &amp; Activities'!A:M,12,FALSE)*G26</f>
        <v>2.2907835616438239E-6</v>
      </c>
      <c r="O26" s="67">
        <f>VLOOKUP('3. Pollutant Emissions - EF'!A26,'2. Emissions Units &amp; Activities'!A:M,13,FALSE)*G26</f>
        <v>2.2907835616438239E-6</v>
      </c>
    </row>
    <row r="27" spans="1:15" x14ac:dyDescent="0.35">
      <c r="A27" s="63" t="s">
        <v>35</v>
      </c>
      <c r="B27" s="66" t="s">
        <v>213</v>
      </c>
      <c r="C27" s="66" t="s">
        <v>214</v>
      </c>
      <c r="D27" s="8">
        <f>IFERROR(IF(OR($B27="",$B27="No CAS"),INDEX('[1]DEQ Pollutant List'!$A$7:$A$611,MATCH($C27,'[1]DEQ Pollutant List'!$C$7:$C$611,0)),INDEX('[1]DEQ Pollutant List'!$A$7:$A$611,MATCH($B27,'[1]DEQ Pollutant List'!$B$7:$B$611,0))),"")</f>
        <v>83</v>
      </c>
      <c r="F27" s="104">
        <v>1.918E-4</v>
      </c>
      <c r="G27" s="66">
        <v>1.918E-4</v>
      </c>
      <c r="H27" s="66" t="s">
        <v>178</v>
      </c>
      <c r="I27" s="66" t="s">
        <v>179</v>
      </c>
      <c r="J27" s="68">
        <v>0</v>
      </c>
      <c r="K27" s="68">
        <v>3.6250200000000003E-2</v>
      </c>
      <c r="L27" s="68">
        <v>3.6250200000000003E-2</v>
      </c>
      <c r="M27" s="68">
        <f>VLOOKUP('3. Pollutant Emissions - EF'!A27,'2. Emissions Units &amp; Activities'!A:M,11,FALSE)*G27</f>
        <v>0</v>
      </c>
      <c r="N27" s="68">
        <f>VLOOKUP('3. Pollutant Emissions - EF'!A27,'2. Emissions Units &amp; Activities'!A:M,12,FALSE)*G27</f>
        <v>9.9315616438355649E-5</v>
      </c>
      <c r="O27" s="68">
        <f>VLOOKUP('3. Pollutant Emissions - EF'!A27,'2. Emissions Units &amp; Activities'!A:M,13,FALSE)*G27</f>
        <v>9.9315616438355649E-5</v>
      </c>
    </row>
    <row r="28" spans="1:15" x14ac:dyDescent="0.35">
      <c r="A28" s="62" t="s">
        <v>35</v>
      </c>
      <c r="B28" s="65" t="s">
        <v>215</v>
      </c>
      <c r="C28" s="65" t="s">
        <v>216</v>
      </c>
      <c r="D28" s="8">
        <f>IFERROR(IF(OR($B28="",$B28="No CAS"),INDEX('[1]DEQ Pollutant List'!$A$7:$A$611,MATCH($C28,'[1]DEQ Pollutant List'!$C$7:$C$611,0)),INDEX('[1]DEQ Pollutant List'!$A$7:$A$611,MATCH($B28,'[1]DEQ Pollutant List'!$B$7:$B$611,0))),"")</f>
        <v>149</v>
      </c>
      <c r="F28" s="104">
        <v>8.4000000000000003E-4</v>
      </c>
      <c r="G28" s="65">
        <v>8.4000000000000003E-4</v>
      </c>
      <c r="H28" s="65" t="s">
        <v>178</v>
      </c>
      <c r="I28" s="65" t="s">
        <v>179</v>
      </c>
      <c r="J28" s="67">
        <v>0</v>
      </c>
      <c r="K28" s="67">
        <v>0.15876000000000001</v>
      </c>
      <c r="L28" s="67">
        <v>0.15876000000000001</v>
      </c>
      <c r="M28" s="67">
        <f>VLOOKUP('3. Pollutant Emissions - EF'!A28,'2. Emissions Units &amp; Activities'!A:M,11,FALSE)*G28</f>
        <v>0</v>
      </c>
      <c r="N28" s="67">
        <f>VLOOKUP('3. Pollutant Emissions - EF'!A28,'2. Emissions Units &amp; Activities'!A:M,12,FALSE)*G28</f>
        <v>4.3495890410958683E-4</v>
      </c>
      <c r="O28" s="67">
        <f>VLOOKUP('3. Pollutant Emissions - EF'!A28,'2. Emissions Units &amp; Activities'!A:M,13,FALSE)*G28</f>
        <v>4.3495890410958683E-4</v>
      </c>
    </row>
    <row r="29" spans="1:15" x14ac:dyDescent="0.35">
      <c r="A29" s="63" t="s">
        <v>35</v>
      </c>
      <c r="B29" s="66" t="s">
        <v>217</v>
      </c>
      <c r="C29" s="66" t="s">
        <v>218</v>
      </c>
      <c r="D29" s="8">
        <f>IFERROR(IF(OR($B29="",$B29="No CAS"),INDEX('[1]DEQ Pollutant List'!$A$7:$A$611,MATCH($C29,'[1]DEQ Pollutant List'!$C$7:$C$611,0)),INDEX('[1]DEQ Pollutant List'!$A$7:$A$611,MATCH($B29,'[1]DEQ Pollutant List'!$B$7:$B$611,0))),"")</f>
        <v>250</v>
      </c>
      <c r="F29" s="104">
        <v>4.0599999999999997E-2</v>
      </c>
      <c r="G29" s="66">
        <v>4.0599999999999997E-2</v>
      </c>
      <c r="H29" s="66" t="s">
        <v>178</v>
      </c>
      <c r="I29" s="66" t="s">
        <v>179</v>
      </c>
      <c r="J29" s="89">
        <v>0</v>
      </c>
      <c r="K29" s="68">
        <v>7.6734</v>
      </c>
      <c r="L29" s="68">
        <v>7.6734</v>
      </c>
      <c r="M29" s="68">
        <f>VLOOKUP('3. Pollutant Emissions - EF'!A29,'2. Emissions Units &amp; Activities'!A:M,11,FALSE)*G29</f>
        <v>0</v>
      </c>
      <c r="N29" s="68">
        <f>VLOOKUP('3. Pollutant Emissions - EF'!A29,'2. Emissions Units &amp; Activities'!A:M,12,FALSE)*G29</f>
        <v>2.1023013698630025E-2</v>
      </c>
      <c r="O29" s="68">
        <f>VLOOKUP('3. Pollutant Emissions - EF'!A29,'2. Emissions Units &amp; Activities'!A:M,13,FALSE)*G29</f>
        <v>2.1023013698630025E-2</v>
      </c>
    </row>
    <row r="30" spans="1:15" x14ac:dyDescent="0.35">
      <c r="A30" s="62" t="s">
        <v>35</v>
      </c>
      <c r="B30" s="65" t="s">
        <v>219</v>
      </c>
      <c r="C30" s="65" t="s">
        <v>220</v>
      </c>
      <c r="D30" s="8">
        <f>IFERROR(IF(OR($B30="",$B30="No CAS"),INDEX('[1]DEQ Pollutant List'!$A$7:$A$611,MATCH($C30,'[1]DEQ Pollutant List'!$C$7:$C$611,0)),INDEX('[1]DEQ Pollutant List'!$A$7:$A$611,MATCH($B30,'[1]DEQ Pollutant List'!$B$7:$B$611,0))),"")</f>
        <v>292</v>
      </c>
      <c r="F30" s="104">
        <v>0.52080000000000004</v>
      </c>
      <c r="G30" s="65">
        <v>0.52080000000000004</v>
      </c>
      <c r="H30" s="65" t="s">
        <v>178</v>
      </c>
      <c r="I30" s="65" t="s">
        <v>179</v>
      </c>
      <c r="J30" s="65">
        <v>0</v>
      </c>
      <c r="K30" s="67">
        <v>98.431200000000004</v>
      </c>
      <c r="L30" s="67">
        <v>98.431200000000004</v>
      </c>
      <c r="M30" s="67">
        <f>VLOOKUP('3. Pollutant Emissions - EF'!A30,'2. Emissions Units &amp; Activities'!A:M,11,FALSE)*G30</f>
        <v>0</v>
      </c>
      <c r="N30" s="67">
        <f>VLOOKUP('3. Pollutant Emissions - EF'!A30,'2. Emissions Units &amp; Activities'!A:M,12,FALSE)*G30</f>
        <v>0.26967452054794383</v>
      </c>
      <c r="O30" s="67">
        <f>VLOOKUP('3. Pollutant Emissions - EF'!A30,'2. Emissions Units &amp; Activities'!A:M,13,FALSE)*G30</f>
        <v>0.26967452054794383</v>
      </c>
    </row>
    <row r="31" spans="1:15" x14ac:dyDescent="0.35">
      <c r="A31" s="63" t="s">
        <v>35</v>
      </c>
      <c r="B31" s="66" t="s">
        <v>172</v>
      </c>
      <c r="C31" s="66" t="s">
        <v>173</v>
      </c>
      <c r="D31" s="8">
        <f>IFERROR(IF(OR($B31="",$B31="No CAS"),INDEX('[1]DEQ Pollutant List'!$A$7:$A$611,MATCH($C31,'[1]DEQ Pollutant List'!$C$7:$C$611,0)),INDEX('[1]DEQ Pollutant List'!$A$7:$A$611,MATCH($B31,'[1]DEQ Pollutant List'!$B$7:$B$611,0))),"")</f>
        <v>305</v>
      </c>
      <c r="F31" s="104">
        <v>1.75E-4</v>
      </c>
      <c r="G31" s="66">
        <v>1.75E-4</v>
      </c>
      <c r="H31" s="66" t="s">
        <v>178</v>
      </c>
      <c r="I31" s="66" t="s">
        <v>179</v>
      </c>
      <c r="J31" s="68">
        <v>0</v>
      </c>
      <c r="K31" s="68">
        <v>3.3075E-2</v>
      </c>
      <c r="L31" s="68">
        <v>3.3075E-2</v>
      </c>
      <c r="M31" s="68">
        <f>VLOOKUP('3. Pollutant Emissions - EF'!A31,'2. Emissions Units &amp; Activities'!A:M,11,FALSE)*G31</f>
        <v>0</v>
      </c>
      <c r="N31" s="68">
        <f>VLOOKUP('3. Pollutant Emissions - EF'!A31,'2. Emissions Units &amp; Activities'!A:M,12,FALSE)*G31</f>
        <v>9.0616438356163909E-5</v>
      </c>
      <c r="O31" s="68">
        <f>VLOOKUP('3. Pollutant Emissions - EF'!A31,'2. Emissions Units &amp; Activities'!A:M,13,FALSE)*G31</f>
        <v>9.0616438356163909E-5</v>
      </c>
    </row>
    <row r="32" spans="1:15" x14ac:dyDescent="0.35">
      <c r="A32" s="62" t="s">
        <v>35</v>
      </c>
      <c r="B32" s="65" t="s">
        <v>221</v>
      </c>
      <c r="C32" s="65" t="s">
        <v>222</v>
      </c>
      <c r="D32" s="8">
        <f>IFERROR(IF(OR($B32="",$B32="No CAS"),INDEX('[1]DEQ Pollutant List'!$A$7:$A$611,MATCH($C32,'[1]DEQ Pollutant List'!$C$7:$C$611,0)),INDEX('[1]DEQ Pollutant List'!$A$7:$A$611,MATCH($B32,'[1]DEQ Pollutant List'!$B$7:$B$611,0))),"")</f>
        <v>312</v>
      </c>
      <c r="F32" s="104">
        <v>3.1639999999999999E-4</v>
      </c>
      <c r="G32" s="65">
        <v>3.1639999999999999E-4</v>
      </c>
      <c r="H32" s="65" t="s">
        <v>178</v>
      </c>
      <c r="I32" s="65" t="s">
        <v>179</v>
      </c>
      <c r="J32" s="67">
        <v>0</v>
      </c>
      <c r="K32" s="67">
        <v>5.9799600000000001E-2</v>
      </c>
      <c r="L32" s="67">
        <v>5.9799600000000001E-2</v>
      </c>
      <c r="M32" s="67">
        <f>VLOOKUP('3. Pollutant Emissions - EF'!A32,'2. Emissions Units &amp; Activities'!A:M,11,FALSE)*G32</f>
        <v>0</v>
      </c>
      <c r="N32" s="67">
        <f>VLOOKUP('3. Pollutant Emissions - EF'!A32,'2. Emissions Units &amp; Activities'!A:M,12,FALSE)*G32</f>
        <v>1.6383452054794437E-4</v>
      </c>
      <c r="O32" s="67">
        <f>VLOOKUP('3. Pollutant Emissions - EF'!A32,'2. Emissions Units &amp; Activities'!A:M,13,FALSE)*G32</f>
        <v>1.6383452054794437E-4</v>
      </c>
    </row>
    <row r="33" spans="1:15" x14ac:dyDescent="0.35">
      <c r="A33" s="63" t="s">
        <v>35</v>
      </c>
      <c r="B33" s="66" t="s">
        <v>223</v>
      </c>
      <c r="C33" s="66" t="s">
        <v>224</v>
      </c>
      <c r="D33" s="8">
        <f>IFERROR(IF(OR($B33="",$B33="No CAS"),INDEX('[1]DEQ Pollutant List'!$A$7:$A$611,MATCH($C33,'[1]DEQ Pollutant List'!$C$7:$C$611,0)),INDEX('[1]DEQ Pollutant List'!$A$7:$A$611,MATCH($B33,'[1]DEQ Pollutant List'!$B$7:$B$611,0))),"")</f>
        <v>316</v>
      </c>
      <c r="F33" s="104">
        <v>9.8560000000000002E-6</v>
      </c>
      <c r="G33" s="66">
        <v>9.8560000000000002E-6</v>
      </c>
      <c r="H33" s="66" t="s">
        <v>178</v>
      </c>
      <c r="I33" s="66" t="s">
        <v>179</v>
      </c>
      <c r="J33" s="68">
        <v>0</v>
      </c>
      <c r="K33" s="68">
        <v>1.8627839999999999E-3</v>
      </c>
      <c r="L33" s="68">
        <v>1.8627839999999999E-3</v>
      </c>
      <c r="M33" s="68">
        <f>VLOOKUP('3. Pollutant Emissions - EF'!A33,'2. Emissions Units &amp; Activities'!A:M,11,FALSE)*G33</f>
        <v>0</v>
      </c>
      <c r="N33" s="68">
        <f>VLOOKUP('3. Pollutant Emissions - EF'!A33,'2. Emissions Units &amp; Activities'!A:M,12,FALSE)*G33</f>
        <v>5.1035178082191517E-6</v>
      </c>
      <c r="O33" s="68">
        <f>VLOOKUP('3. Pollutant Emissions - EF'!A33,'2. Emissions Units &amp; Activities'!A:M,13,FALSE)*G33</f>
        <v>5.1035178082191517E-6</v>
      </c>
    </row>
    <row r="34" spans="1:15" x14ac:dyDescent="0.35">
      <c r="A34" s="62" t="s">
        <v>35</v>
      </c>
      <c r="B34" s="65" t="s">
        <v>225</v>
      </c>
      <c r="C34" s="65" t="s">
        <v>226</v>
      </c>
      <c r="D34" s="8">
        <f>IFERROR(IF(OR($B34="",$B34="No CAS"),INDEX('[1]DEQ Pollutant List'!$A$7:$A$611,MATCH($C34,'[1]DEQ Pollutant List'!$C$7:$C$611,0)),INDEX('[1]DEQ Pollutant List'!$A$7:$A$611,MATCH($B34,'[1]DEQ Pollutant List'!$B$7:$B$611,0))),"")</f>
        <v>364</v>
      </c>
      <c r="F34" s="104">
        <v>1.554E-3</v>
      </c>
      <c r="G34" s="65">
        <v>1.554E-3</v>
      </c>
      <c r="H34" s="65" t="s">
        <v>178</v>
      </c>
      <c r="I34" s="65" t="s">
        <v>179</v>
      </c>
      <c r="J34" s="67">
        <v>0</v>
      </c>
      <c r="K34" s="67">
        <v>0.29370600000000002</v>
      </c>
      <c r="L34" s="67">
        <v>0.29370600000000002</v>
      </c>
      <c r="M34" s="67">
        <f>VLOOKUP('3. Pollutant Emissions - EF'!A34,'2. Emissions Units &amp; Activities'!A:M,11,FALSE)*G34</f>
        <v>0</v>
      </c>
      <c r="N34" s="67">
        <f>VLOOKUP('3. Pollutant Emissions - EF'!A34,'2. Emissions Units &amp; Activities'!A:M,12,FALSE)*G34</f>
        <v>8.0467397260273554E-4</v>
      </c>
      <c r="O34" s="67">
        <f>VLOOKUP('3. Pollutant Emissions - EF'!A34,'2. Emissions Units &amp; Activities'!A:M,13,FALSE)*G34</f>
        <v>8.0467397260273554E-4</v>
      </c>
    </row>
    <row r="35" spans="1:15" x14ac:dyDescent="0.35">
      <c r="A35" s="63" t="s">
        <v>35</v>
      </c>
      <c r="B35" s="66" t="s">
        <v>227</v>
      </c>
      <c r="C35" s="66" t="s">
        <v>228</v>
      </c>
      <c r="D35" s="8">
        <f>IFERROR(IF(OR($B35="",$B35="No CAS"),INDEX('[1]DEQ Pollutant List'!$A$7:$A$611,MATCH($C35,'[1]DEQ Pollutant List'!$C$7:$C$611,0)),INDEX('[1]DEQ Pollutant List'!$A$7:$A$611,MATCH($B35,'[1]DEQ Pollutant List'!$B$7:$B$611,0))),"")</f>
        <v>533</v>
      </c>
      <c r="F35" s="103">
        <v>8.7080000000000003E-10</v>
      </c>
      <c r="G35" s="68">
        <v>8.7080000000000003E-10</v>
      </c>
      <c r="H35" s="66" t="s">
        <v>178</v>
      </c>
      <c r="I35" s="66" t="s">
        <v>179</v>
      </c>
      <c r="J35" s="68">
        <v>0</v>
      </c>
      <c r="K35" s="68">
        <v>1.6458100000000001E-7</v>
      </c>
      <c r="L35" s="68">
        <v>1.6458100000000001E-7</v>
      </c>
      <c r="M35" s="68">
        <f>VLOOKUP('3. Pollutant Emissions - EF'!A35,'2. Emissions Units &amp; Activities'!A:M,11,FALSE)*G35</f>
        <v>0</v>
      </c>
      <c r="N35" s="68">
        <f>VLOOKUP('3. Pollutant Emissions - EF'!A35,'2. Emissions Units &amp; Activities'!A:M,12,FALSE)*G35</f>
        <v>4.5090739726027167E-10</v>
      </c>
      <c r="O35" s="68">
        <f>VLOOKUP('3. Pollutant Emissions - EF'!A35,'2. Emissions Units &amp; Activities'!A:M,13,FALSE)*G35</f>
        <v>4.5090739726027167E-10</v>
      </c>
    </row>
    <row r="36" spans="1:15" x14ac:dyDescent="0.35">
      <c r="A36" s="62" t="s">
        <v>35</v>
      </c>
      <c r="B36" s="65" t="s">
        <v>229</v>
      </c>
      <c r="C36" s="66" t="s">
        <v>230</v>
      </c>
      <c r="D36" s="8">
        <f>IFERROR(IF(OR($B36="",$B36="No CAS"),INDEX('[1]DEQ Pollutant List'!$A$7:$A$611,MATCH($C36,'[1]DEQ Pollutant List'!$C$7:$C$611,0)),INDEX('[1]DEQ Pollutant List'!$A$7:$A$611,MATCH($B36,'[1]DEQ Pollutant List'!$B$7:$B$611,0))),"")</f>
        <v>548</v>
      </c>
      <c r="F36" s="103">
        <v>2.1E-10</v>
      </c>
      <c r="G36" s="67">
        <v>2.1E-10</v>
      </c>
      <c r="H36" s="65" t="s">
        <v>178</v>
      </c>
      <c r="I36" s="65" t="s">
        <v>179</v>
      </c>
      <c r="J36" s="67">
        <v>0</v>
      </c>
      <c r="K36" s="67">
        <v>3.969E-8</v>
      </c>
      <c r="L36" s="67">
        <v>3.969E-8</v>
      </c>
      <c r="M36" s="67">
        <f>VLOOKUP('3. Pollutant Emissions - EF'!A36,'2. Emissions Units &amp; Activities'!A:M,11,FALSE)*G36</f>
        <v>0</v>
      </c>
      <c r="N36" s="67">
        <f>VLOOKUP('3. Pollutant Emissions - EF'!A36,'2. Emissions Units &amp; Activities'!A:M,12,FALSE)*G36</f>
        <v>1.087397260273967E-10</v>
      </c>
      <c r="O36" s="67">
        <f>VLOOKUP('3. Pollutant Emissions - EF'!A36,'2. Emissions Units &amp; Activities'!A:M,13,FALSE)*G36</f>
        <v>1.087397260273967E-10</v>
      </c>
    </row>
    <row r="37" spans="1:15" x14ac:dyDescent="0.35">
      <c r="A37" s="63" t="s">
        <v>35</v>
      </c>
      <c r="B37" s="66" t="s">
        <v>231</v>
      </c>
      <c r="C37" s="66" t="s">
        <v>232</v>
      </c>
      <c r="D37" s="8">
        <f>IFERROR(IF(OR($B37="",$B37="No CAS"),INDEX('[1]DEQ Pollutant List'!$A$7:$A$611,MATCH($C37,'[1]DEQ Pollutant List'!$C$7:$C$611,0)),INDEX('[1]DEQ Pollutant List'!$A$7:$A$611,MATCH($B37,'[1]DEQ Pollutant List'!$B$7:$B$611,0))),"")</f>
        <v>575</v>
      </c>
      <c r="F37" s="104">
        <v>3.6959999999999998E-5</v>
      </c>
      <c r="G37" s="66">
        <v>3.6959999999999998E-5</v>
      </c>
      <c r="H37" s="66" t="s">
        <v>178</v>
      </c>
      <c r="I37" s="66" t="s">
        <v>179</v>
      </c>
      <c r="J37" s="68">
        <v>0</v>
      </c>
      <c r="K37" s="68">
        <v>6.9854399999999999E-3</v>
      </c>
      <c r="L37" s="68">
        <v>6.9854399999999999E-3</v>
      </c>
      <c r="M37" s="68">
        <f>VLOOKUP('3. Pollutant Emissions - EF'!A37,'2. Emissions Units &amp; Activities'!A:M,11,FALSE)*G37</f>
        <v>0</v>
      </c>
      <c r="N37" s="68">
        <f>VLOOKUP('3. Pollutant Emissions - EF'!A37,'2. Emissions Units &amp; Activities'!A:M,12,FALSE)*G37</f>
        <v>1.913819178082182E-5</v>
      </c>
      <c r="O37" s="68">
        <f>VLOOKUP('3. Pollutant Emissions - EF'!A37,'2. Emissions Units &amp; Activities'!A:M,13,FALSE)*G37</f>
        <v>1.913819178082182E-5</v>
      </c>
    </row>
    <row r="38" spans="1:15" x14ac:dyDescent="0.35">
      <c r="A38" s="62" t="s">
        <v>35</v>
      </c>
      <c r="B38" s="65" t="s">
        <v>233</v>
      </c>
      <c r="C38" s="65" t="s">
        <v>234</v>
      </c>
      <c r="D38" s="8">
        <f>IFERROR(IF(OR($B38="",$B38="No CAS"),INDEX('[1]DEQ Pollutant List'!$A$7:$A$611,MATCH($C38,'[1]DEQ Pollutant List'!$C$7:$C$611,0)),INDEX('[1]DEQ Pollutant List'!$A$7:$A$611,MATCH($B38,'[1]DEQ Pollutant List'!$B$7:$B$611,0))),"")</f>
        <v>591</v>
      </c>
      <c r="F38" s="104">
        <v>1.23</v>
      </c>
      <c r="G38" s="65">
        <v>1.23</v>
      </c>
      <c r="H38" s="65" t="s">
        <v>178</v>
      </c>
      <c r="I38" s="65" t="s">
        <v>179</v>
      </c>
      <c r="J38" s="67">
        <v>0</v>
      </c>
      <c r="K38" s="67">
        <v>232.47</v>
      </c>
      <c r="L38" s="67">
        <v>232.47</v>
      </c>
      <c r="M38" s="67">
        <f>VLOOKUP('3. Pollutant Emissions - EF'!A38,'2. Emissions Units &amp; Activities'!A:M,11,FALSE)*G38</f>
        <v>0</v>
      </c>
      <c r="N38" s="67">
        <f>VLOOKUP('3. Pollutant Emissions - EF'!A38,'2. Emissions Units &amp; Activities'!A:M,12,FALSE)*G38</f>
        <v>0.63690410958903776</v>
      </c>
      <c r="O38" s="67">
        <f>VLOOKUP('3. Pollutant Emissions - EF'!A38,'2. Emissions Units &amp; Activities'!A:M,13,FALSE)*G38</f>
        <v>0.63690410958903776</v>
      </c>
    </row>
    <row r="39" spans="1:15" x14ac:dyDescent="0.35">
      <c r="A39" s="63" t="s">
        <v>35</v>
      </c>
      <c r="B39" s="66" t="s">
        <v>235</v>
      </c>
      <c r="C39" s="66" t="s">
        <v>236</v>
      </c>
      <c r="D39" s="8">
        <f>IFERROR(IF(OR($B39="",$B39="No CAS"),INDEX('[1]DEQ Pollutant List'!$A$7:$A$611,MATCH($C39,'[1]DEQ Pollutant List'!$C$7:$C$611,0)),INDEX('[1]DEQ Pollutant List'!$A$7:$A$611,MATCH($B39,'[1]DEQ Pollutant List'!$B$7:$B$611,0))),"")</f>
        <v>632</v>
      </c>
      <c r="F39" s="104">
        <v>5.5999999999999995E-4</v>
      </c>
      <c r="G39" s="66">
        <v>5.5999999999999995E-4</v>
      </c>
      <c r="H39" s="66" t="s">
        <v>178</v>
      </c>
      <c r="I39" s="66" t="s">
        <v>179</v>
      </c>
      <c r="J39" s="68">
        <v>0</v>
      </c>
      <c r="K39" s="68">
        <v>0.10584</v>
      </c>
      <c r="L39" s="68">
        <v>0.10584</v>
      </c>
      <c r="M39" s="68">
        <f>VLOOKUP('3. Pollutant Emissions - EF'!A39,'2. Emissions Units &amp; Activities'!A:M,11,FALSE)*G39</f>
        <v>0</v>
      </c>
      <c r="N39" s="68">
        <f>VLOOKUP('3. Pollutant Emissions - EF'!A39,'2. Emissions Units &amp; Activities'!A:M,12,FALSE)*G39</f>
        <v>2.899726027397245E-4</v>
      </c>
      <c r="O39" s="68">
        <f>VLOOKUP('3. Pollutant Emissions - EF'!A39,'2. Emissions Units &amp; Activities'!A:M,13,FALSE)*G39</f>
        <v>2.899726027397245E-4</v>
      </c>
    </row>
    <row r="40" spans="1:15" x14ac:dyDescent="0.35">
      <c r="A40" s="62" t="s">
        <v>37</v>
      </c>
      <c r="B40" s="65" t="s">
        <v>172</v>
      </c>
      <c r="C40" s="65" t="s">
        <v>173</v>
      </c>
      <c r="D40" s="8">
        <f>IFERROR(IF(OR($B40="",$B40="No CAS"),INDEX('[1]DEQ Pollutant List'!$A$7:$A$611,MATCH($C40,'[1]DEQ Pollutant List'!$C$7:$C$611,0)),INDEX('[1]DEQ Pollutant List'!$A$7:$A$611,MATCH($B40,'[1]DEQ Pollutant List'!$B$7:$B$611,0))),"")</f>
        <v>305</v>
      </c>
      <c r="F40" s="103">
        <v>4.8999999999999997E-6</v>
      </c>
      <c r="G40" s="67">
        <v>4.8999999999999997E-6</v>
      </c>
      <c r="H40" s="65" t="s">
        <v>237</v>
      </c>
      <c r="I40" s="65" t="s">
        <v>175</v>
      </c>
      <c r="J40" s="67">
        <v>6.169876726</v>
      </c>
      <c r="K40" s="67">
        <v>23.2227073</v>
      </c>
      <c r="L40" s="67">
        <v>23.2227073</v>
      </c>
      <c r="M40" s="67">
        <f>VLOOKUP('3. Pollutant Emissions - EF'!A40,'2. Emissions Units &amp; Activities'!A:M,11,FALSE)*G40</f>
        <v>3.4799996E-2</v>
      </c>
      <c r="N40" s="67">
        <f>VLOOKUP('3. Pollutant Emissions - EF'!A40,'2. Emissions Units &amp; Activities'!A:M,12,FALSE)*G40</f>
        <v>6.362385534246616E-2</v>
      </c>
      <c r="O40" s="67">
        <f>VLOOKUP('3. Pollutant Emissions - EF'!A40,'2. Emissions Units &amp; Activities'!A:M,13,FALSE)*G40</f>
        <v>6.362385534246616E-2</v>
      </c>
    </row>
    <row r="41" spans="1:15" x14ac:dyDescent="0.35">
      <c r="A41" s="63" t="s">
        <v>39</v>
      </c>
      <c r="B41" s="66" t="s">
        <v>238</v>
      </c>
      <c r="C41" s="66" t="s">
        <v>239</v>
      </c>
      <c r="D41" s="8">
        <f>IFERROR(IF(OR($B41="",$B41="No CAS"),INDEX('[1]DEQ Pollutant List'!$A$7:$A$611,MATCH($C41,'[1]DEQ Pollutant List'!$C$7:$C$611,0)),INDEX('[1]DEQ Pollutant List'!$A$7:$A$611,MATCH($B41,'[1]DEQ Pollutant List'!$B$7:$B$611,0))),"")</f>
        <v>427</v>
      </c>
      <c r="F41" s="104">
        <v>2.4000000000000001E-5</v>
      </c>
      <c r="G41" s="66">
        <v>2.4000000000000001E-5</v>
      </c>
      <c r="H41" s="66" t="s">
        <v>240</v>
      </c>
      <c r="I41" s="66" t="s">
        <v>179</v>
      </c>
      <c r="J41" s="68">
        <v>2.8074215999999999E-2</v>
      </c>
      <c r="K41" s="68">
        <v>0.110856</v>
      </c>
      <c r="L41" s="68">
        <v>0.110856</v>
      </c>
      <c r="M41" s="68">
        <f>VLOOKUP('3. Pollutant Emissions - EF'!A41,'2. Emissions Units &amp; Activities'!A:M,11,FALSE)*G41</f>
        <v>1.584E-4</v>
      </c>
      <c r="N41" s="68">
        <f>VLOOKUP('3. Pollutant Emissions - EF'!A41,'2. Emissions Units &amp; Activities'!A:M,12,FALSE)*G41</f>
        <v>3.0371506849315004E-4</v>
      </c>
      <c r="O41" s="68">
        <f>VLOOKUP('3. Pollutant Emissions - EF'!A41,'2. Emissions Units &amp; Activities'!A:M,13,FALSE)*G41</f>
        <v>3.0371506849315004E-4</v>
      </c>
    </row>
    <row r="42" spans="1:15" x14ac:dyDescent="0.35">
      <c r="A42" s="62" t="s">
        <v>39</v>
      </c>
      <c r="B42" s="65" t="s">
        <v>208</v>
      </c>
      <c r="C42" s="65" t="s">
        <v>209</v>
      </c>
      <c r="D42" s="8">
        <f>IFERROR(IF(OR($B42="",$B42="No CAS"),INDEX('[1]DEQ Pollutant List'!$A$7:$A$611,MATCH($C42,'[1]DEQ Pollutant List'!$C$7:$C$611,0)),INDEX('[1]DEQ Pollutant List'!$A$7:$A$611,MATCH($B42,'[1]DEQ Pollutant List'!$B$7:$B$611,0))),"")</f>
        <v>33</v>
      </c>
      <c r="F42" s="105">
        <v>1.00641E-4</v>
      </c>
      <c r="G42" s="65">
        <v>1.00641E-4</v>
      </c>
      <c r="H42" s="65" t="s">
        <v>240</v>
      </c>
      <c r="I42" s="65" t="s">
        <v>179</v>
      </c>
      <c r="J42" s="67">
        <v>0.117725949</v>
      </c>
      <c r="K42" s="67">
        <v>0.46486170300000001</v>
      </c>
      <c r="L42" s="67">
        <v>0.46486170300000001</v>
      </c>
      <c r="M42" s="67">
        <f>VLOOKUP('3. Pollutant Emissions - EF'!A42,'2. Emissions Units &amp; Activities'!A:M,11,FALSE)*G42</f>
        <v>6.6423060000000002E-4</v>
      </c>
      <c r="N42" s="67">
        <f>VLOOKUP('3. Pollutant Emissions - EF'!A42,'2. Emissions Units &amp; Activities'!A:M,12,FALSE)*G42</f>
        <v>1.2735911753424631E-3</v>
      </c>
      <c r="O42" s="67">
        <f>VLOOKUP('3. Pollutant Emissions - EF'!A42,'2. Emissions Units &amp; Activities'!A:M,13,FALSE)*G42</f>
        <v>1.2735911753424631E-3</v>
      </c>
    </row>
    <row r="43" spans="1:15" x14ac:dyDescent="0.35">
      <c r="A43" s="63" t="s">
        <v>39</v>
      </c>
      <c r="B43" s="66" t="s">
        <v>170</v>
      </c>
      <c r="C43" s="66" t="s">
        <v>210</v>
      </c>
      <c r="D43" s="8">
        <f>IFERROR(IF(OR($B43="",$B43="No CAS"),INDEX('[1]DEQ Pollutant List'!$A$7:$A$611,MATCH($C43,'[1]DEQ Pollutant List'!$C$7:$C$611,0)),INDEX('[1]DEQ Pollutant List'!$A$7:$A$611,MATCH($B43,'[1]DEQ Pollutant List'!$B$7:$B$611,0))),"")</f>
        <v>37</v>
      </c>
      <c r="F43" s="103">
        <v>1.53172E-4</v>
      </c>
      <c r="G43" s="66">
        <v>1.53172E-4</v>
      </c>
      <c r="H43" s="66" t="s">
        <v>240</v>
      </c>
      <c r="I43" s="66" t="s">
        <v>179</v>
      </c>
      <c r="J43" s="68">
        <v>0.17917432599999999</v>
      </c>
      <c r="K43" s="68">
        <v>0.70750146800000002</v>
      </c>
      <c r="L43" s="68">
        <v>0.70750146800000002</v>
      </c>
      <c r="M43" s="68">
        <f>VLOOKUP('3. Pollutant Emissions - EF'!A43,'2. Emissions Units &amp; Activities'!A:M,11,FALSE)*G43</f>
        <v>1.0109352E-3</v>
      </c>
      <c r="N43" s="68">
        <f>VLOOKUP('3. Pollutant Emissions - EF'!A43,'2. Emissions Units &amp; Activities'!A:M,12,FALSE)*G43</f>
        <v>1.9383601863013659E-3</v>
      </c>
      <c r="O43" s="68">
        <f>VLOOKUP('3. Pollutant Emissions - EF'!A43,'2. Emissions Units &amp; Activities'!A:M,13,FALSE)*G43</f>
        <v>1.9383601863013659E-3</v>
      </c>
    </row>
    <row r="44" spans="1:15" x14ac:dyDescent="0.35">
      <c r="A44" s="62" t="s">
        <v>39</v>
      </c>
      <c r="B44" s="65" t="s">
        <v>241</v>
      </c>
      <c r="C44" s="65" t="s">
        <v>242</v>
      </c>
      <c r="D44" s="8">
        <f>IFERROR(IF(OR($B44="",$B44="No CAS"),INDEX('[1]DEQ Pollutant List'!$A$7:$A$611,MATCH($C44,'[1]DEQ Pollutant List'!$C$7:$C$611,0)),INDEX('[1]DEQ Pollutant List'!$A$7:$A$611,MATCH($B44,'[1]DEQ Pollutant List'!$B$7:$B$611,0))),"")</f>
        <v>45</v>
      </c>
      <c r="F44" s="104">
        <v>4.4000000000000003E-3</v>
      </c>
      <c r="G44" s="65">
        <v>4.4000000000000003E-3</v>
      </c>
      <c r="H44" s="65" t="s">
        <v>240</v>
      </c>
      <c r="I44" s="65" t="s">
        <v>179</v>
      </c>
      <c r="J44" s="67">
        <v>5.1469395999999996</v>
      </c>
      <c r="K44" s="67">
        <v>20.323599999999999</v>
      </c>
      <c r="L44" s="67">
        <v>20.323599999999999</v>
      </c>
      <c r="M44" s="67">
        <f>VLOOKUP('3. Pollutant Emissions - EF'!A44,'2. Emissions Units &amp; Activities'!A:M,11,FALSE)*G44</f>
        <v>2.904E-2</v>
      </c>
      <c r="N44" s="67">
        <f>VLOOKUP('3. Pollutant Emissions - EF'!A44,'2. Emissions Units &amp; Activities'!A:M,12,FALSE)*G44</f>
        <v>5.5681095890410842E-2</v>
      </c>
      <c r="O44" s="67">
        <f>VLOOKUP('3. Pollutant Emissions - EF'!A44,'2. Emissions Units &amp; Activities'!A:M,13,FALSE)*G44</f>
        <v>5.5681095890410842E-2</v>
      </c>
    </row>
    <row r="45" spans="1:15" x14ac:dyDescent="0.35">
      <c r="A45" s="63" t="s">
        <v>39</v>
      </c>
      <c r="B45" s="66" t="s">
        <v>211</v>
      </c>
      <c r="C45" s="66" t="s">
        <v>212</v>
      </c>
      <c r="D45" s="8">
        <f>IFERROR(IF(OR($B45="",$B45="No CAS"),INDEX('[1]DEQ Pollutant List'!$A$7:$A$611,MATCH($C45,'[1]DEQ Pollutant List'!$C$7:$C$611,0)),INDEX('[1]DEQ Pollutant List'!$A$7:$A$611,MATCH($B45,'[1]DEQ Pollutant List'!$B$7:$B$611,0))),"")</f>
        <v>58</v>
      </c>
      <c r="F45" s="103">
        <v>2.13824E-5</v>
      </c>
      <c r="G45" s="68">
        <v>2.13824E-5</v>
      </c>
      <c r="H45" s="66" t="s">
        <v>240</v>
      </c>
      <c r="I45" s="66" t="s">
        <v>179</v>
      </c>
      <c r="J45" s="68">
        <v>2.5012255000000001E-2</v>
      </c>
      <c r="K45" s="68">
        <v>9.8765305999999997E-2</v>
      </c>
      <c r="L45" s="68">
        <v>9.8765305999999997E-2</v>
      </c>
      <c r="M45" s="68">
        <f>VLOOKUP('3. Pollutant Emissions - EF'!A45,'2. Emissions Units &amp; Activities'!A:M,11,FALSE)*G45</f>
        <v>1.4112384E-4</v>
      </c>
      <c r="N45" s="68">
        <f>VLOOKUP('3. Pollutant Emissions - EF'!A45,'2. Emissions Units &amp; Activities'!A:M,12,FALSE)*G45</f>
        <v>2.705898783561638E-4</v>
      </c>
      <c r="O45" s="68">
        <f>VLOOKUP('3. Pollutant Emissions - EF'!A45,'2. Emissions Units &amp; Activities'!A:M,13,FALSE)*G45</f>
        <v>2.705898783561638E-4</v>
      </c>
    </row>
    <row r="46" spans="1:15" x14ac:dyDescent="0.35">
      <c r="A46" s="62" t="s">
        <v>39</v>
      </c>
      <c r="B46" s="65" t="s">
        <v>213</v>
      </c>
      <c r="C46" s="65" t="s">
        <v>214</v>
      </c>
      <c r="D46" s="8">
        <f>IFERROR(IF(OR($B46="",$B46="No CAS"),INDEX('[1]DEQ Pollutant List'!$A$7:$A$611,MATCH($C46,'[1]DEQ Pollutant List'!$C$7:$C$611,0)),INDEX('[1]DEQ Pollutant List'!$A$7:$A$611,MATCH($B46,'[1]DEQ Pollutant List'!$B$7:$B$611,0))),"")</f>
        <v>83</v>
      </c>
      <c r="F46" s="103">
        <v>8.2034399999999995E-5</v>
      </c>
      <c r="G46" s="67">
        <v>8.2034399999999995E-5</v>
      </c>
      <c r="H46" s="65" t="s">
        <v>240</v>
      </c>
      <c r="I46" s="65" t="s">
        <v>179</v>
      </c>
      <c r="J46" s="67">
        <v>9.5960478000000002E-2</v>
      </c>
      <c r="K46" s="67">
        <v>0.378916894</v>
      </c>
      <c r="L46" s="67">
        <v>0.378916894</v>
      </c>
      <c r="M46" s="67">
        <f>VLOOKUP('3. Pollutant Emissions - EF'!A46,'2. Emissions Units &amp; Activities'!A:M,11,FALSE)*G46</f>
        <v>5.4142703999999998E-4</v>
      </c>
      <c r="N46" s="67">
        <f>VLOOKUP('3. Pollutant Emissions - EF'!A46,'2. Emissions Units &amp; Activities'!A:M,12,FALSE)*G46</f>
        <v>1.0381284756164361E-3</v>
      </c>
      <c r="O46" s="67">
        <f>VLOOKUP('3. Pollutant Emissions - EF'!A46,'2. Emissions Units &amp; Activities'!A:M,13,FALSE)*G46</f>
        <v>1.0381284756164361E-3</v>
      </c>
    </row>
    <row r="47" spans="1:15" x14ac:dyDescent="0.35">
      <c r="A47" s="63" t="s">
        <v>39</v>
      </c>
      <c r="B47" s="66" t="s">
        <v>243</v>
      </c>
      <c r="C47" s="66" t="s">
        <v>244</v>
      </c>
      <c r="D47" s="8">
        <f>IFERROR(IF(OR($B47="",$B47="No CAS"),INDEX('[1]DEQ Pollutant List'!$A$7:$A$611,MATCH($C47,'[1]DEQ Pollutant List'!$C$7:$C$611,0)),INDEX('[1]DEQ Pollutant List'!$A$7:$A$611,MATCH($B47,'[1]DEQ Pollutant List'!$B$7:$B$611,0))),"")</f>
        <v>146</v>
      </c>
      <c r="F47" s="104">
        <v>1.2336000000000001E-4</v>
      </c>
      <c r="G47" s="66">
        <v>1.2336000000000001E-4</v>
      </c>
      <c r="H47" s="66" t="s">
        <v>240</v>
      </c>
      <c r="I47" s="66" t="s">
        <v>179</v>
      </c>
      <c r="J47" s="68">
        <v>0.14430146999999999</v>
      </c>
      <c r="K47" s="68">
        <v>0.56979983999999995</v>
      </c>
      <c r="L47" s="68">
        <v>0.56979983999999995</v>
      </c>
      <c r="M47" s="68">
        <f>VLOOKUP('3. Pollutant Emissions - EF'!A47,'2. Emissions Units &amp; Activities'!A:M,11,FALSE)*G47</f>
        <v>8.1417600000000001E-4</v>
      </c>
      <c r="N47" s="68">
        <f>VLOOKUP('3. Pollutant Emissions - EF'!A47,'2. Emissions Units &amp; Activities'!A:M,12,FALSE)*G47</f>
        <v>1.5610954520547914E-3</v>
      </c>
      <c r="O47" s="68">
        <f>VLOOKUP('3. Pollutant Emissions - EF'!A47,'2. Emissions Units &amp; Activities'!A:M,13,FALSE)*G47</f>
        <v>1.5610954520547914E-3</v>
      </c>
    </row>
    <row r="48" spans="1:15" x14ac:dyDescent="0.35">
      <c r="A48" s="62" t="s">
        <v>39</v>
      </c>
      <c r="B48" s="65" t="s">
        <v>215</v>
      </c>
      <c r="C48" s="65" t="s">
        <v>216</v>
      </c>
      <c r="D48" s="8">
        <f>IFERROR(IF(OR($B48="",$B48="No CAS"),INDEX('[1]DEQ Pollutant List'!$A$7:$A$611,MATCH($C48,'[1]DEQ Pollutant List'!$C$7:$C$611,0)),INDEX('[1]DEQ Pollutant List'!$A$7:$A$611,MATCH($B48,'[1]DEQ Pollutant List'!$B$7:$B$611,0))),"")</f>
        <v>149</v>
      </c>
      <c r="F48" s="104">
        <v>8.4999999999999995E-4</v>
      </c>
      <c r="G48" s="65">
        <v>8.4999999999999995E-4</v>
      </c>
      <c r="H48" s="65" t="s">
        <v>240</v>
      </c>
      <c r="I48" s="65" t="s">
        <v>179</v>
      </c>
      <c r="J48" s="67">
        <v>0.99429515000000002</v>
      </c>
      <c r="K48" s="67">
        <v>3.9261499999999998</v>
      </c>
      <c r="L48" s="67">
        <v>3.9261499999999998</v>
      </c>
      <c r="M48" s="67">
        <f>VLOOKUP('3. Pollutant Emissions - EF'!A48,'2. Emissions Units &amp; Activities'!A:M,11,FALSE)*G48</f>
        <v>5.6099999999999995E-3</v>
      </c>
      <c r="N48" s="67">
        <f>VLOOKUP('3. Pollutant Emissions - EF'!A48,'2. Emissions Units &amp; Activities'!A:M,12,FALSE)*G48</f>
        <v>1.075657534246573E-2</v>
      </c>
      <c r="O48" s="67">
        <f>VLOOKUP('3. Pollutant Emissions - EF'!A48,'2. Emissions Units &amp; Activities'!A:M,13,FALSE)*G48</f>
        <v>1.075657534246573E-2</v>
      </c>
    </row>
    <row r="49" spans="1:15" x14ac:dyDescent="0.35">
      <c r="A49" s="63" t="s">
        <v>39</v>
      </c>
      <c r="B49" s="66" t="s">
        <v>245</v>
      </c>
      <c r="C49" s="66" t="s">
        <v>246</v>
      </c>
      <c r="D49" s="8">
        <f>IFERROR(IF(OR($B49="",$B49="No CAS"),INDEX('[1]DEQ Pollutant List'!$A$7:$A$611,MATCH($C49,'[1]DEQ Pollutant List'!$C$7:$C$611,0)),INDEX('[1]DEQ Pollutant List'!$A$7:$A$611,MATCH($B49,'[1]DEQ Pollutant List'!$B$7:$B$611,0))),"")</f>
        <v>424</v>
      </c>
      <c r="F49" s="104">
        <v>3.0000000000000001E-6</v>
      </c>
      <c r="G49" s="66">
        <v>3.0000000000000001E-6</v>
      </c>
      <c r="H49" s="66" t="s">
        <v>240</v>
      </c>
      <c r="I49" s="66" t="s">
        <v>179</v>
      </c>
      <c r="J49" s="68">
        <v>3.5092769999999999E-3</v>
      </c>
      <c r="K49" s="68">
        <v>1.3857E-2</v>
      </c>
      <c r="L49" s="68">
        <v>1.3857E-2</v>
      </c>
      <c r="M49" s="68">
        <f>VLOOKUP('3. Pollutant Emissions - EF'!A49,'2. Emissions Units &amp; Activities'!A:M,11,FALSE)*G49</f>
        <v>1.98E-5</v>
      </c>
      <c r="N49" s="68">
        <f>VLOOKUP('3. Pollutant Emissions - EF'!A49,'2. Emissions Units &amp; Activities'!A:M,12,FALSE)*G49</f>
        <v>3.7964383561643755E-5</v>
      </c>
      <c r="O49" s="68">
        <f>VLOOKUP('3. Pollutant Emissions - EF'!A49,'2. Emissions Units &amp; Activities'!A:M,13,FALSE)*G49</f>
        <v>3.7964383561643755E-5</v>
      </c>
    </row>
    <row r="50" spans="1:15" x14ac:dyDescent="0.35">
      <c r="A50" s="62" t="s">
        <v>39</v>
      </c>
      <c r="B50" s="65" t="s">
        <v>247</v>
      </c>
      <c r="C50" s="65" t="s">
        <v>248</v>
      </c>
      <c r="D50" s="8">
        <f>IFERROR(IF(OR($B50="",$B50="No CAS"),INDEX('[1]DEQ Pollutant List'!$A$7:$A$611,MATCH($C50,'[1]DEQ Pollutant List'!$C$7:$C$611,0)),INDEX('[1]DEQ Pollutant List'!$A$7:$A$611,MATCH($B50,'[1]DEQ Pollutant List'!$B$7:$B$611,0))),"")</f>
        <v>425</v>
      </c>
      <c r="F50" s="104">
        <v>2.7999999999999999E-6</v>
      </c>
      <c r="G50" s="65">
        <v>2.7999999999999999E-6</v>
      </c>
      <c r="H50" s="65" t="s">
        <v>240</v>
      </c>
      <c r="I50" s="65" t="s">
        <v>179</v>
      </c>
      <c r="J50" s="67">
        <v>3.2753249999999999E-3</v>
      </c>
      <c r="K50" s="67">
        <v>1.2933200000000001E-2</v>
      </c>
      <c r="L50" s="67">
        <v>1.2933200000000001E-2</v>
      </c>
      <c r="M50" s="67">
        <f>VLOOKUP('3. Pollutant Emissions - EF'!A50,'2. Emissions Units &amp; Activities'!A:M,11,FALSE)*G50</f>
        <v>1.8479999999999999E-5</v>
      </c>
      <c r="N50" s="67">
        <f>VLOOKUP('3. Pollutant Emissions - EF'!A50,'2. Emissions Units &amp; Activities'!A:M,12,FALSE)*G50</f>
        <v>3.5433424657534171E-5</v>
      </c>
      <c r="O50" s="67">
        <f>VLOOKUP('3. Pollutant Emissions - EF'!A50,'2. Emissions Units &amp; Activities'!A:M,13,FALSE)*G50</f>
        <v>3.5433424657534171E-5</v>
      </c>
    </row>
    <row r="51" spans="1:15" x14ac:dyDescent="0.35">
      <c r="A51" s="63" t="s">
        <v>39</v>
      </c>
      <c r="B51" s="66" t="s">
        <v>217</v>
      </c>
      <c r="C51" s="66" t="s">
        <v>218</v>
      </c>
      <c r="D51" s="8">
        <f>IFERROR(IF(OR($B51="",$B51="No CAS"),INDEX('[1]DEQ Pollutant List'!$A$7:$A$611,MATCH($C51,'[1]DEQ Pollutant List'!$C$7:$C$611,0)),INDEX('[1]DEQ Pollutant List'!$A$7:$A$611,MATCH($B51,'[1]DEQ Pollutant List'!$B$7:$B$611,0))),"")</f>
        <v>250</v>
      </c>
      <c r="F51" s="104">
        <v>0.30942799999999998</v>
      </c>
      <c r="G51" s="66">
        <v>0.30942799999999998</v>
      </c>
      <c r="H51" s="66" t="s">
        <v>240</v>
      </c>
      <c r="I51" s="66" t="s">
        <v>179</v>
      </c>
      <c r="J51" s="89">
        <v>361.95618789999997</v>
      </c>
      <c r="K51" s="68">
        <v>1429.247932</v>
      </c>
      <c r="L51" s="68">
        <v>1429.247932</v>
      </c>
      <c r="M51" s="68">
        <f>VLOOKUP('3. Pollutant Emissions - EF'!A51,'2. Emissions Units &amp; Activities'!A:M,11,FALSE)*G51</f>
        <v>2.0422247999999996</v>
      </c>
      <c r="N51" s="68">
        <f>VLOOKUP('3. Pollutant Emissions - EF'!A51,'2. Emissions Units &amp; Activities'!A:M,12,FALSE)*G51</f>
        <v>3.915747758904101</v>
      </c>
      <c r="O51" s="68">
        <f>VLOOKUP('3. Pollutant Emissions - EF'!A51,'2. Emissions Units &amp; Activities'!A:M,13,FALSE)*G51</f>
        <v>3.915747758904101</v>
      </c>
    </row>
    <row r="52" spans="1:15" x14ac:dyDescent="0.35">
      <c r="A52" s="62" t="s">
        <v>39</v>
      </c>
      <c r="B52" s="65" t="s">
        <v>249</v>
      </c>
      <c r="C52" s="65" t="s">
        <v>250</v>
      </c>
      <c r="D52" s="8">
        <f>IFERROR(IF(OR($B52="",$B52="No CAS"),INDEX('[1]DEQ Pollutant List'!$A$7:$A$611,MATCH($C52,'[1]DEQ Pollutant List'!$C$7:$C$611,0)),INDEX('[1]DEQ Pollutant List'!$A$7:$A$611,MATCH($B52,'[1]DEQ Pollutant List'!$B$7:$B$611,0))),"")</f>
        <v>289</v>
      </c>
      <c r="F52" s="104">
        <v>1.8</v>
      </c>
      <c r="G52" s="65">
        <v>1.8</v>
      </c>
      <c r="H52" s="65" t="s">
        <v>240</v>
      </c>
      <c r="I52" s="65" t="s">
        <v>179</v>
      </c>
      <c r="J52" s="88">
        <v>2105.5662000000002</v>
      </c>
      <c r="K52" s="67">
        <v>8314.2000000000007</v>
      </c>
      <c r="L52" s="67">
        <v>8314.2000000000007</v>
      </c>
      <c r="M52" s="67">
        <f>VLOOKUP('3. Pollutant Emissions - EF'!A52,'2. Emissions Units &amp; Activities'!A:M,11,FALSE)*G52</f>
        <v>11.879999999999999</v>
      </c>
      <c r="N52" s="67">
        <f>VLOOKUP('3. Pollutant Emissions - EF'!A52,'2. Emissions Units &amp; Activities'!A:M,12,FALSE)*G52</f>
        <v>22.778630136986255</v>
      </c>
      <c r="O52" s="67">
        <f>VLOOKUP('3. Pollutant Emissions - EF'!A52,'2. Emissions Units &amp; Activities'!A:M,13,FALSE)*G52</f>
        <v>22.778630136986255</v>
      </c>
    </row>
    <row r="53" spans="1:15" x14ac:dyDescent="0.35">
      <c r="A53" s="63" t="s">
        <v>39</v>
      </c>
      <c r="B53" s="66" t="s">
        <v>172</v>
      </c>
      <c r="C53" s="66" t="s">
        <v>173</v>
      </c>
      <c r="D53" s="8">
        <f>IFERROR(IF(OR($B53="",$B53="No CAS"),INDEX('[1]DEQ Pollutant List'!$A$7:$A$611,MATCH($C53,'[1]DEQ Pollutant List'!$C$7:$C$611,0)),INDEX('[1]DEQ Pollutant List'!$A$7:$A$611,MATCH($B53,'[1]DEQ Pollutant List'!$B$7:$B$611,0))),"")</f>
        <v>305</v>
      </c>
      <c r="F53" s="104">
        <v>5.9521200000000002E-4</v>
      </c>
      <c r="G53" s="66">
        <v>5.9521200000000002E-4</v>
      </c>
      <c r="H53" s="66" t="s">
        <v>240</v>
      </c>
      <c r="I53" s="66" t="s">
        <v>179</v>
      </c>
      <c r="J53" s="68">
        <v>0.696254594</v>
      </c>
      <c r="K53" s="68">
        <v>2.7492842280000001</v>
      </c>
      <c r="L53" s="68">
        <v>2.7492842280000001</v>
      </c>
      <c r="M53" s="68">
        <f>VLOOKUP('3. Pollutant Emissions - EF'!A53,'2. Emissions Units &amp; Activities'!A:M,11,FALSE)*G53</f>
        <v>3.9283992E-3</v>
      </c>
      <c r="N53" s="68">
        <f>VLOOKUP('3. Pollutant Emissions - EF'!A53,'2. Emissions Units &amp; Activities'!A:M,12,FALSE)*G53</f>
        <v>7.5322855561643677E-3</v>
      </c>
      <c r="O53" s="68">
        <f>VLOOKUP('3. Pollutant Emissions - EF'!A53,'2. Emissions Units &amp; Activities'!A:M,13,FALSE)*G53</f>
        <v>7.5322855561643677E-3</v>
      </c>
    </row>
    <row r="54" spans="1:15" x14ac:dyDescent="0.35">
      <c r="A54" s="62" t="s">
        <v>39</v>
      </c>
      <c r="B54" s="65" t="s">
        <v>221</v>
      </c>
      <c r="C54" s="65" t="s">
        <v>222</v>
      </c>
      <c r="D54" s="8">
        <f>IFERROR(IF(OR($B54="",$B54="No CAS"),INDEX('[1]DEQ Pollutant List'!$A$7:$A$611,MATCH($C54,'[1]DEQ Pollutant List'!$C$7:$C$611,0)),INDEX('[1]DEQ Pollutant List'!$A$7:$A$611,MATCH($B54,'[1]DEQ Pollutant List'!$B$7:$B$611,0))),"")</f>
        <v>312</v>
      </c>
      <c r="F54" s="104">
        <v>1.9223599999999999E-3</v>
      </c>
      <c r="G54" s="65">
        <v>1.9223599999999999E-3</v>
      </c>
      <c r="H54" s="65" t="s">
        <v>240</v>
      </c>
      <c r="I54" s="65" t="s">
        <v>179</v>
      </c>
      <c r="J54" s="67">
        <v>2.2486979109999998</v>
      </c>
      <c r="K54" s="67">
        <v>8.8793808399999996</v>
      </c>
      <c r="L54" s="67">
        <v>8.8793808399999996</v>
      </c>
      <c r="M54" s="67">
        <f>VLOOKUP('3. Pollutant Emissions - EF'!A54,'2. Emissions Units &amp; Activities'!A:M,11,FALSE)*G54</f>
        <v>1.2687575999999999E-2</v>
      </c>
      <c r="N54" s="67">
        <f>VLOOKUP('3. Pollutant Emissions - EF'!A54,'2. Emissions Units &amp; Activities'!A:M,12,FALSE)*G54</f>
        <v>2.4327070794520494E-2</v>
      </c>
      <c r="O54" s="67">
        <f>VLOOKUP('3. Pollutant Emissions - EF'!A54,'2. Emissions Units &amp; Activities'!A:M,13,FALSE)*G54</f>
        <v>2.4327070794520494E-2</v>
      </c>
    </row>
    <row r="55" spans="1:15" x14ac:dyDescent="0.35">
      <c r="A55" s="63" t="s">
        <v>39</v>
      </c>
      <c r="B55" s="66" t="s">
        <v>223</v>
      </c>
      <c r="C55" s="66" t="s">
        <v>224</v>
      </c>
      <c r="D55" s="8">
        <f>IFERROR(IF(OR($B55="",$B55="No CAS"),INDEX('[1]DEQ Pollutant List'!$A$7:$A$611,MATCH($C55,'[1]DEQ Pollutant List'!$C$7:$C$611,0)),INDEX('[1]DEQ Pollutant List'!$A$7:$A$611,MATCH($B55,'[1]DEQ Pollutant List'!$B$7:$B$611,0))),"")</f>
        <v>316</v>
      </c>
      <c r="F55" s="104">
        <v>9.3239600000000005E-4</v>
      </c>
      <c r="G55" s="66">
        <v>9.3239600000000005E-4</v>
      </c>
      <c r="H55" s="66" t="s">
        <v>240</v>
      </c>
      <c r="I55" s="66" t="s">
        <v>179</v>
      </c>
      <c r="J55" s="68">
        <v>1.0906786129999999</v>
      </c>
      <c r="K55" s="68">
        <v>4.3067371239999996</v>
      </c>
      <c r="L55" s="68">
        <v>4.3067371239999996</v>
      </c>
      <c r="M55" s="68">
        <f>VLOOKUP('3. Pollutant Emissions - EF'!A55,'2. Emissions Units &amp; Activities'!A:M,11,FALSE)*G55</f>
        <v>6.1538136000000004E-3</v>
      </c>
      <c r="N55" s="68">
        <f>VLOOKUP('3. Pollutant Emissions - EF'!A55,'2. Emissions Units &amp; Activities'!A:M,12,FALSE)*G55</f>
        <v>1.1799279791780798E-2</v>
      </c>
      <c r="O55" s="68">
        <f>VLOOKUP('3. Pollutant Emissions - EF'!A55,'2. Emissions Units &amp; Activities'!A:M,13,FALSE)*G55</f>
        <v>1.1799279791780798E-2</v>
      </c>
    </row>
    <row r="56" spans="1:15" x14ac:dyDescent="0.35">
      <c r="A56" s="62" t="s">
        <v>39</v>
      </c>
      <c r="B56" s="65" t="s">
        <v>251</v>
      </c>
      <c r="C56" s="65" t="s">
        <v>252</v>
      </c>
      <c r="D56" s="8">
        <f>IFERROR(IF(OR($B56="",$B56="No CAS"),INDEX('[1]DEQ Pollutant List'!$A$7:$A$611,MATCH($C56,'[1]DEQ Pollutant List'!$C$7:$C$611,0)),INDEX('[1]DEQ Pollutant List'!$A$7:$A$611,MATCH($B56,'[1]DEQ Pollutant List'!$B$7:$B$611,0))),"")</f>
        <v>428</v>
      </c>
      <c r="F56" s="104">
        <v>6.0999999999999997E-4</v>
      </c>
      <c r="G56" s="65">
        <v>6.0999999999999997E-4</v>
      </c>
      <c r="H56" s="65" t="s">
        <v>240</v>
      </c>
      <c r="I56" s="65" t="s">
        <v>179</v>
      </c>
      <c r="J56" s="67">
        <v>0.71355299000000005</v>
      </c>
      <c r="K56" s="67">
        <v>2.81759</v>
      </c>
      <c r="L56" s="67">
        <v>2.81759</v>
      </c>
      <c r="M56" s="67">
        <f>VLOOKUP('3. Pollutant Emissions - EF'!A56,'2. Emissions Units &amp; Activities'!A:M,11,FALSE)*G56</f>
        <v>4.0259999999999992E-3</v>
      </c>
      <c r="N56" s="67">
        <f>VLOOKUP('3. Pollutant Emissions - EF'!A56,'2. Emissions Units &amp; Activities'!A:M,12,FALSE)*G56</f>
        <v>7.7194246575342301E-3</v>
      </c>
      <c r="O56" s="67">
        <f>VLOOKUP('3. Pollutant Emissions - EF'!A56,'2. Emissions Units &amp; Activities'!A:M,13,FALSE)*G56</f>
        <v>7.7194246575342301E-3</v>
      </c>
    </row>
    <row r="57" spans="1:15" x14ac:dyDescent="0.35">
      <c r="A57" s="63" t="s">
        <v>39</v>
      </c>
      <c r="B57" s="66" t="s">
        <v>225</v>
      </c>
      <c r="C57" s="66" t="s">
        <v>226</v>
      </c>
      <c r="D57" s="8">
        <f>IFERROR(IF(OR($B57="",$B57="No CAS"),INDEX('[1]DEQ Pollutant List'!$A$7:$A$611,MATCH($C57,'[1]DEQ Pollutant List'!$C$7:$C$611,0)),INDEX('[1]DEQ Pollutant List'!$A$7:$A$611,MATCH($B57,'[1]DEQ Pollutant List'!$B$7:$B$611,0))),"")</f>
        <v>364</v>
      </c>
      <c r="F57" s="104">
        <v>5.1194400000000003E-3</v>
      </c>
      <c r="G57" s="66">
        <v>5.1194400000000003E-3</v>
      </c>
      <c r="H57" s="66" t="s">
        <v>240</v>
      </c>
      <c r="I57" s="66" t="s">
        <v>179</v>
      </c>
      <c r="J57" s="68">
        <v>5.9885110150000003</v>
      </c>
      <c r="K57" s="68">
        <v>23.64669336</v>
      </c>
      <c r="L57" s="68">
        <v>23.64669336</v>
      </c>
      <c r="M57" s="68">
        <f>VLOOKUP('3. Pollutant Emissions - EF'!A57,'2. Emissions Units &amp; Activities'!A:M,11,FALSE)*G57</f>
        <v>3.3788303999999998E-2</v>
      </c>
      <c r="N57" s="68">
        <f>VLOOKUP('3. Pollutant Emissions - EF'!A57,'2. Emissions Units &amp; Activities'!A:M,12,FALSE)*G57</f>
        <v>6.4785461260273833E-2</v>
      </c>
      <c r="O57" s="68">
        <f>VLOOKUP('3. Pollutant Emissions - EF'!A57,'2. Emissions Units &amp; Activities'!A:M,13,FALSE)*G57</f>
        <v>6.4785461260273833E-2</v>
      </c>
    </row>
    <row r="58" spans="1:15" x14ac:dyDescent="0.35">
      <c r="A58" s="62" t="s">
        <v>39</v>
      </c>
      <c r="B58" s="65" t="s">
        <v>253</v>
      </c>
      <c r="C58" s="65" t="s">
        <v>254</v>
      </c>
      <c r="D58" s="8">
        <f>IFERROR(IF(OR($B58="",$B58="No CAS"),INDEX('[1]DEQ Pollutant List'!$A$7:$A$611,MATCH($C58,'[1]DEQ Pollutant List'!$C$7:$C$611,0)),INDEX('[1]DEQ Pollutant List'!$A$7:$A$611,MATCH($B58,'[1]DEQ Pollutant List'!$B$7:$B$611,0))),"")</f>
        <v>430</v>
      </c>
      <c r="F58" s="104">
        <v>1.7E-5</v>
      </c>
      <c r="G58" s="65">
        <v>1.7E-5</v>
      </c>
      <c r="H58" s="65" t="s">
        <v>240</v>
      </c>
      <c r="I58" s="65" t="s">
        <v>179</v>
      </c>
      <c r="J58" s="67">
        <v>1.9885903E-2</v>
      </c>
      <c r="K58" s="67">
        <v>7.8522999999999996E-2</v>
      </c>
      <c r="L58" s="67">
        <v>7.8522999999999996E-2</v>
      </c>
      <c r="M58" s="67">
        <f>VLOOKUP('3. Pollutant Emissions - EF'!A58,'2. Emissions Units &amp; Activities'!A:M,11,FALSE)*G58</f>
        <v>1.1219999999999999E-4</v>
      </c>
      <c r="N58" s="67">
        <f>VLOOKUP('3. Pollutant Emissions - EF'!A58,'2. Emissions Units &amp; Activities'!A:M,12,FALSE)*G58</f>
        <v>2.151315068493146E-4</v>
      </c>
      <c r="O58" s="67">
        <f>VLOOKUP('3. Pollutant Emissions - EF'!A58,'2. Emissions Units &amp; Activities'!A:M,13,FALSE)*G58</f>
        <v>2.151315068493146E-4</v>
      </c>
    </row>
    <row r="59" spans="1:15" x14ac:dyDescent="0.35">
      <c r="A59" s="63" t="s">
        <v>39</v>
      </c>
      <c r="B59" s="66" t="s">
        <v>255</v>
      </c>
      <c r="C59" s="66" t="s">
        <v>256</v>
      </c>
      <c r="D59" s="8">
        <f>IFERROR(IF(OR($B59="",$B59="No CAS"),INDEX('[1]DEQ Pollutant List'!$A$7:$A$611,MATCH($C59,'[1]DEQ Pollutant List'!$C$7:$C$611,0)),INDEX('[1]DEQ Pollutant List'!$A$7:$A$611,MATCH($B59,'[1]DEQ Pollutant List'!$B$7:$B$611,0))),"")</f>
        <v>431</v>
      </c>
      <c r="F59" s="104">
        <v>5.0000000000000004E-6</v>
      </c>
      <c r="G59" s="66">
        <v>5.0000000000000004E-6</v>
      </c>
      <c r="H59" s="66" t="s">
        <v>240</v>
      </c>
      <c r="I59" s="66" t="s">
        <v>179</v>
      </c>
      <c r="J59" s="68">
        <v>5.8487950000000004E-3</v>
      </c>
      <c r="K59" s="68">
        <v>2.3095000000000001E-2</v>
      </c>
      <c r="L59" s="68">
        <v>2.3095000000000001E-2</v>
      </c>
      <c r="M59" s="68">
        <f>VLOOKUP('3. Pollutant Emissions - EF'!A59,'2. Emissions Units &amp; Activities'!A:M,11,FALSE)*G59</f>
        <v>3.3000000000000003E-5</v>
      </c>
      <c r="N59" s="68">
        <f>VLOOKUP('3. Pollutant Emissions - EF'!A59,'2. Emissions Units &amp; Activities'!A:M,12,FALSE)*G59</f>
        <v>6.32739726027396E-5</v>
      </c>
      <c r="O59" s="68">
        <f>VLOOKUP('3. Pollutant Emissions - EF'!A59,'2. Emissions Units &amp; Activities'!A:M,13,FALSE)*G59</f>
        <v>6.32739726027396E-5</v>
      </c>
    </row>
    <row r="60" spans="1:15" x14ac:dyDescent="0.35">
      <c r="A60" s="62" t="s">
        <v>39</v>
      </c>
      <c r="B60" s="65" t="s">
        <v>231</v>
      </c>
      <c r="C60" s="65" t="s">
        <v>232</v>
      </c>
      <c r="D60" s="8">
        <f>IFERROR(IF(OR($B60="",$B60="No CAS"),INDEX('[1]DEQ Pollutant List'!$A$7:$A$611,MATCH($C60,'[1]DEQ Pollutant List'!$C$7:$C$611,0)),INDEX('[1]DEQ Pollutant List'!$A$7:$A$611,MATCH($B60,'[1]DEQ Pollutant List'!$B$7:$B$611,0))),"")</f>
        <v>575</v>
      </c>
      <c r="F60" s="104">
        <v>3.5466000000000002E-4</v>
      </c>
      <c r="G60" s="65">
        <v>3.5466000000000002E-4</v>
      </c>
      <c r="H60" s="65" t="s">
        <v>240</v>
      </c>
      <c r="I60" s="65" t="s">
        <v>179</v>
      </c>
      <c r="J60" s="67">
        <v>0.41486672699999999</v>
      </c>
      <c r="K60" s="67">
        <v>1.6381745400000001</v>
      </c>
      <c r="L60" s="67">
        <v>1.6381745400000001</v>
      </c>
      <c r="M60" s="67">
        <f>VLOOKUP('3. Pollutant Emissions - EF'!A60,'2. Emissions Units &amp; Activities'!A:M,11,FALSE)*G60</f>
        <v>2.3407559999999998E-3</v>
      </c>
      <c r="N60" s="67">
        <f>VLOOKUP('3. Pollutant Emissions - EF'!A60,'2. Emissions Units &amp; Activities'!A:M,12,FALSE)*G60</f>
        <v>4.4881494246575247E-3</v>
      </c>
      <c r="O60" s="67">
        <f>VLOOKUP('3. Pollutant Emissions - EF'!A60,'2. Emissions Units &amp; Activities'!A:M,13,FALSE)*G60</f>
        <v>4.4881494246575247E-3</v>
      </c>
    </row>
    <row r="61" spans="1:15" x14ac:dyDescent="0.35">
      <c r="A61" s="63" t="s">
        <v>39</v>
      </c>
      <c r="B61" s="66" t="s">
        <v>257</v>
      </c>
      <c r="C61" s="66" t="s">
        <v>258</v>
      </c>
      <c r="D61" s="8">
        <f>IFERROR(IF(OR($B61="",$B61="No CAS"),INDEX('[1]DEQ Pollutant List'!$A$7:$A$611,MATCH($C61,'[1]DEQ Pollutant List'!$C$7:$C$611,0)),INDEX('[1]DEQ Pollutant List'!$A$7:$A$611,MATCH($B61,'[1]DEQ Pollutant List'!$B$7:$B$611,0))),"")</f>
        <v>600</v>
      </c>
      <c r="F61" s="104">
        <v>3.3999999999999998E-3</v>
      </c>
      <c r="G61" s="66">
        <v>3.3999999999999998E-3</v>
      </c>
      <c r="H61" s="66" t="s">
        <v>240</v>
      </c>
      <c r="I61" s="66" t="s">
        <v>179</v>
      </c>
      <c r="J61" s="89">
        <v>3.9771806000000001</v>
      </c>
      <c r="K61" s="68">
        <v>15.704599999999999</v>
      </c>
      <c r="L61" s="68">
        <v>15.704599999999999</v>
      </c>
      <c r="M61" s="68">
        <f>VLOOKUP('3. Pollutant Emissions - EF'!A61,'2. Emissions Units &amp; Activities'!A:M,11,FALSE)*G61</f>
        <v>2.2439999999999998E-2</v>
      </c>
      <c r="N61" s="68">
        <f>VLOOKUP('3. Pollutant Emissions - EF'!A61,'2. Emissions Units &amp; Activities'!A:M,12,FALSE)*G61</f>
        <v>4.3026301369862921E-2</v>
      </c>
      <c r="O61" s="68">
        <f>VLOOKUP('3. Pollutant Emissions - EF'!A61,'2. Emissions Units &amp; Activities'!A:M,13,FALSE)*G61</f>
        <v>4.3026301369862921E-2</v>
      </c>
    </row>
    <row r="62" spans="1:15" x14ac:dyDescent="0.35">
      <c r="A62" s="62" t="s">
        <v>39</v>
      </c>
      <c r="B62" s="65" t="s">
        <v>259</v>
      </c>
      <c r="C62" s="65" t="s">
        <v>260</v>
      </c>
      <c r="D62" s="8">
        <f>IFERROR(IF(OR($B62="",$B62="No CAS"),INDEX('[1]DEQ Pollutant List'!$A$7:$A$611,MATCH($C62,'[1]DEQ Pollutant List'!$C$7:$C$611,0)),INDEX('[1]DEQ Pollutant List'!$A$7:$A$611,MATCH($B62,'[1]DEQ Pollutant List'!$B$7:$B$611,0))),"")</f>
        <v>620</v>
      </c>
      <c r="F62" s="104">
        <v>2.3E-3</v>
      </c>
      <c r="G62" s="65">
        <v>2.3E-3</v>
      </c>
      <c r="H62" s="65" t="s">
        <v>240</v>
      </c>
      <c r="I62" s="65" t="s">
        <v>179</v>
      </c>
      <c r="J62" s="67">
        <v>2.6904457000000002</v>
      </c>
      <c r="K62" s="67">
        <v>10.623699999999999</v>
      </c>
      <c r="L62" s="67">
        <v>10.623699999999999</v>
      </c>
      <c r="M62" s="67">
        <f>VLOOKUP('3. Pollutant Emissions - EF'!A62,'2. Emissions Units &amp; Activities'!A:M,11,FALSE)*G62</f>
        <v>1.5179999999999999E-2</v>
      </c>
      <c r="N62" s="67">
        <f>VLOOKUP('3. Pollutant Emissions - EF'!A62,'2. Emissions Units &amp; Activities'!A:M,12,FALSE)*G62</f>
        <v>2.910602739726021E-2</v>
      </c>
      <c r="O62" s="67">
        <f>VLOOKUP('3. Pollutant Emissions - EF'!A62,'2. Emissions Units &amp; Activities'!A:M,13,FALSE)*G62</f>
        <v>2.910602739726021E-2</v>
      </c>
    </row>
    <row r="63" spans="1:15" x14ac:dyDescent="0.35">
      <c r="A63" s="63" t="s">
        <v>39</v>
      </c>
      <c r="B63" s="66" t="s">
        <v>235</v>
      </c>
      <c r="C63" s="66" t="s">
        <v>236</v>
      </c>
      <c r="D63" s="8">
        <f>IFERROR(IF(OR($B63="",$B63="No CAS"),INDEX('[1]DEQ Pollutant List'!$A$7:$A$611,MATCH($C63,'[1]DEQ Pollutant List'!$C$7:$C$611,0)),INDEX('[1]DEQ Pollutant List'!$A$7:$A$611,MATCH($B63,'[1]DEQ Pollutant List'!$B$7:$B$611,0))),"")</f>
        <v>632</v>
      </c>
      <c r="F63" s="104">
        <v>2.9000000000000001E-2</v>
      </c>
      <c r="G63" s="66">
        <v>2.9000000000000001E-2</v>
      </c>
      <c r="H63" s="66" t="s">
        <v>240</v>
      </c>
      <c r="I63" s="66" t="s">
        <v>179</v>
      </c>
      <c r="J63" s="68">
        <v>33.923011000000002</v>
      </c>
      <c r="K63" s="68">
        <v>133.95099999999999</v>
      </c>
      <c r="L63" s="68">
        <v>133.95099999999999</v>
      </c>
      <c r="M63" s="68">
        <f>VLOOKUP('3. Pollutant Emissions - EF'!A63,'2. Emissions Units &amp; Activities'!A:M,11,FALSE)*G63</f>
        <v>0.19139999999999999</v>
      </c>
      <c r="N63" s="68">
        <f>VLOOKUP('3. Pollutant Emissions - EF'!A63,'2. Emissions Units &amp; Activities'!A:M,12,FALSE)*G63</f>
        <v>0.36698904109588965</v>
      </c>
      <c r="O63" s="68">
        <f>VLOOKUP('3. Pollutant Emissions - EF'!A63,'2. Emissions Units &amp; Activities'!A:M,13,FALSE)*G63</f>
        <v>0.36698904109588965</v>
      </c>
    </row>
    <row r="64" spans="1:15" x14ac:dyDescent="0.35">
      <c r="A64" s="62" t="s">
        <v>41</v>
      </c>
      <c r="B64" s="65" t="s">
        <v>176</v>
      </c>
      <c r="C64" s="65" t="s">
        <v>177</v>
      </c>
      <c r="D64" s="8">
        <f>IFERROR(IF(OR($B64="",$B64="No CAS"),INDEX('[1]DEQ Pollutant List'!$A$7:$A$611,MATCH($C64,'[1]DEQ Pollutant List'!$C$7:$C$611,0)),INDEX('[1]DEQ Pollutant List'!$A$7:$A$611,MATCH($B64,'[1]DEQ Pollutant List'!$B$7:$B$611,0))),"")</f>
        <v>532</v>
      </c>
      <c r="F64" s="103">
        <v>2.2260000000000001E-10</v>
      </c>
      <c r="G64" s="67">
        <v>2.2260000000000001E-10</v>
      </c>
      <c r="H64" s="65" t="s">
        <v>261</v>
      </c>
      <c r="I64" s="65" t="s">
        <v>179</v>
      </c>
      <c r="J64" s="67">
        <v>0</v>
      </c>
      <c r="K64" s="67">
        <v>2.6266799999999999E-8</v>
      </c>
      <c r="L64" s="67">
        <v>2.6266799999999999E-8</v>
      </c>
      <c r="M64" s="67">
        <f>VLOOKUP('3. Pollutant Emissions - EF'!A64,'2. Emissions Units &amp; Activities'!A:M,11,FALSE)*G64</f>
        <v>0</v>
      </c>
      <c r="N64" s="67">
        <f>VLOOKUP('3. Pollutant Emissions - EF'!A64,'2. Emissions Units &amp; Activities'!A:M,12,FALSE)*G64</f>
        <v>7.196383561643836E-11</v>
      </c>
      <c r="O64" s="67">
        <f>VLOOKUP('3. Pollutant Emissions - EF'!A64,'2. Emissions Units &amp; Activities'!A:M,13,FALSE)*G64</f>
        <v>7.196383561643836E-11</v>
      </c>
    </row>
    <row r="65" spans="1:15" x14ac:dyDescent="0.35">
      <c r="A65" s="63" t="s">
        <v>41</v>
      </c>
      <c r="B65" s="66" t="s">
        <v>180</v>
      </c>
      <c r="C65" s="66" t="s">
        <v>181</v>
      </c>
      <c r="D65" s="8">
        <f>IFERROR(IF(OR($B65="",$B65="No CAS"),INDEX('[1]DEQ Pollutant List'!$A$7:$A$611,MATCH($C65,'[1]DEQ Pollutant List'!$C$7:$C$611,0)),INDEX('[1]DEQ Pollutant List'!$A$7:$A$611,MATCH($B65,'[1]DEQ Pollutant List'!$B$7:$B$611,0))),"")</f>
        <v>546</v>
      </c>
      <c r="F65" s="103">
        <v>3.7660000000000002E-10</v>
      </c>
      <c r="G65" s="68">
        <v>3.7660000000000002E-10</v>
      </c>
      <c r="H65" s="66" t="s">
        <v>261</v>
      </c>
      <c r="I65" s="66" t="s">
        <v>179</v>
      </c>
      <c r="J65" s="68">
        <v>0</v>
      </c>
      <c r="K65" s="68">
        <v>4.4438800000000001E-8</v>
      </c>
      <c r="L65" s="68">
        <v>4.4438800000000001E-8</v>
      </c>
      <c r="M65" s="68">
        <f>VLOOKUP('3. Pollutant Emissions - EF'!A65,'2. Emissions Units &amp; Activities'!A:M,11,FALSE)*G65</f>
        <v>0</v>
      </c>
      <c r="N65" s="68">
        <f>VLOOKUP('3. Pollutant Emissions - EF'!A65,'2. Emissions Units &amp; Activities'!A:M,12,FALSE)*G65</f>
        <v>1.2175013698630139E-10</v>
      </c>
      <c r="O65" s="68">
        <f>VLOOKUP('3. Pollutant Emissions - EF'!A65,'2. Emissions Units &amp; Activities'!A:M,13,FALSE)*G65</f>
        <v>1.2175013698630139E-10</v>
      </c>
    </row>
    <row r="66" spans="1:15" x14ac:dyDescent="0.35">
      <c r="A66" s="62" t="s">
        <v>41</v>
      </c>
      <c r="B66" s="65" t="s">
        <v>182</v>
      </c>
      <c r="C66" s="65" t="s">
        <v>183</v>
      </c>
      <c r="D66" s="8">
        <f>IFERROR(IF(OR($B66="",$B66="No CAS"),INDEX('[1]DEQ Pollutant List'!$A$7:$A$611,MATCH($C66,'[1]DEQ Pollutant List'!$C$7:$C$611,0)),INDEX('[1]DEQ Pollutant List'!$A$7:$A$611,MATCH($B66,'[1]DEQ Pollutant List'!$B$7:$B$611,0))),"")</f>
        <v>547</v>
      </c>
      <c r="F66" s="103">
        <v>2.8E-11</v>
      </c>
      <c r="G66" s="67">
        <v>2.8E-11</v>
      </c>
      <c r="H66" s="65" t="s">
        <v>261</v>
      </c>
      <c r="I66" s="65" t="s">
        <v>179</v>
      </c>
      <c r="J66" s="67">
        <v>0</v>
      </c>
      <c r="K66" s="67">
        <v>3.3040000000000002E-9</v>
      </c>
      <c r="L66" s="67">
        <v>3.3040000000000002E-9</v>
      </c>
      <c r="M66" s="67">
        <f>VLOOKUP('3. Pollutant Emissions - EF'!A66,'2. Emissions Units &amp; Activities'!A:M,11,FALSE)*G66</f>
        <v>0</v>
      </c>
      <c r="N66" s="67">
        <f>VLOOKUP('3. Pollutant Emissions - EF'!A66,'2. Emissions Units &amp; Activities'!A:M,12,FALSE)*G66</f>
        <v>9.0520547945205479E-12</v>
      </c>
      <c r="O66" s="67">
        <f>VLOOKUP('3. Pollutant Emissions - EF'!A66,'2. Emissions Units &amp; Activities'!A:M,13,FALSE)*G66</f>
        <v>9.0520547945205479E-12</v>
      </c>
    </row>
    <row r="67" spans="1:15" x14ac:dyDescent="0.35">
      <c r="A67" s="63" t="s">
        <v>41</v>
      </c>
      <c r="B67" s="66" t="s">
        <v>184</v>
      </c>
      <c r="C67" s="66" t="s">
        <v>185</v>
      </c>
      <c r="D67" s="8">
        <f>IFERROR(IF(OR($B67="",$B67="No CAS"),INDEX('[1]DEQ Pollutant List'!$A$7:$A$611,MATCH($C67,'[1]DEQ Pollutant List'!$C$7:$C$611,0)),INDEX('[1]DEQ Pollutant List'!$A$7:$A$611,MATCH($B67,'[1]DEQ Pollutant List'!$B$7:$B$611,0))),"")</f>
        <v>529</v>
      </c>
      <c r="F67" s="103">
        <v>2.4079999999999999E-11</v>
      </c>
      <c r="G67" s="68">
        <v>2.4079999999999999E-11</v>
      </c>
      <c r="H67" s="66" t="s">
        <v>261</v>
      </c>
      <c r="I67" s="66" t="s">
        <v>179</v>
      </c>
      <c r="J67" s="68">
        <v>0</v>
      </c>
      <c r="K67" s="68">
        <v>2.8414400000000001E-9</v>
      </c>
      <c r="L67" s="68">
        <v>2.8414400000000001E-9</v>
      </c>
      <c r="M67" s="68">
        <f>VLOOKUP('3. Pollutant Emissions - EF'!A67,'2. Emissions Units &amp; Activities'!A:M,11,FALSE)*G67</f>
        <v>0</v>
      </c>
      <c r="N67" s="68">
        <f>VLOOKUP('3. Pollutant Emissions - EF'!A67,'2. Emissions Units &amp; Activities'!A:M,12,FALSE)*G67</f>
        <v>7.7847671232876708E-12</v>
      </c>
      <c r="O67" s="68">
        <f>VLOOKUP('3. Pollutant Emissions - EF'!A67,'2. Emissions Units &amp; Activities'!A:M,13,FALSE)*G67</f>
        <v>7.7847671232876708E-12</v>
      </c>
    </row>
    <row r="68" spans="1:15" x14ac:dyDescent="0.35">
      <c r="A68" s="62" t="s">
        <v>41</v>
      </c>
      <c r="B68" s="65" t="s">
        <v>186</v>
      </c>
      <c r="C68" s="65" t="s">
        <v>187</v>
      </c>
      <c r="D68" s="8">
        <f>IFERROR(IF(OR($B68="",$B68="No CAS"),INDEX('[1]DEQ Pollutant List'!$A$7:$A$611,MATCH($C68,'[1]DEQ Pollutant List'!$C$7:$C$611,0)),INDEX('[1]DEQ Pollutant List'!$A$7:$A$611,MATCH($B68,'[1]DEQ Pollutant List'!$B$7:$B$611,0))),"")</f>
        <v>542</v>
      </c>
      <c r="F68" s="103">
        <v>1.0332E-10</v>
      </c>
      <c r="G68" s="67">
        <v>1.0332E-10</v>
      </c>
      <c r="H68" s="65" t="s">
        <v>261</v>
      </c>
      <c r="I68" s="65" t="s">
        <v>179</v>
      </c>
      <c r="J68" s="67">
        <v>0</v>
      </c>
      <c r="K68" s="67">
        <v>1.21918E-8</v>
      </c>
      <c r="L68" s="67">
        <v>1.21918E-8</v>
      </c>
      <c r="M68" s="67">
        <f>VLOOKUP('3. Pollutant Emissions - EF'!A68,'2. Emissions Units &amp; Activities'!A:M,11,FALSE)*G68</f>
        <v>0</v>
      </c>
      <c r="N68" s="67">
        <f>VLOOKUP('3. Pollutant Emissions - EF'!A68,'2. Emissions Units &amp; Activities'!A:M,12,FALSE)*G68</f>
        <v>3.3402082191780819E-11</v>
      </c>
      <c r="O68" s="67">
        <f>VLOOKUP('3. Pollutant Emissions - EF'!A68,'2. Emissions Units &amp; Activities'!A:M,13,FALSE)*G68</f>
        <v>3.3402082191780819E-11</v>
      </c>
    </row>
    <row r="69" spans="1:15" x14ac:dyDescent="0.35">
      <c r="A69" s="63" t="s">
        <v>41</v>
      </c>
      <c r="B69" s="66" t="s">
        <v>188</v>
      </c>
      <c r="C69" s="66" t="s">
        <v>189</v>
      </c>
      <c r="D69" s="8">
        <f>IFERROR(IF(OR($B69="",$B69="No CAS"),INDEX('[1]DEQ Pollutant List'!$A$7:$A$611,MATCH($C69,'[1]DEQ Pollutant List'!$C$7:$C$611,0)),INDEX('[1]DEQ Pollutant List'!$A$7:$A$611,MATCH($B69,'[1]DEQ Pollutant List'!$B$7:$B$611,0))),"")</f>
        <v>530</v>
      </c>
      <c r="F69" s="103">
        <v>3.1919999999999998E-11</v>
      </c>
      <c r="G69" s="68">
        <v>3.1919999999999998E-11</v>
      </c>
      <c r="H69" s="66" t="s">
        <v>261</v>
      </c>
      <c r="I69" s="66" t="s">
        <v>179</v>
      </c>
      <c r="J69" s="68">
        <v>0</v>
      </c>
      <c r="K69" s="68">
        <v>3.7665600000000003E-9</v>
      </c>
      <c r="L69" s="68">
        <v>3.7665600000000003E-9</v>
      </c>
      <c r="M69" s="68">
        <f>VLOOKUP('3. Pollutant Emissions - EF'!A69,'2. Emissions Units &amp; Activities'!A:M,11,FALSE)*G69</f>
        <v>0</v>
      </c>
      <c r="N69" s="68">
        <f>VLOOKUP('3. Pollutant Emissions - EF'!A69,'2. Emissions Units &amp; Activities'!A:M,12,FALSE)*G69</f>
        <v>1.0319342465753423E-11</v>
      </c>
      <c r="O69" s="68">
        <f>VLOOKUP('3. Pollutant Emissions - EF'!A69,'2. Emissions Units &amp; Activities'!A:M,13,FALSE)*G69</f>
        <v>1.0319342465753423E-11</v>
      </c>
    </row>
    <row r="70" spans="1:15" x14ac:dyDescent="0.35">
      <c r="A70" s="62" t="s">
        <v>41</v>
      </c>
      <c r="B70" s="65" t="s">
        <v>190</v>
      </c>
      <c r="C70" s="65" t="s">
        <v>191</v>
      </c>
      <c r="D70" s="8">
        <f>IFERROR(IF(OR($B70="",$B70="No CAS"),INDEX('[1]DEQ Pollutant List'!$A$7:$A$611,MATCH($C70,'[1]DEQ Pollutant List'!$C$7:$C$611,0)),INDEX('[1]DEQ Pollutant List'!$A$7:$A$611,MATCH($B70,'[1]DEQ Pollutant List'!$B$7:$B$611,0))),"")</f>
        <v>543</v>
      </c>
      <c r="F70" s="103">
        <v>1.0569999999999999E-10</v>
      </c>
      <c r="G70" s="67">
        <v>1.0569999999999999E-10</v>
      </c>
      <c r="H70" s="65" t="s">
        <v>261</v>
      </c>
      <c r="I70" s="65" t="s">
        <v>179</v>
      </c>
      <c r="J70" s="67">
        <v>0</v>
      </c>
      <c r="K70" s="67">
        <v>1.24726E-8</v>
      </c>
      <c r="L70" s="67">
        <v>1.24726E-8</v>
      </c>
      <c r="M70" s="67">
        <f>VLOOKUP('3. Pollutant Emissions - EF'!A70,'2. Emissions Units &amp; Activities'!A:M,11,FALSE)*G70</f>
        <v>0</v>
      </c>
      <c r="N70" s="67">
        <f>VLOOKUP('3. Pollutant Emissions - EF'!A70,'2. Emissions Units &amp; Activities'!A:M,12,FALSE)*G70</f>
        <v>3.4171506849315068E-11</v>
      </c>
      <c r="O70" s="67">
        <f>VLOOKUP('3. Pollutant Emissions - EF'!A70,'2. Emissions Units &amp; Activities'!A:M,13,FALSE)*G70</f>
        <v>3.4171506849315068E-11</v>
      </c>
    </row>
    <row r="71" spans="1:15" x14ac:dyDescent="0.35">
      <c r="A71" s="63" t="s">
        <v>41</v>
      </c>
      <c r="B71" s="66" t="s">
        <v>192</v>
      </c>
      <c r="C71" s="66" t="s">
        <v>193</v>
      </c>
      <c r="D71" s="8">
        <f>IFERROR(IF(OR($B71="",$B71="No CAS"),INDEX('[1]DEQ Pollutant List'!$A$7:$A$611,MATCH($C71,'[1]DEQ Pollutant List'!$C$7:$C$611,0)),INDEX('[1]DEQ Pollutant List'!$A$7:$A$611,MATCH($B71,'[1]DEQ Pollutant List'!$B$7:$B$611,0))),"")</f>
        <v>531</v>
      </c>
      <c r="F71" s="103">
        <v>2.352E-11</v>
      </c>
      <c r="G71" s="68">
        <v>2.352E-11</v>
      </c>
      <c r="H71" s="66" t="s">
        <v>261</v>
      </c>
      <c r="I71" s="66" t="s">
        <v>179</v>
      </c>
      <c r="J71" s="68">
        <v>0</v>
      </c>
      <c r="K71" s="68">
        <v>2.7753599999999998E-9</v>
      </c>
      <c r="L71" s="68">
        <v>2.7753599999999998E-9</v>
      </c>
      <c r="M71" s="68">
        <f>VLOOKUP('3. Pollutant Emissions - EF'!A71,'2. Emissions Units &amp; Activities'!A:M,11,FALSE)*G71</f>
        <v>0</v>
      </c>
      <c r="N71" s="68">
        <f>VLOOKUP('3. Pollutant Emissions - EF'!A71,'2. Emissions Units &amp; Activities'!A:M,12,FALSE)*G71</f>
        <v>7.6037260273972596E-12</v>
      </c>
      <c r="O71" s="68">
        <f>VLOOKUP('3. Pollutant Emissions - EF'!A71,'2. Emissions Units &amp; Activities'!A:M,13,FALSE)*G71</f>
        <v>7.6037260273972596E-12</v>
      </c>
    </row>
    <row r="72" spans="1:15" x14ac:dyDescent="0.35">
      <c r="A72" s="62" t="s">
        <v>41</v>
      </c>
      <c r="B72" s="65" t="s">
        <v>194</v>
      </c>
      <c r="C72" s="65" t="s">
        <v>195</v>
      </c>
      <c r="D72" s="8">
        <f>IFERROR(IF(OR($B72="",$B72="No CAS"),INDEX('[1]DEQ Pollutant List'!$A$7:$A$611,MATCH($C72,'[1]DEQ Pollutant List'!$C$7:$C$611,0)),INDEX('[1]DEQ Pollutant List'!$A$7:$A$611,MATCH($B72,'[1]DEQ Pollutant List'!$B$7:$B$611,0))),"")</f>
        <v>528</v>
      </c>
      <c r="F72" s="103">
        <v>2.1140000000000001E-11</v>
      </c>
      <c r="G72" s="67">
        <v>2.1140000000000001E-11</v>
      </c>
      <c r="H72" s="65" t="s">
        <v>261</v>
      </c>
      <c r="I72" s="65" t="s">
        <v>179</v>
      </c>
      <c r="J72" s="67">
        <v>0</v>
      </c>
      <c r="K72" s="67">
        <v>2.4945200000000002E-9</v>
      </c>
      <c r="L72" s="67">
        <v>2.4945200000000002E-9</v>
      </c>
      <c r="M72" s="67">
        <f>VLOOKUP('3. Pollutant Emissions - EF'!A72,'2. Emissions Units &amp; Activities'!A:M,11,FALSE)*G72</f>
        <v>0</v>
      </c>
      <c r="N72" s="67">
        <f>VLOOKUP('3. Pollutant Emissions - EF'!A72,'2. Emissions Units &amp; Activities'!A:M,12,FALSE)*G72</f>
        <v>6.8343013698630142E-12</v>
      </c>
      <c r="O72" s="67">
        <f>VLOOKUP('3. Pollutant Emissions - EF'!A72,'2. Emissions Units &amp; Activities'!A:M,13,FALSE)*G72</f>
        <v>6.8343013698630142E-12</v>
      </c>
    </row>
    <row r="73" spans="1:15" x14ac:dyDescent="0.35">
      <c r="A73" s="63" t="s">
        <v>41</v>
      </c>
      <c r="B73" s="66" t="s">
        <v>196</v>
      </c>
      <c r="C73" s="66" t="s">
        <v>197</v>
      </c>
      <c r="D73" s="8">
        <f>IFERROR(IF(OR($B73="",$B73="No CAS"),INDEX('[1]DEQ Pollutant List'!$A$7:$A$611,MATCH($C73,'[1]DEQ Pollutant List'!$C$7:$C$611,0)),INDEX('[1]DEQ Pollutant List'!$A$7:$A$611,MATCH($B73,'[1]DEQ Pollutant List'!$B$7:$B$611,0))),"")</f>
        <v>540</v>
      </c>
      <c r="F73" s="103">
        <v>7.5880000000000001E-11</v>
      </c>
      <c r="G73" s="68">
        <v>7.5880000000000001E-11</v>
      </c>
      <c r="H73" s="66" t="s">
        <v>261</v>
      </c>
      <c r="I73" s="66" t="s">
        <v>179</v>
      </c>
      <c r="J73" s="68">
        <v>0</v>
      </c>
      <c r="K73" s="68">
        <v>8.9538400000000006E-9</v>
      </c>
      <c r="L73" s="68">
        <v>8.9538400000000006E-9</v>
      </c>
      <c r="M73" s="68">
        <f>VLOOKUP('3. Pollutant Emissions - EF'!A73,'2. Emissions Units &amp; Activities'!A:M,11,FALSE)*G73</f>
        <v>0</v>
      </c>
      <c r="N73" s="68">
        <f>VLOOKUP('3. Pollutant Emissions - EF'!A73,'2. Emissions Units &amp; Activities'!A:M,12,FALSE)*G73</f>
        <v>2.4531068493150684E-11</v>
      </c>
      <c r="O73" s="68">
        <f>VLOOKUP('3. Pollutant Emissions - EF'!A73,'2. Emissions Units &amp; Activities'!A:M,13,FALSE)*G73</f>
        <v>2.4531068493150684E-11</v>
      </c>
    </row>
    <row r="74" spans="1:15" x14ac:dyDescent="0.35">
      <c r="A74" s="62" t="s">
        <v>41</v>
      </c>
      <c r="B74" s="65" t="s">
        <v>198</v>
      </c>
      <c r="C74" s="65" t="s">
        <v>199</v>
      </c>
      <c r="D74" s="8">
        <f>IFERROR(IF(OR($B74="",$B74="No CAS"),INDEX('[1]DEQ Pollutant List'!$A$7:$A$611,MATCH($C74,'[1]DEQ Pollutant List'!$C$7:$C$611,0)),INDEX('[1]DEQ Pollutant List'!$A$7:$A$611,MATCH($B74,'[1]DEQ Pollutant List'!$B$7:$B$611,0))),"")</f>
        <v>545</v>
      </c>
      <c r="F74" s="103">
        <v>5.4180000000000001E-11</v>
      </c>
      <c r="G74" s="67">
        <v>5.4180000000000001E-11</v>
      </c>
      <c r="H74" s="65" t="s">
        <v>261</v>
      </c>
      <c r="I74" s="65" t="s">
        <v>179</v>
      </c>
      <c r="J74" s="67">
        <v>0</v>
      </c>
      <c r="K74" s="67">
        <v>6.3932400000000001E-9</v>
      </c>
      <c r="L74" s="67">
        <v>6.3932400000000001E-9</v>
      </c>
      <c r="M74" s="67">
        <f>VLOOKUP('3. Pollutant Emissions - EF'!A74,'2. Emissions Units &amp; Activities'!A:M,11,FALSE)*G74</f>
        <v>0</v>
      </c>
      <c r="N74" s="67">
        <f>VLOOKUP('3. Pollutant Emissions - EF'!A74,'2. Emissions Units &amp; Activities'!A:M,12,FALSE)*G74</f>
        <v>1.7515726027397262E-11</v>
      </c>
      <c r="O74" s="67">
        <f>VLOOKUP('3. Pollutant Emissions - EF'!A74,'2. Emissions Units &amp; Activities'!A:M,13,FALSE)*G74</f>
        <v>1.7515726027397262E-11</v>
      </c>
    </row>
    <row r="75" spans="1:15" x14ac:dyDescent="0.35">
      <c r="A75" s="63" t="s">
        <v>41</v>
      </c>
      <c r="B75" s="66" t="s">
        <v>200</v>
      </c>
      <c r="C75" s="66" t="s">
        <v>201</v>
      </c>
      <c r="D75" s="8">
        <f>IFERROR(IF(OR($B75="",$B75="No CAS"),INDEX('[1]DEQ Pollutant List'!$A$7:$A$611,MATCH($C75,'[1]DEQ Pollutant List'!$C$7:$C$611,0)),INDEX('[1]DEQ Pollutant List'!$A$7:$A$611,MATCH($B75,'[1]DEQ Pollutant List'!$B$7:$B$611,0))),"")</f>
        <v>541</v>
      </c>
      <c r="F75" s="103">
        <v>1.3580000000000001E-10</v>
      </c>
      <c r="G75" s="68">
        <v>1.3580000000000001E-10</v>
      </c>
      <c r="H75" s="66" t="s">
        <v>261</v>
      </c>
      <c r="I75" s="66" t="s">
        <v>179</v>
      </c>
      <c r="J75" s="68">
        <v>0</v>
      </c>
      <c r="K75" s="68">
        <v>1.60244E-8</v>
      </c>
      <c r="L75" s="68">
        <v>1.60244E-8</v>
      </c>
      <c r="M75" s="68">
        <f>VLOOKUP('3. Pollutant Emissions - EF'!A75,'2. Emissions Units &amp; Activities'!A:M,11,FALSE)*G75</f>
        <v>0</v>
      </c>
      <c r="N75" s="68">
        <f>VLOOKUP('3. Pollutant Emissions - EF'!A75,'2. Emissions Units &amp; Activities'!A:M,12,FALSE)*G75</f>
        <v>4.3902465753424665E-11</v>
      </c>
      <c r="O75" s="68">
        <f>VLOOKUP('3. Pollutant Emissions - EF'!A75,'2. Emissions Units &amp; Activities'!A:M,13,FALSE)*G75</f>
        <v>4.3902465753424665E-11</v>
      </c>
    </row>
    <row r="76" spans="1:15" x14ac:dyDescent="0.35">
      <c r="A76" s="62" t="s">
        <v>41</v>
      </c>
      <c r="B76" s="65" t="s">
        <v>202</v>
      </c>
      <c r="C76" s="65" t="s">
        <v>203</v>
      </c>
      <c r="D76" s="8">
        <f>IFERROR(IF(OR($B76="",$B76="No CAS"),INDEX('[1]DEQ Pollutant List'!$A$7:$A$611,MATCH($C76,'[1]DEQ Pollutant List'!$C$7:$C$611,0)),INDEX('[1]DEQ Pollutant List'!$A$7:$A$611,MATCH($B76,'[1]DEQ Pollutant List'!$B$7:$B$611,0))),"")</f>
        <v>527</v>
      </c>
      <c r="F76" s="103">
        <v>4.9139999999999998E-11</v>
      </c>
      <c r="G76" s="67">
        <v>4.9139999999999998E-11</v>
      </c>
      <c r="H76" s="65" t="s">
        <v>261</v>
      </c>
      <c r="I76" s="65" t="s">
        <v>179</v>
      </c>
      <c r="J76" s="67">
        <v>0</v>
      </c>
      <c r="K76" s="67">
        <v>5.7985200000000004E-9</v>
      </c>
      <c r="L76" s="67">
        <v>5.7985200000000004E-9</v>
      </c>
      <c r="M76" s="67">
        <f>VLOOKUP('3. Pollutant Emissions - EF'!A76,'2. Emissions Units &amp; Activities'!A:M,11,FALSE)*G76</f>
        <v>0</v>
      </c>
      <c r="N76" s="67">
        <f>VLOOKUP('3. Pollutant Emissions - EF'!A76,'2. Emissions Units &amp; Activities'!A:M,12,FALSE)*G76</f>
        <v>1.5886356164383561E-11</v>
      </c>
      <c r="O76" s="67">
        <f>VLOOKUP('3. Pollutant Emissions - EF'!A76,'2. Emissions Units &amp; Activities'!A:M,13,FALSE)*G76</f>
        <v>1.5886356164383561E-11</v>
      </c>
    </row>
    <row r="77" spans="1:15" x14ac:dyDescent="0.35">
      <c r="A77" s="63" t="s">
        <v>41</v>
      </c>
      <c r="B77" s="66" t="s">
        <v>204</v>
      </c>
      <c r="C77" s="66" t="s">
        <v>205</v>
      </c>
      <c r="D77" s="8">
        <f>IFERROR(IF(OR($B77="",$B77="No CAS"),INDEX('[1]DEQ Pollutant List'!$A$7:$A$611,MATCH($C77,'[1]DEQ Pollutant List'!$C$7:$C$611,0)),INDEX('[1]DEQ Pollutant List'!$A$7:$A$611,MATCH($B77,'[1]DEQ Pollutant List'!$B$7:$B$611,0))),"")</f>
        <v>539</v>
      </c>
      <c r="F77" s="103">
        <v>4.158E-10</v>
      </c>
      <c r="G77" s="68">
        <v>4.158E-10</v>
      </c>
      <c r="H77" s="66" t="s">
        <v>261</v>
      </c>
      <c r="I77" s="66" t="s">
        <v>179</v>
      </c>
      <c r="J77" s="68">
        <v>0</v>
      </c>
      <c r="K77" s="68">
        <v>4.9064399999999997E-8</v>
      </c>
      <c r="L77" s="68">
        <v>4.9064399999999997E-8</v>
      </c>
      <c r="M77" s="68">
        <f>VLOOKUP('3. Pollutant Emissions - EF'!A77,'2. Emissions Units &amp; Activities'!A:M,11,FALSE)*G77</f>
        <v>0</v>
      </c>
      <c r="N77" s="68">
        <f>VLOOKUP('3. Pollutant Emissions - EF'!A77,'2. Emissions Units &amp; Activities'!A:M,12,FALSE)*G77</f>
        <v>1.3442301369863014E-10</v>
      </c>
      <c r="O77" s="68">
        <f>VLOOKUP('3. Pollutant Emissions - EF'!A77,'2. Emissions Units &amp; Activities'!A:M,13,FALSE)*G77</f>
        <v>1.3442301369863014E-10</v>
      </c>
    </row>
    <row r="78" spans="1:15" x14ac:dyDescent="0.35">
      <c r="A78" s="62" t="s">
        <v>41</v>
      </c>
      <c r="B78" s="65" t="s">
        <v>206</v>
      </c>
      <c r="C78" s="65" t="s">
        <v>207</v>
      </c>
      <c r="D78" s="8">
        <f>IFERROR(IF(OR($B78="",$B78="No CAS"),INDEX('[1]DEQ Pollutant List'!$A$7:$A$611,MATCH($C78,'[1]DEQ Pollutant List'!$C$7:$C$611,0)),INDEX('[1]DEQ Pollutant List'!$A$7:$A$611,MATCH($B78,'[1]DEQ Pollutant List'!$B$7:$B$611,0))),"")</f>
        <v>1</v>
      </c>
      <c r="F78" s="104">
        <v>2.7019999999999999E-2</v>
      </c>
      <c r="G78" s="65">
        <v>2.7019999999999999E-2</v>
      </c>
      <c r="H78" s="65" t="s">
        <v>261</v>
      </c>
      <c r="I78" s="65" t="s">
        <v>179</v>
      </c>
      <c r="J78" s="88">
        <v>0</v>
      </c>
      <c r="K78" s="67">
        <v>3.1883599999999999</v>
      </c>
      <c r="L78" s="67">
        <v>3.1883599999999999</v>
      </c>
      <c r="M78" s="67">
        <f>VLOOKUP('3. Pollutant Emissions - EF'!A78,'2. Emissions Units &amp; Activities'!A:M,11,FALSE)*G78</f>
        <v>0</v>
      </c>
      <c r="N78" s="67">
        <f>VLOOKUP('3. Pollutant Emissions - EF'!A78,'2. Emissions Units &amp; Activities'!A:M,12,FALSE)*G78</f>
        <v>8.7352328767123285E-3</v>
      </c>
      <c r="O78" s="67">
        <f>VLOOKUP('3. Pollutant Emissions - EF'!A78,'2. Emissions Units &amp; Activities'!A:M,13,FALSE)*G78</f>
        <v>8.7352328767123285E-3</v>
      </c>
    </row>
    <row r="79" spans="1:15" x14ac:dyDescent="0.35">
      <c r="A79" s="63" t="s">
        <v>41</v>
      </c>
      <c r="B79" s="66" t="s">
        <v>208</v>
      </c>
      <c r="C79" s="66" t="s">
        <v>209</v>
      </c>
      <c r="D79" s="8">
        <f>IFERROR(IF(OR($B79="",$B79="No CAS"),INDEX('[1]DEQ Pollutant List'!$A$7:$A$611,MATCH($C79,'[1]DEQ Pollutant List'!$C$7:$C$611,0)),INDEX('[1]DEQ Pollutant List'!$A$7:$A$611,MATCH($B79,'[1]DEQ Pollutant List'!$B$7:$B$611,0))),"")</f>
        <v>33</v>
      </c>
      <c r="F79" s="105">
        <v>3.2480000000000001E-5</v>
      </c>
      <c r="G79" s="66">
        <v>3.2480000000000001E-5</v>
      </c>
      <c r="H79" s="66" t="s">
        <v>261</v>
      </c>
      <c r="I79" s="66" t="s">
        <v>179</v>
      </c>
      <c r="J79" s="68">
        <v>0</v>
      </c>
      <c r="K79" s="68">
        <v>3.83264E-3</v>
      </c>
      <c r="L79" s="68">
        <v>3.83264E-3</v>
      </c>
      <c r="M79" s="68">
        <f>VLOOKUP('3. Pollutant Emissions - EF'!A79,'2. Emissions Units &amp; Activities'!A:M,11,FALSE)*G79</f>
        <v>0</v>
      </c>
      <c r="N79" s="68">
        <f>VLOOKUP('3. Pollutant Emissions - EF'!A79,'2. Emissions Units &amp; Activities'!A:M,12,FALSE)*G79</f>
        <v>1.0500383561643836E-5</v>
      </c>
      <c r="O79" s="68">
        <f>VLOOKUP('3. Pollutant Emissions - EF'!A79,'2. Emissions Units &amp; Activities'!A:M,13,FALSE)*G79</f>
        <v>1.0500383561643836E-5</v>
      </c>
    </row>
    <row r="80" spans="1:15" x14ac:dyDescent="0.35">
      <c r="A80" s="62" t="s">
        <v>41</v>
      </c>
      <c r="B80" s="65" t="s">
        <v>170</v>
      </c>
      <c r="C80" s="65" t="s">
        <v>210</v>
      </c>
      <c r="D80" s="8">
        <f>IFERROR(IF(OR($B80="",$B80="No CAS"),INDEX('[1]DEQ Pollutant List'!$A$7:$A$611,MATCH($C80,'[1]DEQ Pollutant List'!$C$7:$C$611,0)),INDEX('[1]DEQ Pollutant List'!$A$7:$A$611,MATCH($B80,'[1]DEQ Pollutant List'!$B$7:$B$611,0))),"")</f>
        <v>37</v>
      </c>
      <c r="F80" s="103">
        <v>2.3940000000000001E-5</v>
      </c>
      <c r="G80" s="65">
        <v>2.3940000000000001E-5</v>
      </c>
      <c r="H80" s="65" t="s">
        <v>261</v>
      </c>
      <c r="I80" s="65" t="s">
        <v>179</v>
      </c>
      <c r="J80" s="67">
        <v>0</v>
      </c>
      <c r="K80" s="67">
        <v>2.8249199999999999E-3</v>
      </c>
      <c r="L80" s="67">
        <v>2.8249199999999999E-3</v>
      </c>
      <c r="M80" s="67">
        <f>VLOOKUP('3. Pollutant Emissions - EF'!A80,'2. Emissions Units &amp; Activities'!A:M,11,FALSE)*G80</f>
        <v>0</v>
      </c>
      <c r="N80" s="67">
        <f>VLOOKUP('3. Pollutant Emissions - EF'!A80,'2. Emissions Units &amp; Activities'!A:M,12,FALSE)*G80</f>
        <v>7.7395068493150682E-6</v>
      </c>
      <c r="O80" s="67">
        <f>VLOOKUP('3. Pollutant Emissions - EF'!A80,'2. Emissions Units &amp; Activities'!A:M,13,FALSE)*G80</f>
        <v>7.7395068493150682E-6</v>
      </c>
    </row>
    <row r="81" spans="1:15" x14ac:dyDescent="0.35">
      <c r="A81" s="63" t="s">
        <v>41</v>
      </c>
      <c r="B81" s="66" t="s">
        <v>211</v>
      </c>
      <c r="C81" s="66" t="s">
        <v>212</v>
      </c>
      <c r="D81" s="8">
        <f>IFERROR(IF(OR($B81="",$B81="No CAS"),INDEX('[1]DEQ Pollutant List'!$A$7:$A$611,MATCH($C81,'[1]DEQ Pollutant List'!$C$7:$C$611,0)),INDEX('[1]DEQ Pollutant List'!$A$7:$A$611,MATCH($B81,'[1]DEQ Pollutant List'!$B$7:$B$611,0))),"")</f>
        <v>58</v>
      </c>
      <c r="F81" s="104">
        <v>4.4240000000000003E-6</v>
      </c>
      <c r="G81" s="66">
        <v>4.4240000000000003E-6</v>
      </c>
      <c r="H81" s="66" t="s">
        <v>261</v>
      </c>
      <c r="I81" s="66" t="s">
        <v>179</v>
      </c>
      <c r="J81" s="68">
        <v>0</v>
      </c>
      <c r="K81" s="68">
        <v>5.2203199999999996E-4</v>
      </c>
      <c r="L81" s="68">
        <v>5.2203199999999996E-4</v>
      </c>
      <c r="M81" s="68">
        <f>VLOOKUP('3. Pollutant Emissions - EF'!A81,'2. Emissions Units &amp; Activities'!A:M,11,FALSE)*G81</f>
        <v>0</v>
      </c>
      <c r="N81" s="68">
        <f>VLOOKUP('3. Pollutant Emissions - EF'!A81,'2. Emissions Units &amp; Activities'!A:M,12,FALSE)*G81</f>
        <v>1.4302246575342466E-6</v>
      </c>
      <c r="O81" s="68">
        <f>VLOOKUP('3. Pollutant Emissions - EF'!A81,'2. Emissions Units &amp; Activities'!A:M,13,FALSE)*G81</f>
        <v>1.4302246575342466E-6</v>
      </c>
    </row>
    <row r="82" spans="1:15" x14ac:dyDescent="0.35">
      <c r="A82" s="62" t="s">
        <v>41</v>
      </c>
      <c r="B82" s="65" t="s">
        <v>213</v>
      </c>
      <c r="C82" s="65" t="s">
        <v>214</v>
      </c>
      <c r="D82" s="8">
        <f>IFERROR(IF(OR($B82="",$B82="No CAS"),INDEX('[1]DEQ Pollutant List'!$A$7:$A$611,MATCH($C82,'[1]DEQ Pollutant List'!$C$7:$C$611,0)),INDEX('[1]DEQ Pollutant List'!$A$7:$A$611,MATCH($B82,'[1]DEQ Pollutant List'!$B$7:$B$611,0))),"")</f>
        <v>83</v>
      </c>
      <c r="F82" s="104">
        <v>1.918E-4</v>
      </c>
      <c r="G82" s="65">
        <v>1.918E-4</v>
      </c>
      <c r="H82" s="65" t="s">
        <v>261</v>
      </c>
      <c r="I82" s="65" t="s">
        <v>179</v>
      </c>
      <c r="J82" s="67">
        <v>0</v>
      </c>
      <c r="K82" s="67">
        <v>2.26324E-2</v>
      </c>
      <c r="L82" s="67">
        <v>2.26324E-2</v>
      </c>
      <c r="M82" s="67">
        <f>VLOOKUP('3. Pollutant Emissions - EF'!A82,'2. Emissions Units &amp; Activities'!A:M,11,FALSE)*G82</f>
        <v>0</v>
      </c>
      <c r="N82" s="67">
        <f>VLOOKUP('3. Pollutant Emissions - EF'!A82,'2. Emissions Units &amp; Activities'!A:M,12,FALSE)*G82</f>
        <v>6.2006575342465756E-5</v>
      </c>
      <c r="O82" s="67">
        <f>VLOOKUP('3. Pollutant Emissions - EF'!A82,'2. Emissions Units &amp; Activities'!A:M,13,FALSE)*G82</f>
        <v>6.2006575342465756E-5</v>
      </c>
    </row>
    <row r="83" spans="1:15" x14ac:dyDescent="0.35">
      <c r="A83" s="63" t="s">
        <v>41</v>
      </c>
      <c r="B83" s="66" t="s">
        <v>215</v>
      </c>
      <c r="C83" s="66" t="s">
        <v>216</v>
      </c>
      <c r="D83" s="8">
        <f>IFERROR(IF(OR($B83="",$B83="No CAS"),INDEX('[1]DEQ Pollutant List'!$A$7:$A$611,MATCH($C83,'[1]DEQ Pollutant List'!$C$7:$C$611,0)),INDEX('[1]DEQ Pollutant List'!$A$7:$A$611,MATCH($B83,'[1]DEQ Pollutant List'!$B$7:$B$611,0))),"")</f>
        <v>149</v>
      </c>
      <c r="F83" s="104">
        <v>8.4000000000000003E-4</v>
      </c>
      <c r="G83" s="66">
        <v>8.4000000000000003E-4</v>
      </c>
      <c r="H83" s="66" t="s">
        <v>261</v>
      </c>
      <c r="I83" s="66" t="s">
        <v>179</v>
      </c>
      <c r="J83" s="68">
        <v>0</v>
      </c>
      <c r="K83" s="68">
        <v>9.912E-2</v>
      </c>
      <c r="L83" s="68">
        <v>9.912E-2</v>
      </c>
      <c r="M83" s="68">
        <f>VLOOKUP('3. Pollutant Emissions - EF'!A83,'2. Emissions Units &amp; Activities'!A:M,11,FALSE)*G83</f>
        <v>0</v>
      </c>
      <c r="N83" s="68">
        <f>VLOOKUP('3. Pollutant Emissions - EF'!A83,'2. Emissions Units &amp; Activities'!A:M,12,FALSE)*G83</f>
        <v>2.7156164383561646E-4</v>
      </c>
      <c r="O83" s="68">
        <f>VLOOKUP('3. Pollutant Emissions - EF'!A83,'2. Emissions Units &amp; Activities'!A:M,13,FALSE)*G83</f>
        <v>2.7156164383561646E-4</v>
      </c>
    </row>
    <row r="84" spans="1:15" x14ac:dyDescent="0.35">
      <c r="A84" s="62" t="s">
        <v>41</v>
      </c>
      <c r="B84" s="65" t="s">
        <v>217</v>
      </c>
      <c r="C84" s="65" t="s">
        <v>218</v>
      </c>
      <c r="D84" s="8">
        <f>IFERROR(IF(OR($B84="",$B84="No CAS"),INDEX('[1]DEQ Pollutant List'!$A$7:$A$611,MATCH($C84,'[1]DEQ Pollutant List'!$C$7:$C$611,0)),INDEX('[1]DEQ Pollutant List'!$A$7:$A$611,MATCH($B84,'[1]DEQ Pollutant List'!$B$7:$B$611,0))),"")</f>
        <v>250</v>
      </c>
      <c r="F84" s="104">
        <v>4.0599999999999997E-2</v>
      </c>
      <c r="G84" s="65">
        <v>4.0599999999999997E-2</v>
      </c>
      <c r="H84" s="65" t="s">
        <v>261</v>
      </c>
      <c r="I84" s="65" t="s">
        <v>179</v>
      </c>
      <c r="J84" s="88">
        <v>0</v>
      </c>
      <c r="K84" s="67">
        <v>4.7907999999999999</v>
      </c>
      <c r="L84" s="67">
        <v>4.7907999999999999</v>
      </c>
      <c r="M84" s="67">
        <f>VLOOKUP('3. Pollutant Emissions - EF'!A84,'2. Emissions Units &amp; Activities'!A:M,11,FALSE)*G84</f>
        <v>0</v>
      </c>
      <c r="N84" s="67">
        <f>VLOOKUP('3. Pollutant Emissions - EF'!A84,'2. Emissions Units &amp; Activities'!A:M,12,FALSE)*G84</f>
        <v>1.3125479452054794E-2</v>
      </c>
      <c r="O84" s="67">
        <f>VLOOKUP('3. Pollutant Emissions - EF'!A84,'2. Emissions Units &amp; Activities'!A:M,13,FALSE)*G84</f>
        <v>1.3125479452054794E-2</v>
      </c>
    </row>
    <row r="85" spans="1:15" x14ac:dyDescent="0.35">
      <c r="A85" s="63" t="s">
        <v>41</v>
      </c>
      <c r="B85" s="66" t="s">
        <v>219</v>
      </c>
      <c r="C85" s="66" t="s">
        <v>220</v>
      </c>
      <c r="D85" s="8">
        <f>IFERROR(IF(OR($B85="",$B85="No CAS"),INDEX('[1]DEQ Pollutant List'!$A$7:$A$611,MATCH($C85,'[1]DEQ Pollutant List'!$C$7:$C$611,0)),INDEX('[1]DEQ Pollutant List'!$A$7:$A$611,MATCH($B85,'[1]DEQ Pollutant List'!$B$7:$B$611,0))),"")</f>
        <v>292</v>
      </c>
      <c r="F85" s="104">
        <v>0.52080000000000004</v>
      </c>
      <c r="G85" s="66">
        <v>0.52080000000000004</v>
      </c>
      <c r="H85" s="66" t="s">
        <v>261</v>
      </c>
      <c r="I85" s="66" t="s">
        <v>179</v>
      </c>
      <c r="J85" s="66">
        <v>0</v>
      </c>
      <c r="K85" s="68">
        <v>61.4544</v>
      </c>
      <c r="L85" s="68">
        <v>61.4544</v>
      </c>
      <c r="M85" s="68">
        <f>VLOOKUP('3. Pollutant Emissions - EF'!A85,'2. Emissions Units &amp; Activities'!A:M,11,FALSE)*G85</f>
        <v>0</v>
      </c>
      <c r="N85" s="68">
        <f>VLOOKUP('3. Pollutant Emissions - EF'!A85,'2. Emissions Units &amp; Activities'!A:M,12,FALSE)*G85</f>
        <v>0.1683682191780822</v>
      </c>
      <c r="O85" s="68">
        <f>VLOOKUP('3. Pollutant Emissions - EF'!A85,'2. Emissions Units &amp; Activities'!A:M,13,FALSE)*G85</f>
        <v>0.1683682191780822</v>
      </c>
    </row>
    <row r="86" spans="1:15" x14ac:dyDescent="0.35">
      <c r="A86" s="62" t="s">
        <v>41</v>
      </c>
      <c r="B86" s="65" t="s">
        <v>221</v>
      </c>
      <c r="C86" s="65" t="s">
        <v>222</v>
      </c>
      <c r="D86" s="8">
        <f>IFERROR(IF(OR($B86="",$B86="No CAS"),INDEX('[1]DEQ Pollutant List'!$A$7:$A$611,MATCH($C86,'[1]DEQ Pollutant List'!$C$7:$C$611,0)),INDEX('[1]DEQ Pollutant List'!$A$7:$A$611,MATCH($B86,'[1]DEQ Pollutant List'!$B$7:$B$611,0))),"")</f>
        <v>312</v>
      </c>
      <c r="F86" s="104">
        <v>3.1639999999999999E-4</v>
      </c>
      <c r="G86" s="65">
        <v>3.1639999999999999E-4</v>
      </c>
      <c r="H86" s="65" t="s">
        <v>261</v>
      </c>
      <c r="I86" s="65" t="s">
        <v>179</v>
      </c>
      <c r="J86" s="67">
        <v>0</v>
      </c>
      <c r="K86" s="67">
        <v>3.7335199999999999E-2</v>
      </c>
      <c r="L86" s="67">
        <v>3.7335199999999999E-2</v>
      </c>
      <c r="M86" s="67">
        <f>VLOOKUP('3. Pollutant Emissions - EF'!A86,'2. Emissions Units &amp; Activities'!A:M,11,FALSE)*G86</f>
        <v>0</v>
      </c>
      <c r="N86" s="67">
        <f>VLOOKUP('3. Pollutant Emissions - EF'!A86,'2. Emissions Units &amp; Activities'!A:M,12,FALSE)*G86</f>
        <v>1.0228821917808219E-4</v>
      </c>
      <c r="O86" s="67">
        <f>VLOOKUP('3. Pollutant Emissions - EF'!A86,'2. Emissions Units &amp; Activities'!A:M,13,FALSE)*G86</f>
        <v>1.0228821917808219E-4</v>
      </c>
    </row>
    <row r="87" spans="1:15" x14ac:dyDescent="0.35">
      <c r="A87" s="63" t="s">
        <v>41</v>
      </c>
      <c r="B87" s="66" t="s">
        <v>223</v>
      </c>
      <c r="C87" s="66" t="s">
        <v>224</v>
      </c>
      <c r="D87" s="8">
        <f>IFERROR(IF(OR($B87="",$B87="No CAS"),INDEX('[1]DEQ Pollutant List'!$A$7:$A$611,MATCH($C87,'[1]DEQ Pollutant List'!$C$7:$C$611,0)),INDEX('[1]DEQ Pollutant List'!$A$7:$A$611,MATCH($B87,'[1]DEQ Pollutant List'!$B$7:$B$611,0))),"")</f>
        <v>316</v>
      </c>
      <c r="F87" s="104">
        <v>9.8560000000000002E-6</v>
      </c>
      <c r="G87" s="66">
        <v>9.8560000000000002E-6</v>
      </c>
      <c r="H87" s="66" t="s">
        <v>261</v>
      </c>
      <c r="I87" s="66" t="s">
        <v>179</v>
      </c>
      <c r="J87" s="68">
        <v>0</v>
      </c>
      <c r="K87" s="68">
        <v>1.1630080000000001E-3</v>
      </c>
      <c r="L87" s="68">
        <v>1.1630080000000001E-3</v>
      </c>
      <c r="M87" s="68">
        <f>VLOOKUP('3. Pollutant Emissions - EF'!A87,'2. Emissions Units &amp; Activities'!A:M,11,FALSE)*G87</f>
        <v>0</v>
      </c>
      <c r="N87" s="68">
        <f>VLOOKUP('3. Pollutant Emissions - EF'!A87,'2. Emissions Units &amp; Activities'!A:M,12,FALSE)*G87</f>
        <v>3.1863232876712331E-6</v>
      </c>
      <c r="O87" s="68">
        <f>VLOOKUP('3. Pollutant Emissions - EF'!A87,'2. Emissions Units &amp; Activities'!A:M,13,FALSE)*G87</f>
        <v>3.1863232876712331E-6</v>
      </c>
    </row>
    <row r="88" spans="1:15" x14ac:dyDescent="0.35">
      <c r="A88" s="62" t="s">
        <v>41</v>
      </c>
      <c r="B88" s="65" t="s">
        <v>225</v>
      </c>
      <c r="C88" s="65" t="s">
        <v>226</v>
      </c>
      <c r="D88" s="8">
        <f>IFERROR(IF(OR($B88="",$B88="No CAS"),INDEX('[1]DEQ Pollutant List'!$A$7:$A$611,MATCH($C88,'[1]DEQ Pollutant List'!$C$7:$C$611,0)),INDEX('[1]DEQ Pollutant List'!$A$7:$A$611,MATCH($B88,'[1]DEQ Pollutant List'!$B$7:$B$611,0))),"")</f>
        <v>364</v>
      </c>
      <c r="F88" s="104">
        <v>1.554E-3</v>
      </c>
      <c r="G88" s="65">
        <v>1.554E-3</v>
      </c>
      <c r="H88" s="65" t="s">
        <v>261</v>
      </c>
      <c r="I88" s="65" t="s">
        <v>179</v>
      </c>
      <c r="J88" s="67">
        <v>0</v>
      </c>
      <c r="K88" s="67">
        <v>0.18337200000000001</v>
      </c>
      <c r="L88" s="67">
        <v>0.18337200000000001</v>
      </c>
      <c r="M88" s="67">
        <f>VLOOKUP('3. Pollutant Emissions - EF'!A88,'2. Emissions Units &amp; Activities'!A:M,11,FALSE)*G88</f>
        <v>0</v>
      </c>
      <c r="N88" s="67">
        <f>VLOOKUP('3. Pollutant Emissions - EF'!A88,'2. Emissions Units &amp; Activities'!A:M,12,FALSE)*G88</f>
        <v>5.0238904109589047E-4</v>
      </c>
      <c r="O88" s="67">
        <f>VLOOKUP('3. Pollutant Emissions - EF'!A88,'2. Emissions Units &amp; Activities'!A:M,13,FALSE)*G88</f>
        <v>5.0238904109589047E-4</v>
      </c>
    </row>
    <row r="89" spans="1:15" x14ac:dyDescent="0.35">
      <c r="A89" s="63" t="s">
        <v>41</v>
      </c>
      <c r="B89" s="66" t="s">
        <v>227</v>
      </c>
      <c r="C89" s="66" t="s">
        <v>228</v>
      </c>
      <c r="D89" s="8">
        <f>IFERROR(IF(OR($B89="",$B89="No CAS"),INDEX('[1]DEQ Pollutant List'!$A$7:$A$611,MATCH($C89,'[1]DEQ Pollutant List'!$C$7:$C$611,0)),INDEX('[1]DEQ Pollutant List'!$A$7:$A$611,MATCH($B89,'[1]DEQ Pollutant List'!$B$7:$B$611,0))),"")</f>
        <v>533</v>
      </c>
      <c r="F89" s="103">
        <v>8.7080000000000003E-10</v>
      </c>
      <c r="G89" s="68">
        <v>8.7080000000000003E-10</v>
      </c>
      <c r="H89" s="66" t="s">
        <v>261</v>
      </c>
      <c r="I89" s="66" t="s">
        <v>179</v>
      </c>
      <c r="J89" s="68">
        <v>0</v>
      </c>
      <c r="K89" s="68">
        <v>1.0275399999999999E-7</v>
      </c>
      <c r="L89" s="68">
        <v>1.0275399999999999E-7</v>
      </c>
      <c r="M89" s="68">
        <f>VLOOKUP('3. Pollutant Emissions - EF'!A89,'2. Emissions Units &amp; Activities'!A:M,11,FALSE)*G89</f>
        <v>0</v>
      </c>
      <c r="N89" s="68">
        <f>VLOOKUP('3. Pollutant Emissions - EF'!A89,'2. Emissions Units &amp; Activities'!A:M,12,FALSE)*G89</f>
        <v>2.8151890410958904E-10</v>
      </c>
      <c r="O89" s="68">
        <f>VLOOKUP('3. Pollutant Emissions - EF'!A89,'2. Emissions Units &amp; Activities'!A:M,13,FALSE)*G89</f>
        <v>2.8151890410958904E-10</v>
      </c>
    </row>
    <row r="90" spans="1:15" x14ac:dyDescent="0.35">
      <c r="A90" s="62" t="s">
        <v>41</v>
      </c>
      <c r="B90" s="65" t="s">
        <v>229</v>
      </c>
      <c r="C90" s="66" t="s">
        <v>230</v>
      </c>
      <c r="D90" s="8">
        <f>IFERROR(IF(OR($B90="",$B90="No CAS"),INDEX('[1]DEQ Pollutant List'!$A$7:$A$611,MATCH($C90,'[1]DEQ Pollutant List'!$C$7:$C$611,0)),INDEX('[1]DEQ Pollutant List'!$A$7:$A$611,MATCH($B90,'[1]DEQ Pollutant List'!$B$7:$B$611,0))),"")</f>
        <v>548</v>
      </c>
      <c r="F90" s="103">
        <v>2.1E-10</v>
      </c>
      <c r="G90" s="67">
        <v>2.1E-10</v>
      </c>
      <c r="H90" s="65" t="s">
        <v>261</v>
      </c>
      <c r="I90" s="65" t="s">
        <v>179</v>
      </c>
      <c r="J90" s="67">
        <v>0</v>
      </c>
      <c r="K90" s="67">
        <v>2.4780000000000001E-8</v>
      </c>
      <c r="L90" s="67">
        <v>2.4780000000000001E-8</v>
      </c>
      <c r="M90" s="67">
        <f>VLOOKUP('3. Pollutant Emissions - EF'!A90,'2. Emissions Units &amp; Activities'!A:M,11,FALSE)*G90</f>
        <v>0</v>
      </c>
      <c r="N90" s="67">
        <f>VLOOKUP('3. Pollutant Emissions - EF'!A90,'2. Emissions Units &amp; Activities'!A:M,12,FALSE)*G90</f>
        <v>6.7890410958904112E-11</v>
      </c>
      <c r="O90" s="67">
        <f>VLOOKUP('3. Pollutant Emissions - EF'!A90,'2. Emissions Units &amp; Activities'!A:M,13,FALSE)*G90</f>
        <v>6.7890410958904112E-11</v>
      </c>
    </row>
    <row r="91" spans="1:15" x14ac:dyDescent="0.35">
      <c r="A91" s="63" t="s">
        <v>41</v>
      </c>
      <c r="B91" s="66" t="s">
        <v>262</v>
      </c>
      <c r="C91" s="66" t="s">
        <v>263</v>
      </c>
      <c r="D91" s="8" t="str">
        <f>IFERROR(IF(OR($B91="",$B91="No CAS"),INDEX('[1]DEQ Pollutant List'!$A$7:$A$611,MATCH($C91,'[1]DEQ Pollutant List'!$C$7:$C$611,0)),INDEX('[1]DEQ Pollutant List'!$A$7:$A$611,MATCH($B91,'[1]DEQ Pollutant List'!$B$7:$B$611,0))),"")</f>
        <v/>
      </c>
      <c r="F91" s="103">
        <v>8.8908899999999997E-10</v>
      </c>
      <c r="G91" s="68">
        <v>8.8908899999999997E-10</v>
      </c>
      <c r="H91" s="66" t="s">
        <v>261</v>
      </c>
      <c r="I91" s="66" t="s">
        <v>264</v>
      </c>
      <c r="J91" s="68">
        <v>0</v>
      </c>
      <c r="K91" s="68">
        <v>1.0491299999999999E-7</v>
      </c>
      <c r="L91" s="68">
        <v>1.0491299999999999E-7</v>
      </c>
      <c r="M91" s="68">
        <f>VLOOKUP('3. Pollutant Emissions - EF'!A91,'2. Emissions Units &amp; Activities'!A:M,11,FALSE)*G91</f>
        <v>0</v>
      </c>
      <c r="N91" s="68">
        <f>VLOOKUP('3. Pollutant Emissions - EF'!A91,'2. Emissions Units &amp; Activities'!A:M,12,FALSE)*G91</f>
        <v>2.8743151232876713E-10</v>
      </c>
      <c r="O91" s="68">
        <f>VLOOKUP('3. Pollutant Emissions - EF'!A91,'2. Emissions Units &amp; Activities'!A:M,13,FALSE)*G91</f>
        <v>2.8743151232876713E-10</v>
      </c>
    </row>
    <row r="92" spans="1:15" x14ac:dyDescent="0.35">
      <c r="A92" s="62" t="s">
        <v>41</v>
      </c>
      <c r="B92" s="65" t="s">
        <v>231</v>
      </c>
      <c r="C92" s="65" t="s">
        <v>232</v>
      </c>
      <c r="D92" s="8">
        <f>IFERROR(IF(OR($B92="",$B92="No CAS"),INDEX('[1]DEQ Pollutant List'!$A$7:$A$611,MATCH($C92,'[1]DEQ Pollutant List'!$C$7:$C$611,0)),INDEX('[1]DEQ Pollutant List'!$A$7:$A$611,MATCH($B92,'[1]DEQ Pollutant List'!$B$7:$B$611,0))),"")</f>
        <v>575</v>
      </c>
      <c r="F92" s="104">
        <v>3.6959999999999998E-5</v>
      </c>
      <c r="G92" s="65">
        <v>3.6959999999999998E-5</v>
      </c>
      <c r="H92" s="65" t="s">
        <v>261</v>
      </c>
      <c r="I92" s="65" t="s">
        <v>179</v>
      </c>
      <c r="J92" s="67">
        <v>0</v>
      </c>
      <c r="K92" s="67">
        <v>4.3612800000000004E-3</v>
      </c>
      <c r="L92" s="67">
        <v>4.3612800000000004E-3</v>
      </c>
      <c r="M92" s="67">
        <f>VLOOKUP('3. Pollutant Emissions - EF'!A92,'2. Emissions Units &amp; Activities'!A:M,11,FALSE)*G92</f>
        <v>0</v>
      </c>
      <c r="N92" s="67">
        <f>VLOOKUP('3. Pollutant Emissions - EF'!A92,'2. Emissions Units &amp; Activities'!A:M,12,FALSE)*G92</f>
        <v>1.1948712328767123E-5</v>
      </c>
      <c r="O92" s="67">
        <f>VLOOKUP('3. Pollutant Emissions - EF'!A92,'2. Emissions Units &amp; Activities'!A:M,13,FALSE)*G92</f>
        <v>1.1948712328767123E-5</v>
      </c>
    </row>
    <row r="93" spans="1:15" x14ac:dyDescent="0.35">
      <c r="A93" s="63" t="s">
        <v>41</v>
      </c>
      <c r="B93" s="66" t="s">
        <v>235</v>
      </c>
      <c r="C93" s="66" t="s">
        <v>236</v>
      </c>
      <c r="D93" s="8">
        <f>IFERROR(IF(OR($B93="",$B93="No CAS"),INDEX('[1]DEQ Pollutant List'!$A$7:$A$611,MATCH($C93,'[1]DEQ Pollutant List'!$C$7:$C$611,0)),INDEX('[1]DEQ Pollutant List'!$A$7:$A$611,MATCH($B93,'[1]DEQ Pollutant List'!$B$7:$B$611,0))),"")</f>
        <v>632</v>
      </c>
      <c r="F93" s="104">
        <v>5.5999999999999995E-4</v>
      </c>
      <c r="G93" s="66">
        <v>5.5999999999999995E-4</v>
      </c>
      <c r="H93" s="66" t="s">
        <v>261</v>
      </c>
      <c r="I93" s="66" t="s">
        <v>179</v>
      </c>
      <c r="J93" s="68">
        <v>0</v>
      </c>
      <c r="K93" s="68">
        <v>6.608E-2</v>
      </c>
      <c r="L93" s="68">
        <v>6.608E-2</v>
      </c>
      <c r="M93" s="68">
        <f>VLOOKUP('3. Pollutant Emissions - EF'!A93,'2. Emissions Units &amp; Activities'!A:M,11,FALSE)*G93</f>
        <v>0</v>
      </c>
      <c r="N93" s="68">
        <f>VLOOKUP('3. Pollutant Emissions - EF'!A93,'2. Emissions Units &amp; Activities'!A:M,12,FALSE)*G93</f>
        <v>1.8104109589041096E-4</v>
      </c>
      <c r="O93" s="68">
        <f>VLOOKUP('3. Pollutant Emissions - EF'!A93,'2. Emissions Units &amp; Activities'!A:M,13,FALSE)*G93</f>
        <v>1.8104109589041096E-4</v>
      </c>
    </row>
    <row r="94" spans="1:15" x14ac:dyDescent="0.35">
      <c r="A94" s="62" t="s">
        <v>43</v>
      </c>
      <c r="B94" s="65" t="s">
        <v>172</v>
      </c>
      <c r="C94" s="65" t="s">
        <v>173</v>
      </c>
      <c r="D94" s="8">
        <f>IFERROR(IF(OR($B94="",$B94="No CAS"),INDEX('[1]DEQ Pollutant List'!$A$7:$A$611,MATCH($C94,'[1]DEQ Pollutant List'!$C$7:$C$611,0)),INDEX('[1]DEQ Pollutant List'!$A$7:$A$611,MATCH($B94,'[1]DEQ Pollutant List'!$B$7:$B$611,0))),"")</f>
        <v>305</v>
      </c>
      <c r="F94" s="103">
        <v>9.0000000000000002E-6</v>
      </c>
      <c r="G94" s="67">
        <v>9.0000000000000002E-6</v>
      </c>
      <c r="H94" s="65" t="s">
        <v>265</v>
      </c>
      <c r="I94" s="65" t="s">
        <v>175</v>
      </c>
      <c r="J94" s="67">
        <v>0</v>
      </c>
      <c r="K94" s="67">
        <v>0.14688000500000001</v>
      </c>
      <c r="L94" s="67">
        <v>0.14688000500000001</v>
      </c>
      <c r="M94" s="67">
        <f>VLOOKUP('3. Pollutant Emissions - EF'!A94,'2. Emissions Units &amp; Activities'!A:M,11,FALSE)*G94</f>
        <v>0</v>
      </c>
      <c r="N94" s="67">
        <f>VLOOKUP('3. Pollutant Emissions - EF'!A94,'2. Emissions Units &amp; Activities'!A:M,12,FALSE)*G94</f>
        <v>4.0241095890411206E-4</v>
      </c>
      <c r="O94" s="67">
        <f>VLOOKUP('3. Pollutant Emissions - EF'!A94,'2. Emissions Units &amp; Activities'!A:M,13,FALSE)*G94</f>
        <v>4.0241095890411206E-4</v>
      </c>
    </row>
    <row r="95" spans="1:15" x14ac:dyDescent="0.35">
      <c r="A95" s="63" t="s">
        <v>43</v>
      </c>
      <c r="B95" s="66" t="s">
        <v>233</v>
      </c>
      <c r="C95" s="66" t="s">
        <v>234</v>
      </c>
      <c r="D95" s="8">
        <f>IFERROR(IF(OR($B95="",$B95="No CAS"),INDEX('[1]DEQ Pollutant List'!$A$7:$A$611,MATCH($C95,'[1]DEQ Pollutant List'!$C$7:$C$611,0)),INDEX('[1]DEQ Pollutant List'!$A$7:$A$611,MATCH($B95,'[1]DEQ Pollutant List'!$B$7:$B$611,0))),"")</f>
        <v>591</v>
      </c>
      <c r="F95" s="104">
        <v>0.02</v>
      </c>
      <c r="G95" s="66">
        <v>0.02</v>
      </c>
      <c r="H95" s="66" t="s">
        <v>265</v>
      </c>
      <c r="I95" s="66" t="s">
        <v>266</v>
      </c>
      <c r="J95" s="68">
        <v>0</v>
      </c>
      <c r="K95" s="68">
        <v>326.39999269999998</v>
      </c>
      <c r="L95" s="68">
        <v>326.39999269999998</v>
      </c>
      <c r="M95" s="68">
        <f>VLOOKUP('3. Pollutant Emissions - EF'!A95,'2. Emissions Units &amp; Activities'!A:M,11,FALSE)*G95</f>
        <v>0</v>
      </c>
      <c r="N95" s="68">
        <f>VLOOKUP('3. Pollutant Emissions - EF'!A95,'2. Emissions Units &amp; Activities'!A:M,12,FALSE)*G95</f>
        <v>0.89424657534247121</v>
      </c>
      <c r="O95" s="68">
        <f>VLOOKUP('3. Pollutant Emissions - EF'!A95,'2. Emissions Units &amp; Activities'!A:M,13,FALSE)*G95</f>
        <v>0.89424657534247121</v>
      </c>
    </row>
    <row r="96" spans="1:15" x14ac:dyDescent="0.35">
      <c r="A96" s="62" t="s">
        <v>44</v>
      </c>
      <c r="B96" s="65" t="s">
        <v>172</v>
      </c>
      <c r="C96" s="65" t="s">
        <v>173</v>
      </c>
      <c r="D96" s="8">
        <f>IFERROR(IF(OR($B96="",$B96="No CAS"),INDEX('[1]DEQ Pollutant List'!$A$7:$A$611,MATCH($C96,'[1]DEQ Pollutant List'!$C$7:$C$611,0)),INDEX('[1]DEQ Pollutant List'!$A$7:$A$611,MATCH($B96,'[1]DEQ Pollutant List'!$B$7:$B$611,0))),"")</f>
        <v>305</v>
      </c>
      <c r="F96" s="103">
        <v>4.8999999999999997E-6</v>
      </c>
      <c r="G96" s="67">
        <v>4.8999999999999997E-6</v>
      </c>
      <c r="H96" s="65" t="s">
        <v>267</v>
      </c>
      <c r="I96" s="65" t="s">
        <v>175</v>
      </c>
      <c r="J96" s="67">
        <v>0.13458394000000001</v>
      </c>
      <c r="K96" s="67">
        <v>14.47442715</v>
      </c>
      <c r="L96" s="67">
        <v>14.47442715</v>
      </c>
      <c r="M96" s="67">
        <f>VLOOKUP('3. Pollutant Emissions - EF'!A96,'2. Emissions Units &amp; Activities'!A:M,11,FALSE)*G96</f>
        <v>1.6309208999999998E-2</v>
      </c>
      <c r="N96" s="67">
        <f>VLOOKUP('3. Pollutant Emissions - EF'!A96,'2. Emissions Units &amp; Activities'!A:M,12,FALSE)*G96</f>
        <v>3.9764909589041227E-2</v>
      </c>
      <c r="O96" s="67">
        <f>VLOOKUP('3. Pollutant Emissions - EF'!A96,'2. Emissions Units &amp; Activities'!A:M,13,FALSE)*G96</f>
        <v>3.9764909589041227E-2</v>
      </c>
    </row>
    <row r="97" spans="1:15" x14ac:dyDescent="0.35">
      <c r="A97" s="63" t="s">
        <v>45</v>
      </c>
      <c r="B97" s="66" t="s">
        <v>238</v>
      </c>
      <c r="C97" s="66" t="s">
        <v>239</v>
      </c>
      <c r="D97" s="8">
        <f>IFERROR(IF(OR($B97="",$B97="No CAS"),INDEX('[1]DEQ Pollutant List'!$A$7:$A$611,MATCH($C97,'[1]DEQ Pollutant List'!$C$7:$C$611,0)),INDEX('[1]DEQ Pollutant List'!$A$7:$A$611,MATCH($B97,'[1]DEQ Pollutant List'!$B$7:$B$611,0))),"")</f>
        <v>427</v>
      </c>
      <c r="F97" s="104">
        <v>2.4000000000000001E-5</v>
      </c>
      <c r="G97" s="66">
        <v>2.4000000000000001E-5</v>
      </c>
      <c r="H97" s="66" t="s">
        <v>268</v>
      </c>
      <c r="I97" s="66" t="s">
        <v>179</v>
      </c>
      <c r="J97" s="68">
        <v>6.1898400000000005E-4</v>
      </c>
      <c r="K97" s="68">
        <v>6.9288000000000002E-2</v>
      </c>
      <c r="L97" s="68">
        <v>6.9288000000000002E-2</v>
      </c>
      <c r="M97" s="68">
        <f>VLOOKUP('3. Pollutant Emissions - EF'!A97,'2. Emissions Units &amp; Activities'!A:M,11,FALSE)*G97</f>
        <v>7.4400000000000006E-5</v>
      </c>
      <c r="N97" s="68">
        <f>VLOOKUP('3. Pollutant Emissions - EF'!A97,'2. Emissions Units &amp; Activities'!A:M,12,FALSE)*G97</f>
        <v>1.8934860574216437E-4</v>
      </c>
      <c r="O97" s="68">
        <f>VLOOKUP('3. Pollutant Emissions - EF'!A97,'2. Emissions Units &amp; Activities'!A:M,13,FALSE)*G97</f>
        <v>1.8934860574216437E-4</v>
      </c>
    </row>
    <row r="98" spans="1:15" x14ac:dyDescent="0.35">
      <c r="A98" s="62" t="s">
        <v>45</v>
      </c>
      <c r="B98" s="65" t="s">
        <v>208</v>
      </c>
      <c r="C98" s="65" t="s">
        <v>209</v>
      </c>
      <c r="D98" s="8">
        <f>IFERROR(IF(OR($B98="",$B98="No CAS"),INDEX('[1]DEQ Pollutant List'!$A$7:$A$611,MATCH($C98,'[1]DEQ Pollutant List'!$C$7:$C$611,0)),INDEX('[1]DEQ Pollutant List'!$A$7:$A$611,MATCH($B98,'[1]DEQ Pollutant List'!$B$7:$B$611,0))),"")</f>
        <v>33</v>
      </c>
      <c r="F98" s="105">
        <v>1.00641E-4</v>
      </c>
      <c r="G98" s="65">
        <v>1.00641E-4</v>
      </c>
      <c r="H98" s="65" t="s">
        <v>268</v>
      </c>
      <c r="I98" s="65" t="s">
        <v>179</v>
      </c>
      <c r="J98" s="67">
        <v>2.595637E-3</v>
      </c>
      <c r="K98" s="67">
        <v>0.29055114399999998</v>
      </c>
      <c r="L98" s="67">
        <v>0.29055114399999998</v>
      </c>
      <c r="M98" s="67">
        <f>VLOOKUP('3. Pollutant Emissions - EF'!A98,'2. Emissions Units &amp; Activities'!A:M,11,FALSE)*G98</f>
        <v>3.1198709999999999E-4</v>
      </c>
      <c r="N98" s="67">
        <f>VLOOKUP('3. Pollutant Emissions - EF'!A98,'2. Emissions Units &amp; Activities'!A:M,12,FALSE)*G98</f>
        <v>7.9400970960404852E-4</v>
      </c>
      <c r="O98" s="67">
        <f>VLOOKUP('3. Pollutant Emissions - EF'!A98,'2. Emissions Units &amp; Activities'!A:M,13,FALSE)*G98</f>
        <v>7.9400970960404852E-4</v>
      </c>
    </row>
    <row r="99" spans="1:15" x14ac:dyDescent="0.35">
      <c r="A99" s="63" t="s">
        <v>45</v>
      </c>
      <c r="B99" s="66" t="s">
        <v>170</v>
      </c>
      <c r="C99" s="66" t="s">
        <v>210</v>
      </c>
      <c r="D99" s="8">
        <f>IFERROR(IF(OR($B99="",$B99="No CAS"),INDEX('[1]DEQ Pollutant List'!$A$7:$A$611,MATCH($C99,'[1]DEQ Pollutant List'!$C$7:$C$611,0)),INDEX('[1]DEQ Pollutant List'!$A$7:$A$611,MATCH($B99,'[1]DEQ Pollutant List'!$B$7:$B$611,0))),"")</f>
        <v>37</v>
      </c>
      <c r="F99" s="103">
        <v>1.53172E-4</v>
      </c>
      <c r="G99" s="66">
        <v>1.53172E-4</v>
      </c>
      <c r="H99" s="66" t="s">
        <v>268</v>
      </c>
      <c r="I99" s="66" t="s">
        <v>179</v>
      </c>
      <c r="J99" s="68">
        <v>3.9504589999999999E-3</v>
      </c>
      <c r="K99" s="68">
        <v>0.442207564</v>
      </c>
      <c r="L99" s="68">
        <v>0.442207564</v>
      </c>
      <c r="M99" s="68">
        <f>VLOOKUP('3. Pollutant Emissions - EF'!A99,'2. Emissions Units &amp; Activities'!A:M,11,FALSE)*G99</f>
        <v>4.7483320000000004E-4</v>
      </c>
      <c r="N99" s="68">
        <f>VLOOKUP('3. Pollutant Emissions - EF'!A99,'2. Emissions Units &amp; Activities'!A:M,12,FALSE)*G99</f>
        <v>1.2084543599474502E-3</v>
      </c>
      <c r="O99" s="68">
        <f>VLOOKUP('3. Pollutant Emissions - EF'!A99,'2. Emissions Units &amp; Activities'!A:M,13,FALSE)*G99</f>
        <v>1.2084543599474502E-3</v>
      </c>
    </row>
    <row r="100" spans="1:15" x14ac:dyDescent="0.35">
      <c r="A100" s="62" t="s">
        <v>45</v>
      </c>
      <c r="B100" s="65" t="s">
        <v>241</v>
      </c>
      <c r="C100" s="65" t="s">
        <v>242</v>
      </c>
      <c r="D100" s="8">
        <f>IFERROR(IF(OR($B100="",$B100="No CAS"),INDEX('[1]DEQ Pollutant List'!$A$7:$A$611,MATCH($C100,'[1]DEQ Pollutant List'!$C$7:$C$611,0)),INDEX('[1]DEQ Pollutant List'!$A$7:$A$611,MATCH($B100,'[1]DEQ Pollutant List'!$B$7:$B$611,0))),"")</f>
        <v>45</v>
      </c>
      <c r="F100" s="104">
        <v>4.4000000000000003E-3</v>
      </c>
      <c r="G100" s="65">
        <v>4.4000000000000003E-3</v>
      </c>
      <c r="H100" s="65" t="s">
        <v>268</v>
      </c>
      <c r="I100" s="65" t="s">
        <v>179</v>
      </c>
      <c r="J100" s="67">
        <v>0.1134804</v>
      </c>
      <c r="K100" s="67">
        <v>12.7028</v>
      </c>
      <c r="L100" s="67">
        <v>12.7028</v>
      </c>
      <c r="M100" s="67">
        <f>VLOOKUP('3. Pollutant Emissions - EF'!A100,'2. Emissions Units &amp; Activities'!A:M,11,FALSE)*G100</f>
        <v>1.3640000000000001E-2</v>
      </c>
      <c r="N100" s="67">
        <f>VLOOKUP('3. Pollutant Emissions - EF'!A100,'2. Emissions Units &amp; Activities'!A:M,12,FALSE)*G100</f>
        <v>3.471391105273014E-2</v>
      </c>
      <c r="O100" s="67">
        <f>VLOOKUP('3. Pollutant Emissions - EF'!A100,'2. Emissions Units &amp; Activities'!A:M,13,FALSE)*G100</f>
        <v>3.471391105273014E-2</v>
      </c>
    </row>
    <row r="101" spans="1:15" x14ac:dyDescent="0.35">
      <c r="A101" s="63" t="s">
        <v>45</v>
      </c>
      <c r="B101" s="66" t="s">
        <v>211</v>
      </c>
      <c r="C101" s="66" t="s">
        <v>212</v>
      </c>
      <c r="D101" s="8">
        <f>IFERROR(IF(OR($B101="",$B101="No CAS"),INDEX('[1]DEQ Pollutant List'!$A$7:$A$611,MATCH($C101,'[1]DEQ Pollutant List'!$C$7:$C$611,0)),INDEX('[1]DEQ Pollutant List'!$A$7:$A$611,MATCH($B101,'[1]DEQ Pollutant List'!$B$7:$B$611,0))),"")</f>
        <v>58</v>
      </c>
      <c r="F101" s="103">
        <v>2.13824E-5</v>
      </c>
      <c r="G101" s="68">
        <v>2.13824E-5</v>
      </c>
      <c r="H101" s="66" t="s">
        <v>268</v>
      </c>
      <c r="I101" s="66" t="s">
        <v>179</v>
      </c>
      <c r="J101" s="68">
        <v>5.5147300000000002E-4</v>
      </c>
      <c r="K101" s="68">
        <v>6.1730989E-2</v>
      </c>
      <c r="L101" s="68">
        <v>6.1730989E-2</v>
      </c>
      <c r="M101" s="68">
        <f>VLOOKUP('3. Pollutant Emissions - EF'!A101,'2. Emissions Units &amp; Activities'!A:M,11,FALSE)*G101</f>
        <v>6.6285439999999997E-5</v>
      </c>
      <c r="N101" s="68">
        <f>VLOOKUP('3. Pollutant Emissions - EF'!A101,'2. Emissions Units &amp; Activities'!A:M,12,FALSE)*G101</f>
        <v>1.6869698447588566E-4</v>
      </c>
      <c r="O101" s="68">
        <f>VLOOKUP('3. Pollutant Emissions - EF'!A101,'2. Emissions Units &amp; Activities'!A:M,13,FALSE)*G101</f>
        <v>1.6869698447588566E-4</v>
      </c>
    </row>
    <row r="102" spans="1:15" x14ac:dyDescent="0.35">
      <c r="A102" s="62" t="s">
        <v>45</v>
      </c>
      <c r="B102" s="65" t="s">
        <v>213</v>
      </c>
      <c r="C102" s="65" t="s">
        <v>214</v>
      </c>
      <c r="D102" s="8">
        <f>IFERROR(IF(OR($B102="",$B102="No CAS"),INDEX('[1]DEQ Pollutant List'!$A$7:$A$611,MATCH($C102,'[1]DEQ Pollutant List'!$C$7:$C$611,0)),INDEX('[1]DEQ Pollutant List'!$A$7:$A$611,MATCH($B102,'[1]DEQ Pollutant List'!$B$7:$B$611,0))),"")</f>
        <v>83</v>
      </c>
      <c r="F102" s="103">
        <v>8.2034399999999995E-5</v>
      </c>
      <c r="G102" s="67">
        <v>8.2034399999999995E-5</v>
      </c>
      <c r="H102" s="65" t="s">
        <v>268</v>
      </c>
      <c r="I102" s="65" t="s">
        <v>179</v>
      </c>
      <c r="J102" s="67">
        <v>2.1157490000000001E-3</v>
      </c>
      <c r="K102" s="67">
        <v>0.23683331299999999</v>
      </c>
      <c r="L102" s="67">
        <v>0.23683331299999999</v>
      </c>
      <c r="M102" s="67">
        <f>VLOOKUP('3. Pollutant Emissions - EF'!A102,'2. Emissions Units &amp; Activities'!A:M,11,FALSE)*G102</f>
        <v>2.5430663999999998E-4</v>
      </c>
      <c r="N102" s="67">
        <f>VLOOKUP('3. Pollutant Emissions - EF'!A102,'2. Emissions Units &amp; Activities'!A:M,12,FALSE)*G102</f>
        <v>6.4721246928729206E-4</v>
      </c>
      <c r="O102" s="67">
        <f>VLOOKUP('3. Pollutant Emissions - EF'!A102,'2. Emissions Units &amp; Activities'!A:M,13,FALSE)*G102</f>
        <v>6.4721246928729206E-4</v>
      </c>
    </row>
    <row r="103" spans="1:15" x14ac:dyDescent="0.35">
      <c r="A103" s="63" t="s">
        <v>45</v>
      </c>
      <c r="B103" s="66" t="s">
        <v>243</v>
      </c>
      <c r="C103" s="66" t="s">
        <v>244</v>
      </c>
      <c r="D103" s="8">
        <f>IFERROR(IF(OR($B103="",$B103="No CAS"),INDEX('[1]DEQ Pollutant List'!$A$7:$A$611,MATCH($C103,'[1]DEQ Pollutant List'!$C$7:$C$611,0)),INDEX('[1]DEQ Pollutant List'!$A$7:$A$611,MATCH($B103,'[1]DEQ Pollutant List'!$B$7:$B$611,0))),"")</f>
        <v>146</v>
      </c>
      <c r="F103" s="104">
        <v>1.2336000000000001E-4</v>
      </c>
      <c r="G103" s="66">
        <v>1.2336000000000001E-4</v>
      </c>
      <c r="H103" s="66" t="s">
        <v>268</v>
      </c>
      <c r="I103" s="66" t="s">
        <v>179</v>
      </c>
      <c r="J103" s="68">
        <v>3.181578E-3</v>
      </c>
      <c r="K103" s="68">
        <v>0.35614032000000001</v>
      </c>
      <c r="L103" s="68">
        <v>0.35614032000000001</v>
      </c>
      <c r="M103" s="68">
        <f>VLOOKUP('3. Pollutant Emissions - EF'!A103,'2. Emissions Units &amp; Activities'!A:M,11,FALSE)*G103</f>
        <v>3.8241600000000006E-4</v>
      </c>
      <c r="N103" s="68">
        <f>VLOOKUP('3. Pollutant Emissions - EF'!A103,'2. Emissions Units &amp; Activities'!A:M,12,FALSE)*G103</f>
        <v>9.7325183351472497E-4</v>
      </c>
      <c r="O103" s="68">
        <f>VLOOKUP('3. Pollutant Emissions - EF'!A103,'2. Emissions Units &amp; Activities'!A:M,13,FALSE)*G103</f>
        <v>9.7325183351472497E-4</v>
      </c>
    </row>
    <row r="104" spans="1:15" x14ac:dyDescent="0.35">
      <c r="A104" s="62" t="s">
        <v>45</v>
      </c>
      <c r="B104" s="65" t="s">
        <v>215</v>
      </c>
      <c r="C104" s="65" t="s">
        <v>216</v>
      </c>
      <c r="D104" s="8">
        <f>IFERROR(IF(OR($B104="",$B104="No CAS"),INDEX('[1]DEQ Pollutant List'!$A$7:$A$611,MATCH($C104,'[1]DEQ Pollutant List'!$C$7:$C$611,0)),INDEX('[1]DEQ Pollutant List'!$A$7:$A$611,MATCH($B104,'[1]DEQ Pollutant List'!$B$7:$B$611,0))),"")</f>
        <v>149</v>
      </c>
      <c r="F104" s="104">
        <v>8.4999999999999995E-4</v>
      </c>
      <c r="G104" s="65">
        <v>8.4999999999999995E-4</v>
      </c>
      <c r="H104" s="65" t="s">
        <v>268</v>
      </c>
      <c r="I104" s="65" t="s">
        <v>179</v>
      </c>
      <c r="J104" s="76">
        <v>2.192235E-2</v>
      </c>
      <c r="K104" s="76">
        <v>2.4539499999999999</v>
      </c>
      <c r="L104" s="76">
        <v>2.4539499999999999</v>
      </c>
      <c r="M104" s="76">
        <f>VLOOKUP('3. Pollutant Emissions - EF'!A104,'2. Emissions Units &amp; Activities'!A:M,11,FALSE)*G104</f>
        <v>2.6349999999999998E-3</v>
      </c>
      <c r="N104" s="76">
        <f>VLOOKUP('3. Pollutant Emissions - EF'!A104,'2. Emissions Units &amp; Activities'!A:M,12,FALSE)*G104</f>
        <v>6.7060964533683211E-3</v>
      </c>
      <c r="O104" s="76">
        <f>VLOOKUP('3. Pollutant Emissions - EF'!A104,'2. Emissions Units &amp; Activities'!A:M,13,FALSE)*G104</f>
        <v>6.7060964533683211E-3</v>
      </c>
    </row>
    <row r="105" spans="1:15" x14ac:dyDescent="0.35">
      <c r="A105" s="63" t="s">
        <v>45</v>
      </c>
      <c r="B105" s="66" t="s">
        <v>245</v>
      </c>
      <c r="C105" s="66" t="s">
        <v>246</v>
      </c>
      <c r="D105" s="8">
        <f>IFERROR(IF(OR($B105="",$B105="No CAS"),INDEX('[1]DEQ Pollutant List'!$A$7:$A$611,MATCH($C105,'[1]DEQ Pollutant List'!$C$7:$C$611,0)),INDEX('[1]DEQ Pollutant List'!$A$7:$A$611,MATCH($B105,'[1]DEQ Pollutant List'!$B$7:$B$611,0))),"")</f>
        <v>424</v>
      </c>
      <c r="F105" s="104">
        <v>3.0000000000000001E-6</v>
      </c>
      <c r="G105" s="66">
        <v>3.0000000000000001E-6</v>
      </c>
      <c r="H105" s="66" t="s">
        <v>268</v>
      </c>
      <c r="I105" s="66" t="s">
        <v>179</v>
      </c>
      <c r="J105" s="68">
        <v>7.7373000000000006E-5</v>
      </c>
      <c r="K105" s="68">
        <v>8.6610000000000003E-3</v>
      </c>
      <c r="L105" s="68">
        <v>8.6610000000000003E-3</v>
      </c>
      <c r="M105" s="68">
        <f>VLOOKUP('3. Pollutant Emissions - EF'!A105,'2. Emissions Units &amp; Activities'!A:M,11,FALSE)*G105</f>
        <v>9.3000000000000007E-6</v>
      </c>
      <c r="N105" s="68">
        <f>VLOOKUP('3. Pollutant Emissions - EF'!A105,'2. Emissions Units &amp; Activities'!A:M,12,FALSE)*G105</f>
        <v>2.3668575717770546E-5</v>
      </c>
      <c r="O105" s="68">
        <f>VLOOKUP('3. Pollutant Emissions - EF'!A105,'2. Emissions Units &amp; Activities'!A:M,13,FALSE)*G105</f>
        <v>2.3668575717770546E-5</v>
      </c>
    </row>
    <row r="106" spans="1:15" x14ac:dyDescent="0.35">
      <c r="A106" s="62" t="s">
        <v>45</v>
      </c>
      <c r="B106" s="65" t="s">
        <v>247</v>
      </c>
      <c r="C106" s="65" t="s">
        <v>248</v>
      </c>
      <c r="D106" s="8">
        <f>IFERROR(IF(OR($B106="",$B106="No CAS"),INDEX('[1]DEQ Pollutant List'!$A$7:$A$611,MATCH($C106,'[1]DEQ Pollutant List'!$C$7:$C$611,0)),INDEX('[1]DEQ Pollutant List'!$A$7:$A$611,MATCH($B106,'[1]DEQ Pollutant List'!$B$7:$B$611,0))),"")</f>
        <v>425</v>
      </c>
      <c r="F106" s="104">
        <v>2.7999999999999999E-6</v>
      </c>
      <c r="G106" s="65">
        <v>2.7999999999999999E-6</v>
      </c>
      <c r="H106" s="65" t="s">
        <v>268</v>
      </c>
      <c r="I106" s="65" t="s">
        <v>179</v>
      </c>
      <c r="J106" s="67">
        <v>7.2214799999999998E-5</v>
      </c>
      <c r="K106" s="67">
        <v>8.0835999999999998E-3</v>
      </c>
      <c r="L106" s="67">
        <v>8.0835999999999998E-3</v>
      </c>
      <c r="M106" s="67">
        <f>VLOOKUP('3. Pollutant Emissions - EF'!A106,'2. Emissions Units &amp; Activities'!A:M,11,FALSE)*G106</f>
        <v>8.6799999999999999E-6</v>
      </c>
      <c r="N106" s="67">
        <f>VLOOKUP('3. Pollutant Emissions - EF'!A106,'2. Emissions Units &amp; Activities'!A:M,12,FALSE)*G106</f>
        <v>2.2090670669919178E-5</v>
      </c>
      <c r="O106" s="67">
        <f>VLOOKUP('3. Pollutant Emissions - EF'!A106,'2. Emissions Units &amp; Activities'!A:M,13,FALSE)*G106</f>
        <v>2.2090670669919178E-5</v>
      </c>
    </row>
    <row r="107" spans="1:15" x14ac:dyDescent="0.35">
      <c r="A107" s="63" t="s">
        <v>45</v>
      </c>
      <c r="B107" s="66" t="s">
        <v>217</v>
      </c>
      <c r="C107" s="66" t="s">
        <v>218</v>
      </c>
      <c r="D107" s="8">
        <f>IFERROR(IF(OR($B107="",$B107="No CAS"),INDEX('[1]DEQ Pollutant List'!$A$7:$A$611,MATCH($C107,'[1]DEQ Pollutant List'!$C$7:$C$611,0)),INDEX('[1]DEQ Pollutant List'!$A$7:$A$611,MATCH($B107,'[1]DEQ Pollutant List'!$B$7:$B$611,0))),"")</f>
        <v>250</v>
      </c>
      <c r="F107" s="104">
        <v>0.30942799999999998</v>
      </c>
      <c r="G107" s="66">
        <v>0.30942799999999998</v>
      </c>
      <c r="H107" s="66" t="s">
        <v>268</v>
      </c>
      <c r="I107" s="66" t="s">
        <v>179</v>
      </c>
      <c r="J107" s="89">
        <v>7.9804575480000004</v>
      </c>
      <c r="K107" s="68">
        <v>893.31863599999997</v>
      </c>
      <c r="L107" s="68">
        <v>893.31863599999997</v>
      </c>
      <c r="M107" s="68">
        <f>VLOOKUP('3. Pollutant Emissions - EF'!A107,'2. Emissions Units &amp; Activities'!A:M,11,FALSE)*G107</f>
        <v>0.95922679999999994</v>
      </c>
      <c r="N107" s="68">
        <f>VLOOKUP('3. Pollutant Emissions - EF'!A107,'2. Emissions Units &amp; Activities'!A:M,12,FALSE)*G107</f>
        <v>2.4412400157327681</v>
      </c>
      <c r="O107" s="68">
        <f>VLOOKUP('3. Pollutant Emissions - EF'!A107,'2. Emissions Units &amp; Activities'!A:M,13,FALSE)*G107</f>
        <v>2.4412400157327681</v>
      </c>
    </row>
    <row r="108" spans="1:15" x14ac:dyDescent="0.35">
      <c r="A108" s="62" t="s">
        <v>45</v>
      </c>
      <c r="B108" s="65" t="s">
        <v>249</v>
      </c>
      <c r="C108" s="65" t="s">
        <v>250</v>
      </c>
      <c r="D108" s="8">
        <f>IFERROR(IF(OR($B108="",$B108="No CAS"),INDEX('[1]DEQ Pollutant List'!$A$7:$A$611,MATCH($C108,'[1]DEQ Pollutant List'!$C$7:$C$611,0)),INDEX('[1]DEQ Pollutant List'!$A$7:$A$611,MATCH($B108,'[1]DEQ Pollutant List'!$B$7:$B$611,0))),"")</f>
        <v>289</v>
      </c>
      <c r="F108" s="104">
        <v>1.8</v>
      </c>
      <c r="G108" s="65">
        <v>1.8</v>
      </c>
      <c r="H108" s="65" t="s">
        <v>268</v>
      </c>
      <c r="I108" s="65" t="s">
        <v>179</v>
      </c>
      <c r="J108" s="88">
        <v>46.4238</v>
      </c>
      <c r="K108" s="67">
        <v>5196.6000000000004</v>
      </c>
      <c r="L108" s="67">
        <v>5196.6000000000004</v>
      </c>
      <c r="M108" s="67">
        <f>VLOOKUP('3. Pollutant Emissions - EF'!A108,'2. Emissions Units &amp; Activities'!A:M,11,FALSE)*G108</f>
        <v>5.58</v>
      </c>
      <c r="N108" s="67">
        <f>VLOOKUP('3. Pollutant Emissions - EF'!A108,'2. Emissions Units &amp; Activities'!A:M,12,FALSE)*G108</f>
        <v>14.201145430662327</v>
      </c>
      <c r="O108" s="67">
        <f>VLOOKUP('3. Pollutant Emissions - EF'!A108,'2. Emissions Units &amp; Activities'!A:M,13,FALSE)*G108</f>
        <v>14.201145430662327</v>
      </c>
    </row>
    <row r="109" spans="1:15" x14ac:dyDescent="0.35">
      <c r="A109" s="63" t="s">
        <v>45</v>
      </c>
      <c r="B109" s="66" t="s">
        <v>172</v>
      </c>
      <c r="C109" s="66" t="s">
        <v>173</v>
      </c>
      <c r="D109" s="8">
        <f>IFERROR(IF(OR($B109="",$B109="No CAS"),INDEX('[1]DEQ Pollutant List'!$A$7:$A$611,MATCH($C109,'[1]DEQ Pollutant List'!$C$7:$C$611,0)),INDEX('[1]DEQ Pollutant List'!$A$7:$A$611,MATCH($B109,'[1]DEQ Pollutant List'!$B$7:$B$611,0))),"")</f>
        <v>305</v>
      </c>
      <c r="F109" s="104">
        <v>5.9521200000000002E-4</v>
      </c>
      <c r="G109" s="66">
        <v>5.9521200000000002E-4</v>
      </c>
      <c r="H109" s="66" t="s">
        <v>268</v>
      </c>
      <c r="I109" s="66" t="s">
        <v>179</v>
      </c>
      <c r="J109" s="68">
        <v>1.5351113E-2</v>
      </c>
      <c r="K109" s="68">
        <v>1.7183770439999999</v>
      </c>
      <c r="L109" s="68">
        <v>1.7183770439999999</v>
      </c>
      <c r="M109" s="68">
        <f>VLOOKUP('3. Pollutant Emissions - EF'!A109,'2. Emissions Units &amp; Activities'!A:M,11,FALSE)*G109</f>
        <v>1.8451572000000001E-3</v>
      </c>
      <c r="N109" s="68">
        <f>VLOOKUP('3. Pollutant Emissions - EF'!A109,'2. Emissions Units &amp; Activities'!A:M,12,FALSE)*G109</f>
        <v>4.6959400967085474E-3</v>
      </c>
      <c r="O109" s="68">
        <f>VLOOKUP('3. Pollutant Emissions - EF'!A109,'2. Emissions Units &amp; Activities'!A:M,13,FALSE)*G109</f>
        <v>4.6959400967085474E-3</v>
      </c>
    </row>
    <row r="110" spans="1:15" x14ac:dyDescent="0.35">
      <c r="A110" s="62" t="s">
        <v>45</v>
      </c>
      <c r="B110" s="65" t="s">
        <v>221</v>
      </c>
      <c r="C110" s="65" t="s">
        <v>222</v>
      </c>
      <c r="D110" s="8">
        <f>IFERROR(IF(OR($B110="",$B110="No CAS"),INDEX('[1]DEQ Pollutant List'!$A$7:$A$611,MATCH($C110,'[1]DEQ Pollutant List'!$C$7:$C$611,0)),INDEX('[1]DEQ Pollutant List'!$A$7:$A$611,MATCH($B110,'[1]DEQ Pollutant List'!$B$7:$B$611,0))),"")</f>
        <v>312</v>
      </c>
      <c r="F110" s="104">
        <v>1.9223599999999999E-3</v>
      </c>
      <c r="G110" s="65">
        <v>1.9223599999999999E-3</v>
      </c>
      <c r="H110" s="65" t="s">
        <v>268</v>
      </c>
      <c r="I110" s="65" t="s">
        <v>179</v>
      </c>
      <c r="J110" s="67">
        <v>4.9579587000000001E-2</v>
      </c>
      <c r="K110" s="67">
        <v>5.5498533200000004</v>
      </c>
      <c r="L110" s="67">
        <v>5.5498533200000004</v>
      </c>
      <c r="M110" s="67">
        <f>VLOOKUP('3. Pollutant Emissions - EF'!A110,'2. Emissions Units &amp; Activities'!A:M,11,FALSE)*G110</f>
        <v>5.9593160000000001E-3</v>
      </c>
      <c r="N110" s="67">
        <f>VLOOKUP('3. Pollutant Emissions - EF'!A110,'2. Emissions Units &amp; Activities'!A:M,12,FALSE)*G110</f>
        <v>1.5166507738937796E-2</v>
      </c>
      <c r="O110" s="67">
        <f>VLOOKUP('3. Pollutant Emissions - EF'!A110,'2. Emissions Units &amp; Activities'!A:M,13,FALSE)*G110</f>
        <v>1.5166507738937796E-2</v>
      </c>
    </row>
    <row r="111" spans="1:15" x14ac:dyDescent="0.35">
      <c r="A111" s="63" t="s">
        <v>45</v>
      </c>
      <c r="B111" s="66" t="s">
        <v>223</v>
      </c>
      <c r="C111" s="66" t="s">
        <v>224</v>
      </c>
      <c r="D111" s="8">
        <f>IFERROR(IF(OR($B111="",$B111="No CAS"),INDEX('[1]DEQ Pollutant List'!$A$7:$A$611,MATCH($C111,'[1]DEQ Pollutant List'!$C$7:$C$611,0)),INDEX('[1]DEQ Pollutant List'!$A$7:$A$611,MATCH($B111,'[1]DEQ Pollutant List'!$B$7:$B$611,0))),"")</f>
        <v>316</v>
      </c>
      <c r="F111" s="104">
        <v>9.3239600000000005E-4</v>
      </c>
      <c r="G111" s="66">
        <v>9.3239600000000005E-4</v>
      </c>
      <c r="H111" s="66" t="s">
        <v>268</v>
      </c>
      <c r="I111" s="66" t="s">
        <v>179</v>
      </c>
      <c r="J111" s="68">
        <v>2.4047425000000001E-2</v>
      </c>
      <c r="K111" s="68">
        <v>2.6918272519999999</v>
      </c>
      <c r="L111" s="68">
        <v>2.6918272519999999</v>
      </c>
      <c r="M111" s="68">
        <f>VLOOKUP('3. Pollutant Emissions - EF'!A111,'2. Emissions Units &amp; Activities'!A:M,11,FALSE)*G111</f>
        <v>2.8904276000000003E-3</v>
      </c>
      <c r="N111" s="68">
        <f>VLOOKUP('3. Pollutant Emissions - EF'!A111,'2. Emissions Units &amp; Activities'!A:M,12,FALSE)*G111</f>
        <v>7.3561617749821296E-3</v>
      </c>
      <c r="O111" s="68">
        <f>VLOOKUP('3. Pollutant Emissions - EF'!A111,'2. Emissions Units &amp; Activities'!A:M,13,FALSE)*G111</f>
        <v>7.3561617749821296E-3</v>
      </c>
    </row>
    <row r="112" spans="1:15" x14ac:dyDescent="0.35">
      <c r="A112" s="62" t="s">
        <v>45</v>
      </c>
      <c r="B112" s="65" t="s">
        <v>251</v>
      </c>
      <c r="C112" s="65" t="s">
        <v>252</v>
      </c>
      <c r="D112" s="8">
        <f>IFERROR(IF(OR($B112="",$B112="No CAS"),INDEX('[1]DEQ Pollutant List'!$A$7:$A$611,MATCH($C112,'[1]DEQ Pollutant List'!$C$7:$C$611,0)),INDEX('[1]DEQ Pollutant List'!$A$7:$A$611,MATCH($B112,'[1]DEQ Pollutant List'!$B$7:$B$611,0))),"")</f>
        <v>428</v>
      </c>
      <c r="F112" s="104">
        <v>6.0999999999999997E-4</v>
      </c>
      <c r="G112" s="65">
        <v>6.0999999999999997E-4</v>
      </c>
      <c r="H112" s="65" t="s">
        <v>268</v>
      </c>
      <c r="I112" s="65" t="s">
        <v>179</v>
      </c>
      <c r="J112" s="67">
        <v>1.5732510000000002E-2</v>
      </c>
      <c r="K112" s="67">
        <v>1.7610699999999999</v>
      </c>
      <c r="L112" s="67">
        <v>1.7610699999999999</v>
      </c>
      <c r="M112" s="67">
        <f>VLOOKUP('3. Pollutant Emissions - EF'!A112,'2. Emissions Units &amp; Activities'!A:M,11,FALSE)*G112</f>
        <v>1.8909999999999999E-3</v>
      </c>
      <c r="N112" s="67">
        <f>VLOOKUP('3. Pollutant Emissions - EF'!A112,'2. Emissions Units &amp; Activities'!A:M,12,FALSE)*G112</f>
        <v>4.8126103959466775E-3</v>
      </c>
      <c r="O112" s="67">
        <f>VLOOKUP('3. Pollutant Emissions - EF'!A112,'2. Emissions Units &amp; Activities'!A:M,13,FALSE)*G112</f>
        <v>4.8126103959466775E-3</v>
      </c>
    </row>
    <row r="113" spans="1:15" x14ac:dyDescent="0.35">
      <c r="A113" s="63" t="s">
        <v>45</v>
      </c>
      <c r="B113" s="66" t="s">
        <v>225</v>
      </c>
      <c r="C113" s="66" t="s">
        <v>226</v>
      </c>
      <c r="D113" s="8">
        <f>IFERROR(IF(OR($B113="",$B113="No CAS"),INDEX('[1]DEQ Pollutant List'!$A$7:$A$611,MATCH($C113,'[1]DEQ Pollutant List'!$C$7:$C$611,0)),INDEX('[1]DEQ Pollutant List'!$A$7:$A$611,MATCH($B113,'[1]DEQ Pollutant List'!$B$7:$B$611,0))),"")</f>
        <v>364</v>
      </c>
      <c r="F113" s="104">
        <v>5.1194400000000003E-3</v>
      </c>
      <c r="G113" s="66">
        <v>5.1194400000000003E-3</v>
      </c>
      <c r="H113" s="66" t="s">
        <v>268</v>
      </c>
      <c r="I113" s="66" t="s">
        <v>179</v>
      </c>
      <c r="J113" s="68">
        <v>0.13203547700000001</v>
      </c>
      <c r="K113" s="68">
        <v>14.77982328</v>
      </c>
      <c r="L113" s="68">
        <v>14.77982328</v>
      </c>
      <c r="M113" s="68">
        <f>VLOOKUP('3. Pollutant Emissions - EF'!A113,'2. Emissions Units &amp; Activities'!A:M,11,FALSE)*G113</f>
        <v>1.5870264000000002E-2</v>
      </c>
      <c r="N113" s="68">
        <f>VLOOKUP('3. Pollutant Emissions - EF'!A113,'2. Emissions Units &amp; Activities'!A:M,12,FALSE)*G113</f>
        <v>4.0389951090861083E-2</v>
      </c>
      <c r="O113" s="68">
        <f>VLOOKUP('3. Pollutant Emissions - EF'!A113,'2. Emissions Units &amp; Activities'!A:M,13,FALSE)*G113</f>
        <v>4.0389951090861083E-2</v>
      </c>
    </row>
    <row r="114" spans="1:15" x14ac:dyDescent="0.35">
      <c r="A114" s="62" t="s">
        <v>45</v>
      </c>
      <c r="B114" s="65" t="s">
        <v>253</v>
      </c>
      <c r="C114" s="65" t="s">
        <v>254</v>
      </c>
      <c r="D114" s="8">
        <f>IFERROR(IF(OR($B114="",$B114="No CAS"),INDEX('[1]DEQ Pollutant List'!$A$7:$A$611,MATCH($C114,'[1]DEQ Pollutant List'!$C$7:$C$611,0)),INDEX('[1]DEQ Pollutant List'!$A$7:$A$611,MATCH($B114,'[1]DEQ Pollutant List'!$B$7:$B$611,0))),"")</f>
        <v>430</v>
      </c>
      <c r="F114" s="104">
        <v>1.7E-5</v>
      </c>
      <c r="G114" s="65">
        <v>1.7E-5</v>
      </c>
      <c r="H114" s="65" t="s">
        <v>268</v>
      </c>
      <c r="I114" s="65" t="s">
        <v>179</v>
      </c>
      <c r="J114" s="67">
        <v>4.3844700000000001E-4</v>
      </c>
      <c r="K114" s="67">
        <v>4.9078999999999998E-2</v>
      </c>
      <c r="L114" s="67">
        <v>4.9078999999999998E-2</v>
      </c>
      <c r="M114" s="67">
        <f>VLOOKUP('3. Pollutant Emissions - EF'!A114,'2. Emissions Units &amp; Activities'!A:M,11,FALSE)*G114</f>
        <v>5.27E-5</v>
      </c>
      <c r="N114" s="67">
        <f>VLOOKUP('3. Pollutant Emissions - EF'!A114,'2. Emissions Units &amp; Activities'!A:M,12,FALSE)*G114</f>
        <v>1.3412192906736643E-4</v>
      </c>
      <c r="O114" s="67">
        <f>VLOOKUP('3. Pollutant Emissions - EF'!A114,'2. Emissions Units &amp; Activities'!A:M,13,FALSE)*G114</f>
        <v>1.3412192906736643E-4</v>
      </c>
    </row>
    <row r="115" spans="1:15" x14ac:dyDescent="0.35">
      <c r="A115" s="63" t="s">
        <v>45</v>
      </c>
      <c r="B115" s="66" t="s">
        <v>255</v>
      </c>
      <c r="C115" s="66" t="s">
        <v>256</v>
      </c>
      <c r="D115" s="8">
        <f>IFERROR(IF(OR($B115="",$B115="No CAS"),INDEX('[1]DEQ Pollutant List'!$A$7:$A$611,MATCH($C115,'[1]DEQ Pollutant List'!$C$7:$C$611,0)),INDEX('[1]DEQ Pollutant List'!$A$7:$A$611,MATCH($B115,'[1]DEQ Pollutant List'!$B$7:$B$611,0))),"")</f>
        <v>431</v>
      </c>
      <c r="F115" s="104">
        <v>5.0000000000000004E-6</v>
      </c>
      <c r="G115" s="66">
        <v>5.0000000000000004E-6</v>
      </c>
      <c r="H115" s="66" t="s">
        <v>268</v>
      </c>
      <c r="I115" s="66" t="s">
        <v>179</v>
      </c>
      <c r="J115" s="68">
        <v>1.2895499999999999E-4</v>
      </c>
      <c r="K115" s="68">
        <v>1.4435E-2</v>
      </c>
      <c r="L115" s="68">
        <v>1.4435E-2</v>
      </c>
      <c r="M115" s="68">
        <f>VLOOKUP('3. Pollutant Emissions - EF'!A115,'2. Emissions Units &amp; Activities'!A:M,11,FALSE)*G115</f>
        <v>1.5500000000000001E-5</v>
      </c>
      <c r="N115" s="68">
        <f>VLOOKUP('3. Pollutant Emissions - EF'!A115,'2. Emissions Units &amp; Activities'!A:M,12,FALSE)*G115</f>
        <v>3.9447626196284249E-5</v>
      </c>
      <c r="O115" s="68">
        <f>VLOOKUP('3. Pollutant Emissions - EF'!A115,'2. Emissions Units &amp; Activities'!A:M,13,FALSE)*G115</f>
        <v>3.9447626196284249E-5</v>
      </c>
    </row>
    <row r="116" spans="1:15" x14ac:dyDescent="0.35">
      <c r="A116" s="62" t="s">
        <v>45</v>
      </c>
      <c r="B116" s="65" t="s">
        <v>231</v>
      </c>
      <c r="C116" s="65" t="s">
        <v>232</v>
      </c>
      <c r="D116" s="8">
        <f>IFERROR(IF(OR($B116="",$B116="No CAS"),INDEX('[1]DEQ Pollutant List'!$A$7:$A$611,MATCH($C116,'[1]DEQ Pollutant List'!$C$7:$C$611,0)),INDEX('[1]DEQ Pollutant List'!$A$7:$A$611,MATCH($B116,'[1]DEQ Pollutant List'!$B$7:$B$611,0))),"")</f>
        <v>575</v>
      </c>
      <c r="F116" s="104">
        <v>3.5466000000000002E-4</v>
      </c>
      <c r="G116" s="65">
        <v>3.5466000000000002E-4</v>
      </c>
      <c r="H116" s="65" t="s">
        <v>268</v>
      </c>
      <c r="I116" s="65" t="s">
        <v>179</v>
      </c>
      <c r="J116" s="67">
        <v>9.1470360000000007E-3</v>
      </c>
      <c r="K116" s="67">
        <v>1.0239034199999999</v>
      </c>
      <c r="L116" s="67">
        <v>1.0239034199999999</v>
      </c>
      <c r="M116" s="67">
        <f>VLOOKUP('3. Pollutant Emissions - EF'!A116,'2. Emissions Units &amp; Activities'!A:M,11,FALSE)*G116</f>
        <v>1.099446E-3</v>
      </c>
      <c r="N116" s="67">
        <f>VLOOKUP('3. Pollutant Emissions - EF'!A116,'2. Emissions Units &amp; Activities'!A:M,12,FALSE)*G116</f>
        <v>2.7980990213548342E-3</v>
      </c>
      <c r="O116" s="67">
        <f>VLOOKUP('3. Pollutant Emissions - EF'!A116,'2. Emissions Units &amp; Activities'!A:M,13,FALSE)*G116</f>
        <v>2.7980990213548342E-3</v>
      </c>
    </row>
    <row r="117" spans="1:15" x14ac:dyDescent="0.35">
      <c r="A117" s="63" t="s">
        <v>45</v>
      </c>
      <c r="B117" s="66" t="s">
        <v>257</v>
      </c>
      <c r="C117" s="66" t="s">
        <v>258</v>
      </c>
      <c r="D117" s="8">
        <f>IFERROR(IF(OR($B117="",$B117="No CAS"),INDEX('[1]DEQ Pollutant List'!$A$7:$A$611,MATCH($C117,'[1]DEQ Pollutant List'!$C$7:$C$611,0)),INDEX('[1]DEQ Pollutant List'!$A$7:$A$611,MATCH($B117,'[1]DEQ Pollutant List'!$B$7:$B$611,0))),"")</f>
        <v>600</v>
      </c>
      <c r="F117" s="104">
        <v>3.3999999999999998E-3</v>
      </c>
      <c r="G117" s="66">
        <v>3.3999999999999998E-3</v>
      </c>
      <c r="H117" s="66" t="s">
        <v>268</v>
      </c>
      <c r="I117" s="66" t="s">
        <v>179</v>
      </c>
      <c r="J117" s="89">
        <v>8.7689400000000001E-2</v>
      </c>
      <c r="K117" s="68">
        <v>9.8157999999999994</v>
      </c>
      <c r="L117" s="68">
        <v>9.8157999999999994</v>
      </c>
      <c r="M117" s="68">
        <f>VLOOKUP('3. Pollutant Emissions - EF'!A117,'2. Emissions Units &amp; Activities'!A:M,11,FALSE)*G117</f>
        <v>1.0539999999999999E-2</v>
      </c>
      <c r="N117" s="68">
        <f>VLOOKUP('3. Pollutant Emissions - EF'!A117,'2. Emissions Units &amp; Activities'!A:M,12,FALSE)*G117</f>
        <v>2.6824385813473284E-2</v>
      </c>
      <c r="O117" s="68">
        <f>VLOOKUP('3. Pollutant Emissions - EF'!A117,'2. Emissions Units &amp; Activities'!A:M,13,FALSE)*G117</f>
        <v>2.6824385813473284E-2</v>
      </c>
    </row>
    <row r="118" spans="1:15" x14ac:dyDescent="0.35">
      <c r="A118" s="62" t="s">
        <v>45</v>
      </c>
      <c r="B118" s="65" t="s">
        <v>259</v>
      </c>
      <c r="C118" s="65" t="s">
        <v>260</v>
      </c>
      <c r="D118" s="8">
        <f>IFERROR(IF(OR($B118="",$B118="No CAS"),INDEX('[1]DEQ Pollutant List'!$A$7:$A$611,MATCH($C118,'[1]DEQ Pollutant List'!$C$7:$C$611,0)),INDEX('[1]DEQ Pollutant List'!$A$7:$A$611,MATCH($B118,'[1]DEQ Pollutant List'!$B$7:$B$611,0))),"")</f>
        <v>620</v>
      </c>
      <c r="F118" s="104">
        <v>2.3E-3</v>
      </c>
      <c r="G118" s="65">
        <v>2.3E-3</v>
      </c>
      <c r="H118" s="65" t="s">
        <v>268</v>
      </c>
      <c r="I118" s="65" t="s">
        <v>179</v>
      </c>
      <c r="J118" s="67">
        <v>5.9319299999999998E-2</v>
      </c>
      <c r="K118" s="67">
        <v>6.6401000000000003</v>
      </c>
      <c r="L118" s="67">
        <v>6.6401000000000003</v>
      </c>
      <c r="M118" s="67">
        <f>VLOOKUP('3. Pollutant Emissions - EF'!A118,'2. Emissions Units &amp; Activities'!A:M,11,FALSE)*G118</f>
        <v>7.1300000000000001E-3</v>
      </c>
      <c r="N118" s="67">
        <f>VLOOKUP('3. Pollutant Emissions - EF'!A118,'2. Emissions Units &amp; Activities'!A:M,12,FALSE)*G118</f>
        <v>1.8145908050290753E-2</v>
      </c>
      <c r="O118" s="67">
        <f>VLOOKUP('3. Pollutant Emissions - EF'!A118,'2. Emissions Units &amp; Activities'!A:M,13,FALSE)*G118</f>
        <v>1.8145908050290753E-2</v>
      </c>
    </row>
    <row r="119" spans="1:15" x14ac:dyDescent="0.35">
      <c r="A119" s="63" t="s">
        <v>45</v>
      </c>
      <c r="B119" s="66" t="s">
        <v>235</v>
      </c>
      <c r="C119" s="66" t="s">
        <v>236</v>
      </c>
      <c r="D119" s="8">
        <f>IFERROR(IF(OR($B119="",$B119="No CAS"),INDEX('[1]DEQ Pollutant List'!$A$7:$A$611,MATCH($C119,'[1]DEQ Pollutant List'!$C$7:$C$611,0)),INDEX('[1]DEQ Pollutant List'!$A$7:$A$611,MATCH($B119,'[1]DEQ Pollutant List'!$B$7:$B$611,0))),"")</f>
        <v>632</v>
      </c>
      <c r="F119" s="104">
        <v>2.9000000000000001E-2</v>
      </c>
      <c r="G119" s="66">
        <v>2.9000000000000001E-2</v>
      </c>
      <c r="H119" s="66" t="s">
        <v>268</v>
      </c>
      <c r="I119" s="66" t="s">
        <v>179</v>
      </c>
      <c r="J119" s="68">
        <v>0.74793900000000002</v>
      </c>
      <c r="K119" s="68">
        <v>83.722999999999999</v>
      </c>
      <c r="L119" s="68">
        <v>83.722999999999999</v>
      </c>
      <c r="M119" s="68">
        <f>VLOOKUP('3. Pollutant Emissions - EF'!A119,'2. Emissions Units &amp; Activities'!A:M,11,FALSE)*G119</f>
        <v>8.9900000000000008E-2</v>
      </c>
      <c r="N119" s="68">
        <f>VLOOKUP('3. Pollutant Emissions - EF'!A119,'2. Emissions Units &amp; Activities'!A:M,12,FALSE)*G119</f>
        <v>0.22879623193844864</v>
      </c>
      <c r="O119" s="68">
        <f>VLOOKUP('3. Pollutant Emissions - EF'!A119,'2. Emissions Units &amp; Activities'!A:M,13,FALSE)*G119</f>
        <v>0.22879623193844864</v>
      </c>
    </row>
    <row r="120" spans="1:15" x14ac:dyDescent="0.35">
      <c r="A120" s="62" t="s">
        <v>46</v>
      </c>
      <c r="B120" s="65" t="s">
        <v>269</v>
      </c>
      <c r="C120" s="65" t="s">
        <v>270</v>
      </c>
      <c r="D120" s="8">
        <f>IFERROR(IF(OR($B120="",$B120="No CAS"),INDEX('[1]DEQ Pollutant List'!$A$7:$A$611,MATCH($C120,'[1]DEQ Pollutant List'!$C$7:$C$611,0)),INDEX('[1]DEQ Pollutant List'!$A$7:$A$611,MATCH($B120,'[1]DEQ Pollutant List'!$B$7:$B$611,0))),"")</f>
        <v>326</v>
      </c>
      <c r="F120" s="105">
        <v>2.4254999999999999E-6</v>
      </c>
      <c r="G120" s="67">
        <v>2.4254999999999999E-6</v>
      </c>
      <c r="H120" s="65" t="s">
        <v>271</v>
      </c>
      <c r="I120" s="65" t="s">
        <v>264</v>
      </c>
      <c r="J120" s="67">
        <v>1.353914415</v>
      </c>
      <c r="K120" s="67">
        <v>2.2423747500000002</v>
      </c>
      <c r="L120" s="67">
        <v>2.2423747500000002</v>
      </c>
      <c r="M120" s="67">
        <f>VLOOKUP('3. Pollutant Emissions - EF'!A120,'2. Emissions Units &amp; Activities'!A:M,11,FALSE)*G120</f>
        <v>5.8201570350000006E-3</v>
      </c>
      <c r="N120" s="67">
        <f>VLOOKUP('3. Pollutant Emissions - EF'!A120,'2. Emissions Units &amp; Activities'!A:M,12,FALSE)*G120</f>
        <v>6.1434924657533981E-3</v>
      </c>
      <c r="O120" s="67">
        <f>VLOOKUP('3. Pollutant Emissions - EF'!A120,'2. Emissions Units &amp; Activities'!A:M,13,FALSE)*G120</f>
        <v>6.1434924657533981E-3</v>
      </c>
    </row>
    <row r="121" spans="1:15" x14ac:dyDescent="0.35">
      <c r="A121" s="63" t="s">
        <v>46</v>
      </c>
      <c r="B121" s="66" t="s">
        <v>272</v>
      </c>
      <c r="C121" s="66" t="s">
        <v>273</v>
      </c>
      <c r="D121" s="8">
        <f>IFERROR(IF(OR($B121="",$B121="No CAS"),INDEX('[1]DEQ Pollutant List'!$A$7:$A$611,MATCH($C121,'[1]DEQ Pollutant List'!$C$7:$C$611,0)),INDEX('[1]DEQ Pollutant List'!$A$7:$A$611,MATCH($B121,'[1]DEQ Pollutant List'!$B$7:$B$611,0))),"")</f>
        <v>607</v>
      </c>
      <c r="F121" s="105">
        <v>1.6065E-6</v>
      </c>
      <c r="G121" s="68">
        <v>1.6065E-6</v>
      </c>
      <c r="H121" s="66" t="s">
        <v>271</v>
      </c>
      <c r="I121" s="66" t="s">
        <v>264</v>
      </c>
      <c r="J121" s="68">
        <v>0.89674850900000003</v>
      </c>
      <c r="K121" s="68">
        <v>1.48520925</v>
      </c>
      <c r="L121" s="68">
        <v>1.48520925</v>
      </c>
      <c r="M121" s="68">
        <f>VLOOKUP('3. Pollutant Emissions - EF'!A121,'2. Emissions Units &amp; Activities'!A:M,11,FALSE)*G121</f>
        <v>3.8549092050000002E-3</v>
      </c>
      <c r="N121" s="68">
        <f>VLOOKUP('3. Pollutant Emissions - EF'!A121,'2. Emissions Units &amp; Activities'!A:M,12,FALSE)*G121</f>
        <v>4.069066438356147E-3</v>
      </c>
      <c r="O121" s="68">
        <f>VLOOKUP('3. Pollutant Emissions - EF'!A121,'2. Emissions Units &amp; Activities'!A:M,13,FALSE)*G121</f>
        <v>4.069066438356147E-3</v>
      </c>
    </row>
    <row r="122" spans="1:15" x14ac:dyDescent="0.35">
      <c r="A122" s="62" t="s">
        <v>46</v>
      </c>
      <c r="B122" s="65" t="s">
        <v>274</v>
      </c>
      <c r="C122" s="65" t="s">
        <v>275</v>
      </c>
      <c r="D122" s="8">
        <f>IFERROR(IF(OR($B122="",$B122="No CAS"),INDEX('[1]DEQ Pollutant List'!$A$7:$A$611,MATCH($C122,'[1]DEQ Pollutant List'!$C$7:$C$611,0)),INDEX('[1]DEQ Pollutant List'!$A$7:$A$611,MATCH($B122,'[1]DEQ Pollutant List'!$B$7:$B$611,0))),"")</f>
        <v>193</v>
      </c>
      <c r="F122" s="103">
        <v>2.1490000000000001E-6</v>
      </c>
      <c r="G122" s="65">
        <v>2.1490000000000001E-6</v>
      </c>
      <c r="H122" s="65" t="s">
        <v>271</v>
      </c>
      <c r="I122" s="65" t="s">
        <v>264</v>
      </c>
      <c r="J122" s="67">
        <v>1.199572079</v>
      </c>
      <c r="K122" s="67">
        <v>1.9867505000000001</v>
      </c>
      <c r="L122" s="67">
        <v>1.9867505000000001</v>
      </c>
      <c r="M122" s="67">
        <f>VLOOKUP('3. Pollutant Emissions - EF'!A122,'2. Emissions Units &amp; Activities'!A:M,11,FALSE)*G122</f>
        <v>5.1566759300000009E-3</v>
      </c>
      <c r="N122" s="67">
        <f>VLOOKUP('3. Pollutant Emissions - EF'!A122,'2. Emissions Units &amp; Activities'!A:M,12,FALSE)*G122</f>
        <v>5.4431520547944976E-3</v>
      </c>
      <c r="O122" s="67">
        <f>VLOOKUP('3. Pollutant Emissions - EF'!A122,'2. Emissions Units &amp; Activities'!A:M,13,FALSE)*G122</f>
        <v>5.4431520547944976E-3</v>
      </c>
    </row>
    <row r="123" spans="1:15" x14ac:dyDescent="0.35">
      <c r="A123" s="63" t="s">
        <v>46</v>
      </c>
      <c r="B123" s="66" t="s">
        <v>276</v>
      </c>
      <c r="C123" s="66" t="s">
        <v>277</v>
      </c>
      <c r="D123" s="8">
        <f>IFERROR(IF(OR($B123="",$B123="No CAS"),INDEX('[1]DEQ Pollutant List'!$A$7:$A$611,MATCH($C123,'[1]DEQ Pollutant List'!$C$7:$C$611,0)),INDEX('[1]DEQ Pollutant List'!$A$7:$A$611,MATCH($B123,'[1]DEQ Pollutant List'!$B$7:$B$611,0))),"")</f>
        <v>113</v>
      </c>
      <c r="F123" s="105">
        <v>3.4824999999999999E-5</v>
      </c>
      <c r="G123" s="66">
        <v>3.4824999999999999E-5</v>
      </c>
      <c r="H123" s="66" t="s">
        <v>271</v>
      </c>
      <c r="I123" s="66" t="s">
        <v>264</v>
      </c>
      <c r="J123" s="68">
        <v>19.439319529999999</v>
      </c>
      <c r="K123" s="68">
        <v>32.195712499999999</v>
      </c>
      <c r="L123" s="68">
        <v>32.195712499999999</v>
      </c>
      <c r="M123" s="68">
        <f>VLOOKUP('3. Pollutant Emissions - EF'!A123,'2. Emissions Units &amp; Activities'!A:M,11,FALSE)*G123</f>
        <v>8.3565025250000008E-2</v>
      </c>
      <c r="N123" s="68">
        <f>VLOOKUP('3. Pollutant Emissions - EF'!A123,'2. Emissions Units &amp; Activities'!A:M,12,FALSE)*G123</f>
        <v>8.8207431506848927E-2</v>
      </c>
      <c r="O123" s="68">
        <f>VLOOKUP('3. Pollutant Emissions - EF'!A123,'2. Emissions Units &amp; Activities'!A:M,13,FALSE)*G123</f>
        <v>8.8207431506848927E-2</v>
      </c>
    </row>
    <row r="124" spans="1:15" x14ac:dyDescent="0.35">
      <c r="A124" s="62" t="s">
        <v>46</v>
      </c>
      <c r="B124" s="65" t="s">
        <v>278</v>
      </c>
      <c r="C124" s="65" t="s">
        <v>279</v>
      </c>
      <c r="D124" s="8">
        <f>IFERROR(IF(OR($B124="",$B124="No CAS"),INDEX('[1]DEQ Pollutant List'!$A$7:$A$611,MATCH($C124,'[1]DEQ Pollutant List'!$C$7:$C$611,0)),INDEX('[1]DEQ Pollutant List'!$A$7:$A$611,MATCH($B124,'[1]DEQ Pollutant List'!$B$7:$B$611,0))),"")</f>
        <v>333</v>
      </c>
      <c r="F124" s="105">
        <v>3.9549999999999999E-5</v>
      </c>
      <c r="G124" s="65">
        <v>3.9549999999999999E-5</v>
      </c>
      <c r="H124" s="65" t="s">
        <v>271</v>
      </c>
      <c r="I124" s="65" t="s">
        <v>264</v>
      </c>
      <c r="J124" s="67">
        <v>22.076815140000001</v>
      </c>
      <c r="K124" s="67">
        <v>36.563974999999999</v>
      </c>
      <c r="L124" s="67">
        <v>36.563974999999999</v>
      </c>
      <c r="M124" s="67">
        <f>VLOOKUP('3. Pollutant Emissions - EF'!A124,'2. Emissions Units &amp; Activities'!A:M,11,FALSE)*G124</f>
        <v>9.4902993500000005E-2</v>
      </c>
      <c r="N124" s="67">
        <f>VLOOKUP('3. Pollutant Emissions - EF'!A124,'2. Emissions Units &amp; Activities'!A:M,12,FALSE)*G124</f>
        <v>0.1001752739726023</v>
      </c>
      <c r="O124" s="67">
        <f>VLOOKUP('3. Pollutant Emissions - EF'!A124,'2. Emissions Units &amp; Activities'!A:M,13,FALSE)*G124</f>
        <v>0.1001752739726023</v>
      </c>
    </row>
    <row r="125" spans="1:15" x14ac:dyDescent="0.35">
      <c r="A125" s="63" t="s">
        <v>46</v>
      </c>
      <c r="B125" s="66" t="s">
        <v>280</v>
      </c>
      <c r="C125" s="66" t="s">
        <v>281</v>
      </c>
      <c r="D125" s="8">
        <f>IFERROR(IF(OR($B125="",$B125="No CAS"),INDEX('[1]DEQ Pollutant List'!$A$7:$A$611,MATCH($C125,'[1]DEQ Pollutant List'!$C$7:$C$611,0)),INDEX('[1]DEQ Pollutant List'!$A$7:$A$611,MATCH($B125,'[1]DEQ Pollutant List'!$B$7:$B$611,0))),"")</f>
        <v>91</v>
      </c>
      <c r="F125" s="103">
        <v>3.1464999999999999E-6</v>
      </c>
      <c r="G125" s="68">
        <v>3.1464999999999999E-6</v>
      </c>
      <c r="H125" s="66" t="s">
        <v>271</v>
      </c>
      <c r="I125" s="66" t="s">
        <v>264</v>
      </c>
      <c r="J125" s="68">
        <v>1.756376709</v>
      </c>
      <c r="K125" s="68">
        <v>2.90893925</v>
      </c>
      <c r="L125" s="68">
        <v>2.90893925</v>
      </c>
      <c r="M125" s="68">
        <f>VLOOKUP('3. Pollutant Emissions - EF'!A125,'2. Emissions Units &amp; Activities'!A:M,11,FALSE)*G125</f>
        <v>7.5502470049999999E-3</v>
      </c>
      <c r="N125" s="68">
        <f>VLOOKUP('3. Pollutant Emissions - EF'!A125,'2. Emissions Units &amp; Activities'!A:M,12,FALSE)*G125</f>
        <v>7.9696965753424318E-3</v>
      </c>
      <c r="O125" s="68">
        <f>VLOOKUP('3. Pollutant Emissions - EF'!A125,'2. Emissions Units &amp; Activities'!A:M,13,FALSE)*G125</f>
        <v>7.9696965753424318E-3</v>
      </c>
    </row>
    <row r="126" spans="1:15" x14ac:dyDescent="0.35">
      <c r="A126" s="62" t="s">
        <v>46</v>
      </c>
      <c r="B126" s="65" t="s">
        <v>282</v>
      </c>
      <c r="C126" s="65" t="s">
        <v>283</v>
      </c>
      <c r="D126" s="8">
        <f>IFERROR(IF(OR($B126="",$B126="No CAS"),INDEX('[1]DEQ Pollutant List'!$A$7:$A$611,MATCH($C126,'[1]DEQ Pollutant List'!$C$7:$C$611,0)),INDEX('[1]DEQ Pollutant List'!$A$7:$A$611,MATCH($B126,'[1]DEQ Pollutant List'!$B$7:$B$611,0))),"")</f>
        <v>108</v>
      </c>
      <c r="F126" s="103">
        <v>3.6049999999999998E-7</v>
      </c>
      <c r="G126" s="67">
        <v>3.6049999999999998E-7</v>
      </c>
      <c r="H126" s="65" t="s">
        <v>271</v>
      </c>
      <c r="I126" s="65" t="s">
        <v>264</v>
      </c>
      <c r="J126" s="67">
        <v>0.201231147</v>
      </c>
      <c r="K126" s="67">
        <v>0.33328225</v>
      </c>
      <c r="L126" s="67">
        <v>0.33328225</v>
      </c>
      <c r="M126" s="67">
        <f>VLOOKUP('3. Pollutant Emissions - EF'!A126,'2. Emissions Units &amp; Activities'!A:M,11,FALSE)*G126</f>
        <v>8.65044985E-4</v>
      </c>
      <c r="N126" s="67">
        <f>VLOOKUP('3. Pollutant Emissions - EF'!A126,'2. Emissions Units &amp; Activities'!A:M,12,FALSE)*G126</f>
        <v>9.1310205479451653E-4</v>
      </c>
      <c r="O126" s="67">
        <f>VLOOKUP('3. Pollutant Emissions - EF'!A126,'2. Emissions Units &amp; Activities'!A:M,13,FALSE)*G126</f>
        <v>9.1310205479451653E-4</v>
      </c>
    </row>
    <row r="127" spans="1:15" x14ac:dyDescent="0.35">
      <c r="A127" s="63" t="s">
        <v>46</v>
      </c>
      <c r="B127" s="66" t="s">
        <v>284</v>
      </c>
      <c r="C127" s="66" t="s">
        <v>285</v>
      </c>
      <c r="D127" s="8">
        <f>IFERROR(IF(OR($B127="",$B127="No CAS"),INDEX('[1]DEQ Pollutant List'!$A$7:$A$611,MATCH($C127,'[1]DEQ Pollutant List'!$C$7:$C$611,0)),INDEX('[1]DEQ Pollutant List'!$A$7:$A$611,MATCH($B127,'[1]DEQ Pollutant List'!$B$7:$B$611,0))),"")</f>
        <v>118</v>
      </c>
      <c r="F127" s="104">
        <v>4.5499999999999996E-6</v>
      </c>
      <c r="G127" s="66">
        <v>4.5499999999999996E-6</v>
      </c>
      <c r="H127" s="66" t="s">
        <v>271</v>
      </c>
      <c r="I127" s="66" t="s">
        <v>264</v>
      </c>
      <c r="J127" s="68">
        <v>2.5398105919999998</v>
      </c>
      <c r="K127" s="68">
        <v>4.2064750000000002</v>
      </c>
      <c r="L127" s="68">
        <v>4.2064750000000002</v>
      </c>
      <c r="M127" s="68">
        <f>VLOOKUP('3. Pollutant Emissions - EF'!A127,'2. Emissions Units &amp; Activities'!A:M,11,FALSE)*G127</f>
        <v>1.09180435E-2</v>
      </c>
      <c r="N127" s="68">
        <f>VLOOKUP('3. Pollutant Emissions - EF'!A127,'2. Emissions Units &amp; Activities'!A:M,12,FALSE)*G127</f>
        <v>1.152458904109584E-2</v>
      </c>
      <c r="O127" s="68">
        <f>VLOOKUP('3. Pollutant Emissions - EF'!A127,'2. Emissions Units &amp; Activities'!A:M,13,FALSE)*G127</f>
        <v>1.152458904109584E-2</v>
      </c>
    </row>
    <row r="128" spans="1:15" x14ac:dyDescent="0.35">
      <c r="A128" s="62" t="s">
        <v>46</v>
      </c>
      <c r="B128" s="65" t="s">
        <v>286</v>
      </c>
      <c r="C128" s="65" t="s">
        <v>287</v>
      </c>
      <c r="D128" s="8">
        <f>IFERROR(IF(OR($B128="",$B128="No CAS"),INDEX('[1]DEQ Pollutant List'!$A$7:$A$611,MATCH($C128,'[1]DEQ Pollutant List'!$C$7:$C$611,0)),INDEX('[1]DEQ Pollutant List'!$A$7:$A$611,MATCH($B128,'[1]DEQ Pollutant List'!$B$7:$B$611,0))),"")</f>
        <v>328</v>
      </c>
      <c r="F128" s="104">
        <v>4.0600000000000001E-7</v>
      </c>
      <c r="G128" s="65">
        <v>4.0600000000000001E-7</v>
      </c>
      <c r="H128" s="65" t="s">
        <v>271</v>
      </c>
      <c r="I128" s="65" t="s">
        <v>264</v>
      </c>
      <c r="J128" s="67">
        <v>0.226629253</v>
      </c>
      <c r="K128" s="67">
        <v>0.37534699999999999</v>
      </c>
      <c r="L128" s="67">
        <v>0.37534699999999999</v>
      </c>
      <c r="M128" s="67">
        <f>VLOOKUP('3. Pollutant Emissions - EF'!A128,'2. Emissions Units &amp; Activities'!A:M,11,FALSE)*G128</f>
        <v>9.7422542000000006E-4</v>
      </c>
      <c r="N128" s="67">
        <f>VLOOKUP('3. Pollutant Emissions - EF'!A128,'2. Emissions Units &amp; Activities'!A:M,12,FALSE)*G128</f>
        <v>1.0283479452054751E-3</v>
      </c>
      <c r="O128" s="67">
        <f>VLOOKUP('3. Pollutant Emissions - EF'!A128,'2. Emissions Units &amp; Activities'!A:M,13,FALSE)*G128</f>
        <v>1.0283479452054751E-3</v>
      </c>
    </row>
    <row r="129" spans="1:15" x14ac:dyDescent="0.35">
      <c r="A129" s="63" t="s">
        <v>46</v>
      </c>
      <c r="B129" s="66" t="s">
        <v>249</v>
      </c>
      <c r="C129" s="66" t="s">
        <v>250</v>
      </c>
      <c r="D129" s="8">
        <f>IFERROR(IF(OR($B129="",$B129="No CAS"),INDEX('[1]DEQ Pollutant List'!$A$7:$A$611,MATCH($C129,'[1]DEQ Pollutant List'!$C$7:$C$611,0)),INDEX('[1]DEQ Pollutant List'!$A$7:$A$611,MATCH($B129,'[1]DEQ Pollutant List'!$B$7:$B$611,0))),"")</f>
        <v>289</v>
      </c>
      <c r="F129" s="103">
        <v>6.5450000000000004E-7</v>
      </c>
      <c r="G129" s="68">
        <v>6.5450000000000004E-7</v>
      </c>
      <c r="H129" s="66" t="s">
        <v>271</v>
      </c>
      <c r="I129" s="66" t="s">
        <v>264</v>
      </c>
      <c r="J129" s="89">
        <v>0.36534198499999998</v>
      </c>
      <c r="K129" s="68">
        <v>0.60508525000000002</v>
      </c>
      <c r="L129" s="68">
        <v>0.60508525000000002</v>
      </c>
      <c r="M129" s="68">
        <f>VLOOKUP('3. Pollutant Emissions - EF'!A129,'2. Emissions Units &amp; Activities'!A:M,11,FALSE)*G129</f>
        <v>1.5705185650000003E-3</v>
      </c>
      <c r="N129" s="68">
        <f>VLOOKUP('3. Pollutant Emissions - EF'!A129,'2. Emissions Units &amp; Activities'!A:M,12,FALSE)*G129</f>
        <v>1.6577678082191709E-3</v>
      </c>
      <c r="O129" s="68">
        <f>VLOOKUP('3. Pollutant Emissions - EF'!A129,'2. Emissions Units &amp; Activities'!A:M,13,FALSE)*G129</f>
        <v>1.6577678082191709E-3</v>
      </c>
    </row>
    <row r="130" spans="1:15" x14ac:dyDescent="0.35">
      <c r="A130" s="62" t="s">
        <v>46</v>
      </c>
      <c r="B130" s="95" t="s">
        <v>288</v>
      </c>
      <c r="C130" s="65" t="s">
        <v>289</v>
      </c>
      <c r="D130" s="8">
        <f>IFERROR(IF(OR($B130="",$B130="No CAS"),INDEX('[1]DEQ Pollutant List'!$A$7:$A$611,MATCH($C130,'[1]DEQ Pollutant List'!$C$7:$C$611,0)),INDEX('[1]DEQ Pollutant List'!$A$7:$A$611,MATCH($B130,'[1]DEQ Pollutant List'!$B$7:$B$611,0))),"")</f>
        <v>293</v>
      </c>
      <c r="F130" s="104">
        <v>2.8909999999999998E-4</v>
      </c>
      <c r="G130" s="65">
        <v>2.8909999999999998E-4</v>
      </c>
      <c r="H130" s="65" t="s">
        <v>271</v>
      </c>
      <c r="I130" s="65" t="s">
        <v>264</v>
      </c>
      <c r="J130" s="88">
        <v>161.37565760000001</v>
      </c>
      <c r="K130" s="67">
        <v>267.27294999999998</v>
      </c>
      <c r="L130" s="67">
        <v>267.27294999999998</v>
      </c>
      <c r="M130" s="67">
        <f>VLOOKUP('3. Pollutant Emissions - EF'!A130,'2. Emissions Units &amp; Activities'!A:M,11,FALSE)*G130</f>
        <v>0.69371568699999997</v>
      </c>
      <c r="N130" s="67">
        <f>VLOOKUP('3. Pollutant Emissions - EF'!A130,'2. Emissions Units &amp; Activities'!A:M,12,FALSE)*G130</f>
        <v>0.73225465753424335</v>
      </c>
      <c r="O130" s="67">
        <f>VLOOKUP('3. Pollutant Emissions - EF'!A130,'2. Emissions Units &amp; Activities'!A:M,13,FALSE)*G130</f>
        <v>0.73225465753424335</v>
      </c>
    </row>
    <row r="131" spans="1:15" x14ac:dyDescent="0.35">
      <c r="A131" s="63" t="s">
        <v>46</v>
      </c>
      <c r="B131" s="66" t="s">
        <v>290</v>
      </c>
      <c r="C131" s="66" t="s">
        <v>291</v>
      </c>
      <c r="D131" s="8">
        <f>IFERROR(IF(OR($B131="",$B131="No CAS"),INDEX('[1]DEQ Pollutant List'!$A$7:$A$611,MATCH($C131,'[1]DEQ Pollutant List'!$C$7:$C$611,0)),INDEX('[1]DEQ Pollutant List'!$A$7:$A$611,MATCH($B131,'[1]DEQ Pollutant List'!$B$7:$B$611,0))),"")</f>
        <v>337</v>
      </c>
      <c r="F131" s="104">
        <v>2.6110000000000001E-6</v>
      </c>
      <c r="G131" s="66">
        <v>2.6110000000000001E-6</v>
      </c>
      <c r="H131" s="66" t="s">
        <v>271</v>
      </c>
      <c r="I131" s="66" t="s">
        <v>264</v>
      </c>
      <c r="J131" s="68">
        <v>1.4574605389999999</v>
      </c>
      <c r="K131" s="68">
        <v>2.4138695000000001</v>
      </c>
      <c r="L131" s="68">
        <v>2.4138695000000001</v>
      </c>
      <c r="M131" s="68">
        <f>VLOOKUP('3. Pollutant Emissions - EF'!A131,'2. Emissions Units &amp; Activities'!A:M,11,FALSE)*G131</f>
        <v>6.2652772700000003E-3</v>
      </c>
      <c r="N131" s="68">
        <f>VLOOKUP('3. Pollutant Emissions - EF'!A131,'2. Emissions Units &amp; Activities'!A:M,12,FALSE)*G131</f>
        <v>6.6133410958903825E-3</v>
      </c>
      <c r="O131" s="68">
        <f>VLOOKUP('3. Pollutant Emissions - EF'!A131,'2. Emissions Units &amp; Activities'!A:M,13,FALSE)*G131</f>
        <v>6.6133410958903825E-3</v>
      </c>
    </row>
    <row r="132" spans="1:15" x14ac:dyDescent="0.35">
      <c r="A132" s="62" t="s">
        <v>46</v>
      </c>
      <c r="B132" s="65" t="s">
        <v>292</v>
      </c>
      <c r="C132" s="65" t="s">
        <v>293</v>
      </c>
      <c r="D132" s="8">
        <f>IFERROR(IF(OR($B132="",$B132="No CAS"),INDEX('[1]DEQ Pollutant List'!$A$7:$A$611,MATCH($C132,'[1]DEQ Pollutant List'!$C$7:$C$611,0)),INDEX('[1]DEQ Pollutant List'!$A$7:$A$611,MATCH($B132,'[1]DEQ Pollutant List'!$B$7:$B$611,0))),"")</f>
        <v>585</v>
      </c>
      <c r="F132" s="104">
        <v>6.9299999999999997E-6</v>
      </c>
      <c r="G132" s="65">
        <v>6.9299999999999997E-6</v>
      </c>
      <c r="H132" s="65" t="s">
        <v>271</v>
      </c>
      <c r="I132" s="65" t="s">
        <v>264</v>
      </c>
      <c r="J132" s="67">
        <v>3.8683269010000001</v>
      </c>
      <c r="K132" s="67">
        <v>6.4067850000000002</v>
      </c>
      <c r="L132" s="67">
        <v>6.4067850000000002</v>
      </c>
      <c r="M132" s="67">
        <f>VLOOKUP('3. Pollutant Emissions - EF'!A132,'2. Emissions Units &amp; Activities'!A:M,11,FALSE)*G132</f>
        <v>1.6629020099999999E-2</v>
      </c>
      <c r="N132" s="67">
        <f>VLOOKUP('3. Pollutant Emissions - EF'!A132,'2. Emissions Units &amp; Activities'!A:M,12,FALSE)*G132</f>
        <v>1.7552835616438278E-2</v>
      </c>
      <c r="O132" s="67">
        <f>VLOOKUP('3. Pollutant Emissions - EF'!A132,'2. Emissions Units &amp; Activities'!A:M,13,FALSE)*G132</f>
        <v>1.7552835616438278E-2</v>
      </c>
    </row>
    <row r="133" spans="1:15" x14ac:dyDescent="0.35">
      <c r="A133" s="63" t="s">
        <v>46</v>
      </c>
      <c r="B133" s="66" t="s">
        <v>257</v>
      </c>
      <c r="C133" s="66" t="s">
        <v>258</v>
      </c>
      <c r="D133" s="8">
        <f>IFERROR(IF(OR($B133="",$B133="No CAS"),INDEX('[1]DEQ Pollutant List'!$A$7:$A$611,MATCH($C133,'[1]DEQ Pollutant List'!$C$7:$C$611,0)),INDEX('[1]DEQ Pollutant List'!$A$7:$A$611,MATCH($B133,'[1]DEQ Pollutant List'!$B$7:$B$611,0))),"")</f>
        <v>600</v>
      </c>
      <c r="F133" s="104">
        <v>1.8479999999999999E-6</v>
      </c>
      <c r="G133" s="66">
        <v>1.8479999999999999E-6</v>
      </c>
      <c r="H133" s="66" t="s">
        <v>271</v>
      </c>
      <c r="I133" s="66" t="s">
        <v>264</v>
      </c>
      <c r="J133" s="89">
        <v>1.0315538399999999</v>
      </c>
      <c r="K133" s="68">
        <v>1.7084760000000001</v>
      </c>
      <c r="L133" s="68">
        <v>1.7084760000000001</v>
      </c>
      <c r="M133" s="68">
        <f>VLOOKUP('3. Pollutant Emissions - EF'!A133,'2. Emissions Units &amp; Activities'!A:M,11,FALSE)*G133</f>
        <v>4.4344053600000001E-3</v>
      </c>
      <c r="N133" s="68">
        <f>VLOOKUP('3. Pollutant Emissions - EF'!A133,'2. Emissions Units &amp; Activities'!A:M,12,FALSE)*G133</f>
        <v>4.680756164383541E-3</v>
      </c>
      <c r="O133" s="68">
        <f>VLOOKUP('3. Pollutant Emissions - EF'!A133,'2. Emissions Units &amp; Activities'!A:M,13,FALSE)*G133</f>
        <v>4.680756164383541E-3</v>
      </c>
    </row>
    <row r="134" spans="1:15" x14ac:dyDescent="0.35">
      <c r="A134" s="62" t="s">
        <v>46</v>
      </c>
      <c r="B134" s="65" t="s">
        <v>294</v>
      </c>
      <c r="C134" s="65" t="s">
        <v>295</v>
      </c>
      <c r="D134" s="8">
        <f>IFERROR(IF(OR($B134="",$B134="No CAS"),INDEX('[1]DEQ Pollutant List'!$A$7:$A$611,MATCH($C134,'[1]DEQ Pollutant List'!$C$7:$C$611,0)),INDEX('[1]DEQ Pollutant List'!$A$7:$A$611,MATCH($B134,'[1]DEQ Pollutant List'!$B$7:$B$611,0))),"")</f>
        <v>608</v>
      </c>
      <c r="F134" s="103">
        <v>1.8865000000000001E-6</v>
      </c>
      <c r="G134" s="67">
        <v>1.8865000000000001E-6</v>
      </c>
      <c r="H134" s="65" t="s">
        <v>271</v>
      </c>
      <c r="I134" s="65" t="s">
        <v>264</v>
      </c>
      <c r="J134" s="65">
        <v>1.0530445450000001</v>
      </c>
      <c r="K134" s="67">
        <v>1.7440692499999999</v>
      </c>
      <c r="L134" s="67">
        <v>1.7440692499999999</v>
      </c>
      <c r="M134" s="67">
        <f>VLOOKUP('3. Pollutant Emissions - EF'!A134,'2. Emissions Units &amp; Activities'!A:M,11,FALSE)*G134</f>
        <v>4.5267888050000002E-3</v>
      </c>
      <c r="N134" s="67">
        <f>VLOOKUP('3. Pollutant Emissions - EF'!A134,'2. Emissions Units &amp; Activities'!A:M,12,FALSE)*G134</f>
        <v>4.778271917808199E-3</v>
      </c>
      <c r="O134" s="67">
        <f>VLOOKUP('3. Pollutant Emissions - EF'!A134,'2. Emissions Units &amp; Activities'!A:M,13,FALSE)*G134</f>
        <v>4.778271917808199E-3</v>
      </c>
    </row>
    <row r="135" spans="1:15" x14ac:dyDescent="0.35">
      <c r="A135" s="63" t="s">
        <v>46</v>
      </c>
      <c r="B135" s="66" t="s">
        <v>296</v>
      </c>
      <c r="C135" s="66" t="s">
        <v>297</v>
      </c>
      <c r="D135" s="8">
        <f>IFERROR(IF(OR($B135="",$B135="No CAS"),INDEX('[1]DEQ Pollutant List'!$A$7:$A$611,MATCH($C135,'[1]DEQ Pollutant List'!$C$7:$C$611,0)),INDEX('[1]DEQ Pollutant List'!$A$7:$A$611,MATCH($B135,'[1]DEQ Pollutant List'!$B$7:$B$611,0))),"")</f>
        <v>628</v>
      </c>
      <c r="F135" s="103">
        <v>9.3449999999999995E-6</v>
      </c>
      <c r="G135" s="68">
        <v>9.3449999999999995E-6</v>
      </c>
      <c r="H135" s="66" t="s">
        <v>271</v>
      </c>
      <c r="I135" s="66" t="s">
        <v>264</v>
      </c>
      <c r="J135" s="89">
        <v>5.2163801330000004</v>
      </c>
      <c r="K135" s="68">
        <v>8.6394523640000003</v>
      </c>
      <c r="L135" s="68">
        <v>8.6394523640000003</v>
      </c>
      <c r="M135" s="68">
        <f>VLOOKUP('3. Pollutant Emissions - EF'!A135,'2. Emissions Units &amp; Activities'!A:M,11,FALSE)*G135</f>
        <v>2.2423981650000001E-2</v>
      </c>
      <c r="N135" s="68">
        <f>VLOOKUP('3. Pollutant Emissions - EF'!A135,'2. Emissions Units &amp; Activities'!A:M,12,FALSE)*G135</f>
        <v>2.3669732876712226E-2</v>
      </c>
      <c r="O135" s="68">
        <f>VLOOKUP('3. Pollutant Emissions - EF'!A135,'2. Emissions Units &amp; Activities'!A:M,13,FALSE)*G135</f>
        <v>2.3669732876712226E-2</v>
      </c>
    </row>
    <row r="136" spans="1:15" x14ac:dyDescent="0.35">
      <c r="A136" s="62" t="s">
        <v>46</v>
      </c>
      <c r="B136" s="65" t="s">
        <v>298</v>
      </c>
      <c r="C136" s="65" t="s">
        <v>299</v>
      </c>
      <c r="D136" s="8">
        <f>IFERROR(IF(OR($B136="",$B136="No CAS"),INDEX('[1]DEQ Pollutant List'!$A$7:$A$611,MATCH($C136,'[1]DEQ Pollutant List'!$C$7:$C$611,0)),INDEX('[1]DEQ Pollutant List'!$A$7:$A$611,MATCH($B136,'[1]DEQ Pollutant List'!$B$7:$B$611,0))),"")</f>
        <v>630</v>
      </c>
      <c r="F136" s="104">
        <v>4.4100000000000001E-6</v>
      </c>
      <c r="G136" s="65">
        <v>4.4100000000000001E-6</v>
      </c>
      <c r="H136" s="65" t="s">
        <v>271</v>
      </c>
      <c r="I136" s="65" t="s">
        <v>264</v>
      </c>
      <c r="J136" s="67">
        <v>2.4616625729999999</v>
      </c>
      <c r="K136" s="67">
        <v>4.077045</v>
      </c>
      <c r="L136" s="67">
        <v>4.077045</v>
      </c>
      <c r="M136" s="67">
        <f>VLOOKUP('3. Pollutant Emissions - EF'!A136,'2. Emissions Units &amp; Activities'!A:M,11,FALSE)*G136</f>
        <v>1.0582103700000001E-2</v>
      </c>
      <c r="N136" s="67">
        <f>VLOOKUP('3. Pollutant Emissions - EF'!A136,'2. Emissions Units &amp; Activities'!A:M,12,FALSE)*G136</f>
        <v>1.1169986301369814E-2</v>
      </c>
      <c r="O136" s="67">
        <f>VLOOKUP('3. Pollutant Emissions - EF'!A136,'2. Emissions Units &amp; Activities'!A:M,13,FALSE)*G136</f>
        <v>1.1169986301369814E-2</v>
      </c>
    </row>
    <row r="137" spans="1:15" x14ac:dyDescent="0.35">
      <c r="A137" s="63" t="s">
        <v>51</v>
      </c>
      <c r="B137" s="66" t="s">
        <v>206</v>
      </c>
      <c r="C137" s="66" t="s">
        <v>207</v>
      </c>
      <c r="D137" s="8">
        <f>IFERROR(IF(OR($B137="",$B137="No CAS"),INDEX('[1]DEQ Pollutant List'!$A$7:$A$611,MATCH($C137,'[1]DEQ Pollutant List'!$C$7:$C$611,0)),INDEX('[1]DEQ Pollutant List'!$A$7:$A$611,MATCH($B137,'[1]DEQ Pollutant List'!$B$7:$B$611,0))),"")</f>
        <v>1</v>
      </c>
      <c r="F137" s="104">
        <v>2.5999999999999999E-3</v>
      </c>
      <c r="G137" s="66">
        <v>2.5999999999999999E-3</v>
      </c>
      <c r="H137" s="66" t="s">
        <v>300</v>
      </c>
      <c r="I137" s="66" t="s">
        <v>175</v>
      </c>
      <c r="J137" s="89">
        <v>992.87396269999999</v>
      </c>
      <c r="K137" s="68">
        <v>1378.000004</v>
      </c>
      <c r="L137" s="68">
        <v>1378.000004</v>
      </c>
      <c r="M137" s="68">
        <f>VLOOKUP('3. Pollutant Emissions - EF'!A137,'2. Emissions Units &amp; Activities'!A:M,11,FALSE)*G137</f>
        <v>3.6332400000000002</v>
      </c>
      <c r="N137" s="68">
        <f>VLOOKUP('3. Pollutant Emissions - EF'!A137,'2. Emissions Units &amp; Activities'!A:M,12,FALSE)*G137</f>
        <v>3.7753424657534249</v>
      </c>
      <c r="O137" s="68">
        <f>VLOOKUP('3. Pollutant Emissions - EF'!A137,'2. Emissions Units &amp; Activities'!A:M,13,FALSE)*G137</f>
        <v>3.7753424657534249</v>
      </c>
    </row>
    <row r="138" spans="1:15" x14ac:dyDescent="0.35">
      <c r="A138" s="62" t="s">
        <v>51</v>
      </c>
      <c r="B138" s="65" t="s">
        <v>301</v>
      </c>
      <c r="C138" s="65" t="s">
        <v>302</v>
      </c>
      <c r="D138" s="8">
        <f>IFERROR(IF(OR($B138="",$B138="No CAS"),INDEX('[1]DEQ Pollutant List'!$A$7:$A$611,MATCH($C138,'[1]DEQ Pollutant List'!$C$7:$C$611,0)),INDEX('[1]DEQ Pollutant List'!$A$7:$A$611,MATCH($B138,'[1]DEQ Pollutant List'!$B$7:$B$611,0))),"")</f>
        <v>5</v>
      </c>
      <c r="F138" s="104">
        <v>0</v>
      </c>
      <c r="G138" s="65">
        <v>0</v>
      </c>
      <c r="H138" s="65" t="s">
        <v>300</v>
      </c>
      <c r="I138" s="65" t="s">
        <v>175</v>
      </c>
      <c r="J138" s="88">
        <v>0</v>
      </c>
      <c r="K138" s="67">
        <v>0</v>
      </c>
      <c r="L138" s="67">
        <v>0</v>
      </c>
      <c r="M138" s="67">
        <f>VLOOKUP('3. Pollutant Emissions - EF'!A138,'2. Emissions Units &amp; Activities'!A:M,11,FALSE)*G138</f>
        <v>0</v>
      </c>
      <c r="N138" s="67">
        <f>VLOOKUP('3. Pollutant Emissions - EF'!A138,'2. Emissions Units &amp; Activities'!A:M,12,FALSE)*G138</f>
        <v>0</v>
      </c>
      <c r="O138" s="67">
        <f>VLOOKUP('3. Pollutant Emissions - EF'!A138,'2. Emissions Units &amp; Activities'!A:M,13,FALSE)*G138</f>
        <v>0</v>
      </c>
    </row>
    <row r="139" spans="1:15" x14ac:dyDescent="0.35">
      <c r="A139" s="63" t="s">
        <v>51</v>
      </c>
      <c r="B139" s="66" t="s">
        <v>217</v>
      </c>
      <c r="C139" s="66" t="s">
        <v>218</v>
      </c>
      <c r="D139" s="8">
        <f>IFERROR(IF(OR($B139="",$B139="No CAS"),INDEX('[1]DEQ Pollutant List'!$A$7:$A$611,MATCH($C139,'[1]DEQ Pollutant List'!$C$7:$C$611,0)),INDEX('[1]DEQ Pollutant List'!$A$7:$A$611,MATCH($B139,'[1]DEQ Pollutant List'!$B$7:$B$611,0))),"")</f>
        <v>250</v>
      </c>
      <c r="F139" s="103">
        <v>2.9200000000000002E-5</v>
      </c>
      <c r="G139" s="68">
        <v>2.9200000000000002E-5</v>
      </c>
      <c r="H139" s="66" t="s">
        <v>300</v>
      </c>
      <c r="I139" s="66" t="s">
        <v>175</v>
      </c>
      <c r="J139" s="89">
        <v>11.150738479999999</v>
      </c>
      <c r="K139" s="68">
        <v>15.47600023</v>
      </c>
      <c r="L139" s="68">
        <v>15.47600023</v>
      </c>
      <c r="M139" s="68">
        <f>VLOOKUP('3. Pollutant Emissions - EF'!A139,'2. Emissions Units &amp; Activities'!A:M,11,FALSE)*G139</f>
        <v>4.0804080000000006E-2</v>
      </c>
      <c r="N139" s="68">
        <f>VLOOKUP('3. Pollutant Emissions - EF'!A139,'2. Emissions Units &amp; Activities'!A:M,12,FALSE)*G139</f>
        <v>4.2400000000000007E-2</v>
      </c>
      <c r="O139" s="68">
        <f>VLOOKUP('3. Pollutant Emissions - EF'!A139,'2. Emissions Units &amp; Activities'!A:M,13,FALSE)*G139</f>
        <v>4.2400000000000007E-2</v>
      </c>
    </row>
    <row r="140" spans="1:15" x14ac:dyDescent="0.35">
      <c r="A140" s="62" t="s">
        <v>51</v>
      </c>
      <c r="B140" s="65" t="s">
        <v>303</v>
      </c>
      <c r="C140" s="65" t="s">
        <v>304</v>
      </c>
      <c r="D140" s="8">
        <f>IFERROR(IF(OR($B140="",$B140="No CAS"),INDEX('[1]DEQ Pollutant List'!$A$7:$A$611,MATCH($C140,'[1]DEQ Pollutant List'!$C$7:$C$611,0)),INDEX('[1]DEQ Pollutant List'!$A$7:$A$611,MATCH($B140,'[1]DEQ Pollutant List'!$B$7:$B$611,0))),"")</f>
        <v>321</v>
      </c>
      <c r="F140" s="104">
        <v>9.3600000000000003E-3</v>
      </c>
      <c r="G140" s="65">
        <v>9.3600000000000003E-3</v>
      </c>
      <c r="H140" s="65" t="s">
        <v>300</v>
      </c>
      <c r="I140" s="65" t="s">
        <v>175</v>
      </c>
      <c r="J140" s="65">
        <v>3574.3460879999998</v>
      </c>
      <c r="K140" s="67">
        <v>4960.7997670000004</v>
      </c>
      <c r="L140" s="67">
        <v>4960.7997670000004</v>
      </c>
      <c r="M140" s="67">
        <f>VLOOKUP('3. Pollutant Emissions - EF'!A140,'2. Emissions Units &amp; Activities'!A:M,11,FALSE)*G140</f>
        <v>13.079664000000001</v>
      </c>
      <c r="N140" s="67">
        <f>VLOOKUP('3. Pollutant Emissions - EF'!A140,'2. Emissions Units &amp; Activities'!A:M,12,FALSE)*G140</f>
        <v>13.591232876712331</v>
      </c>
      <c r="O140" s="67">
        <f>VLOOKUP('3. Pollutant Emissions - EF'!A140,'2. Emissions Units &amp; Activities'!A:M,13,FALSE)*G140</f>
        <v>13.591232876712331</v>
      </c>
    </row>
    <row r="141" spans="1:15" x14ac:dyDescent="0.35">
      <c r="A141" s="63" t="s">
        <v>51</v>
      </c>
      <c r="B141" s="66" t="s">
        <v>251</v>
      </c>
      <c r="C141" s="66" t="s">
        <v>252</v>
      </c>
      <c r="D141" s="8">
        <f>IFERROR(IF(OR($B141="",$B141="No CAS"),INDEX('[1]DEQ Pollutant List'!$A$7:$A$611,MATCH($C141,'[1]DEQ Pollutant List'!$C$7:$C$611,0)),INDEX('[1]DEQ Pollutant List'!$A$7:$A$611,MATCH($B141,'[1]DEQ Pollutant List'!$B$7:$B$611,0))),"")</f>
        <v>428</v>
      </c>
      <c r="F141" s="103">
        <v>8.9900000000000003E-6</v>
      </c>
      <c r="G141" s="68">
        <v>8.9900000000000003E-6</v>
      </c>
      <c r="H141" s="66" t="s">
        <v>300</v>
      </c>
      <c r="I141" s="66" t="s">
        <v>175</v>
      </c>
      <c r="J141" s="68">
        <v>3.433052816</v>
      </c>
      <c r="K141" s="68">
        <v>4.7647002250000003</v>
      </c>
      <c r="L141" s="68">
        <v>4.7647002250000003</v>
      </c>
      <c r="M141" s="68">
        <f>VLOOKUP('3. Pollutant Emissions - EF'!A141,'2. Emissions Units &amp; Activities'!A:M,11,FALSE)*G141</f>
        <v>1.2562626000000002E-2</v>
      </c>
      <c r="N141" s="68">
        <f>VLOOKUP('3. Pollutant Emissions - EF'!A141,'2. Emissions Units &amp; Activities'!A:M,12,FALSE)*G141</f>
        <v>1.3053972602739727E-2</v>
      </c>
      <c r="O141" s="68">
        <f>VLOOKUP('3. Pollutant Emissions - EF'!A141,'2. Emissions Units &amp; Activities'!A:M,13,FALSE)*G141</f>
        <v>1.3053972602739727E-2</v>
      </c>
    </row>
    <row r="142" spans="1:15" x14ac:dyDescent="0.35">
      <c r="A142" s="62" t="s">
        <v>51</v>
      </c>
      <c r="B142" s="65" t="s">
        <v>305</v>
      </c>
      <c r="C142" s="65" t="s">
        <v>306</v>
      </c>
      <c r="D142" s="8">
        <f>IFERROR(IF(OR($B142="",$B142="No CAS"),INDEX('[1]DEQ Pollutant List'!$A$7:$A$611,MATCH($C142,'[1]DEQ Pollutant List'!$C$7:$C$611,0)),INDEX('[1]DEQ Pollutant List'!$A$7:$A$611,MATCH($B142,'[1]DEQ Pollutant List'!$B$7:$B$611,0))),"")</f>
        <v>559</v>
      </c>
      <c r="F142" s="104">
        <v>3.6299999999999999E-4</v>
      </c>
      <c r="G142" s="65">
        <v>3.6299999999999999E-4</v>
      </c>
      <c r="H142" s="65" t="s">
        <v>300</v>
      </c>
      <c r="I142" s="65" t="s">
        <v>175</v>
      </c>
      <c r="J142" s="88">
        <v>138.62047949999999</v>
      </c>
      <c r="K142" s="67">
        <v>192.38999960000001</v>
      </c>
      <c r="L142" s="67">
        <v>192.38999960000001</v>
      </c>
      <c r="M142" s="67">
        <f>VLOOKUP('3. Pollutant Emissions - EF'!A142,'2. Emissions Units &amp; Activities'!A:M,11,FALSE)*G142</f>
        <v>0.50725620000000005</v>
      </c>
      <c r="N142" s="67">
        <f>VLOOKUP('3. Pollutant Emissions - EF'!A142,'2. Emissions Units &amp; Activities'!A:M,12,FALSE)*G142</f>
        <v>0.52709589041095894</v>
      </c>
      <c r="O142" s="67">
        <f>VLOOKUP('3. Pollutant Emissions - EF'!A142,'2. Emissions Units &amp; Activities'!A:M,13,FALSE)*G142</f>
        <v>0.52709589041095894</v>
      </c>
    </row>
    <row r="143" spans="1:15" x14ac:dyDescent="0.35">
      <c r="A143" s="63" t="s">
        <v>54</v>
      </c>
      <c r="B143" s="66" t="s">
        <v>269</v>
      </c>
      <c r="C143" s="66" t="s">
        <v>270</v>
      </c>
      <c r="D143" s="8">
        <f>IFERROR(IF(OR($B143="",$B143="No CAS"),INDEX('[1]DEQ Pollutant List'!$A$7:$A$611,MATCH($C143,'[1]DEQ Pollutant List'!$C$7:$C$611,0)),INDEX('[1]DEQ Pollutant List'!$A$7:$A$611,MATCH($B143,'[1]DEQ Pollutant List'!$B$7:$B$611,0))),"")</f>
        <v>326</v>
      </c>
      <c r="F143" s="105">
        <v>1.9819800000000001E-6</v>
      </c>
      <c r="G143" s="68">
        <v>1.9819800000000001E-6</v>
      </c>
      <c r="H143" s="66" t="s">
        <v>271</v>
      </c>
      <c r="I143" s="66" t="s">
        <v>264</v>
      </c>
      <c r="J143" s="68">
        <v>1.106341494</v>
      </c>
      <c r="K143" s="68">
        <v>1.8323405100000001</v>
      </c>
      <c r="L143" s="68">
        <v>1.8323405100000001</v>
      </c>
      <c r="M143" s="68">
        <f>VLOOKUP('3. Pollutant Emissions - EF'!A143,'2. Emissions Units &amp; Activities'!A:M,11,FALSE)*G143</f>
        <v>4.7558997486000006E-3</v>
      </c>
      <c r="N143" s="68">
        <f>VLOOKUP('3. Pollutant Emissions - EF'!A143,'2. Emissions Units &amp; Activities'!A:M,12,FALSE)*G143</f>
        <v>5.0201109863013483E-3</v>
      </c>
      <c r="O143" s="68">
        <f>VLOOKUP('3. Pollutant Emissions - EF'!A143,'2. Emissions Units &amp; Activities'!A:M,13,FALSE)*G143</f>
        <v>5.0201109863013483E-3</v>
      </c>
    </row>
    <row r="144" spans="1:15" x14ac:dyDescent="0.35">
      <c r="A144" s="62" t="s">
        <v>54</v>
      </c>
      <c r="B144" s="65" t="s">
        <v>272</v>
      </c>
      <c r="C144" s="65" t="s">
        <v>273</v>
      </c>
      <c r="D144" s="8">
        <f>IFERROR(IF(OR($B144="",$B144="No CAS"),INDEX('[1]DEQ Pollutant List'!$A$7:$A$611,MATCH($C144,'[1]DEQ Pollutant List'!$C$7:$C$611,0)),INDEX('[1]DEQ Pollutant List'!$A$7:$A$611,MATCH($B144,'[1]DEQ Pollutant List'!$B$7:$B$611,0))),"")</f>
        <v>607</v>
      </c>
      <c r="F144" s="105">
        <v>1.31274E-6</v>
      </c>
      <c r="G144" s="67">
        <v>1.31274E-6</v>
      </c>
      <c r="H144" s="65" t="s">
        <v>271</v>
      </c>
      <c r="I144" s="65" t="s">
        <v>264</v>
      </c>
      <c r="J144" s="67">
        <v>0.73277163899999997</v>
      </c>
      <c r="K144" s="67">
        <v>1.21362813</v>
      </c>
      <c r="L144" s="67">
        <v>1.21362813</v>
      </c>
      <c r="M144" s="67">
        <f>VLOOKUP('3. Pollutant Emissions - EF'!A144,'2. Emissions Units &amp; Activities'!A:M,11,FALSE)*G144</f>
        <v>3.1500115218000002E-3</v>
      </c>
      <c r="N144" s="67">
        <f>VLOOKUP('3. Pollutant Emissions - EF'!A144,'2. Emissions Units &amp; Activities'!A:M,12,FALSE)*G144</f>
        <v>3.3250085753424512E-3</v>
      </c>
      <c r="O144" s="67">
        <f>VLOOKUP('3. Pollutant Emissions - EF'!A144,'2. Emissions Units &amp; Activities'!A:M,13,FALSE)*G144</f>
        <v>3.3250085753424512E-3</v>
      </c>
    </row>
    <row r="145" spans="1:15" x14ac:dyDescent="0.35">
      <c r="A145" s="63" t="s">
        <v>54</v>
      </c>
      <c r="B145" s="66" t="s">
        <v>274</v>
      </c>
      <c r="C145" s="66" t="s">
        <v>275</v>
      </c>
      <c r="D145" s="8">
        <f>IFERROR(IF(OR($B145="",$B145="No CAS"),INDEX('[1]DEQ Pollutant List'!$A$7:$A$611,MATCH($C145,'[1]DEQ Pollutant List'!$C$7:$C$611,0)),INDEX('[1]DEQ Pollutant List'!$A$7:$A$611,MATCH($B145,'[1]DEQ Pollutant List'!$B$7:$B$611,0))),"")</f>
        <v>193</v>
      </c>
      <c r="F145" s="103">
        <v>1.75604E-6</v>
      </c>
      <c r="G145" s="68">
        <v>1.75604E-6</v>
      </c>
      <c r="H145" s="66" t="s">
        <v>271</v>
      </c>
      <c r="I145" s="66" t="s">
        <v>264</v>
      </c>
      <c r="J145" s="68">
        <v>0.98022175600000006</v>
      </c>
      <c r="K145" s="68">
        <v>1.6234589800000001</v>
      </c>
      <c r="L145" s="68">
        <v>1.6234589800000001</v>
      </c>
      <c r="M145" s="68">
        <f>VLOOKUP('3. Pollutant Emissions - EF'!A145,'2. Emissions Units &amp; Activities'!A:M,11,FALSE)*G145</f>
        <v>4.2137409028000002E-3</v>
      </c>
      <c r="N145" s="68">
        <f>VLOOKUP('3. Pollutant Emissions - EF'!A145,'2. Emissions Units &amp; Activities'!A:M,12,FALSE)*G145</f>
        <v>4.4478328219177896E-3</v>
      </c>
      <c r="O145" s="68">
        <f>VLOOKUP('3. Pollutant Emissions - EF'!A145,'2. Emissions Units &amp; Activities'!A:M,13,FALSE)*G145</f>
        <v>4.4478328219177896E-3</v>
      </c>
    </row>
    <row r="146" spans="1:15" x14ac:dyDescent="0.35">
      <c r="A146" s="62" t="s">
        <v>54</v>
      </c>
      <c r="B146" s="65" t="s">
        <v>276</v>
      </c>
      <c r="C146" s="65" t="s">
        <v>277</v>
      </c>
      <c r="D146" s="8">
        <f>IFERROR(IF(OR($B146="",$B146="No CAS"),INDEX('[1]DEQ Pollutant List'!$A$7:$A$611,MATCH($C146,'[1]DEQ Pollutant List'!$C$7:$C$611,0)),INDEX('[1]DEQ Pollutant List'!$A$7:$A$611,MATCH($B146,'[1]DEQ Pollutant List'!$B$7:$B$611,0))),"")</f>
        <v>113</v>
      </c>
      <c r="F146" s="105">
        <v>2.8456999999999999E-5</v>
      </c>
      <c r="G146" s="65">
        <v>2.8456999999999999E-5</v>
      </c>
      <c r="H146" s="65" t="s">
        <v>271</v>
      </c>
      <c r="I146" s="65" t="s">
        <v>264</v>
      </c>
      <c r="J146" s="67">
        <v>15.884701099999999</v>
      </c>
      <c r="K146" s="67">
        <v>26.3084965</v>
      </c>
      <c r="L146" s="67">
        <v>26.3084965</v>
      </c>
      <c r="M146" s="67">
        <f>VLOOKUP('3. Pollutant Emissions - EF'!A146,'2. Emissions Units &amp; Activities'!A:M,11,FALSE)*G146</f>
        <v>6.8284563490000005E-2</v>
      </c>
      <c r="N146" s="67">
        <f>VLOOKUP('3. Pollutant Emissions - EF'!A146,'2. Emissions Units &amp; Activities'!A:M,12,FALSE)*G146</f>
        <v>7.2078072602739407E-2</v>
      </c>
      <c r="O146" s="67">
        <f>VLOOKUP('3. Pollutant Emissions - EF'!A146,'2. Emissions Units &amp; Activities'!A:M,13,FALSE)*G146</f>
        <v>7.2078072602739407E-2</v>
      </c>
    </row>
    <row r="147" spans="1:15" x14ac:dyDescent="0.35">
      <c r="A147" s="63" t="s">
        <v>54</v>
      </c>
      <c r="B147" s="66" t="s">
        <v>278</v>
      </c>
      <c r="C147" s="66" t="s">
        <v>279</v>
      </c>
      <c r="D147" s="8">
        <f>IFERROR(IF(OR($B147="",$B147="No CAS"),INDEX('[1]DEQ Pollutant List'!$A$7:$A$611,MATCH($C147,'[1]DEQ Pollutant List'!$C$7:$C$611,0)),INDEX('[1]DEQ Pollutant List'!$A$7:$A$611,MATCH($B147,'[1]DEQ Pollutant List'!$B$7:$B$611,0))),"")</f>
        <v>333</v>
      </c>
      <c r="F147" s="105">
        <v>3.2317999999999998E-5</v>
      </c>
      <c r="G147" s="66">
        <v>3.2317999999999998E-5</v>
      </c>
      <c r="H147" s="66" t="s">
        <v>271</v>
      </c>
      <c r="I147" s="66" t="s">
        <v>264</v>
      </c>
      <c r="J147" s="68">
        <v>18.039911799999999</v>
      </c>
      <c r="K147" s="68">
        <v>29.877991000000002</v>
      </c>
      <c r="L147" s="68">
        <v>29.877991000000002</v>
      </c>
      <c r="M147" s="68">
        <f>VLOOKUP('3. Pollutant Emissions - EF'!A147,'2. Emissions Units &amp; Activities'!A:M,11,FALSE)*G147</f>
        <v>7.7549303259999994E-2</v>
      </c>
      <c r="N147" s="68">
        <f>VLOOKUP('3. Pollutant Emissions - EF'!A147,'2. Emissions Units &amp; Activities'!A:M,12,FALSE)*G147</f>
        <v>8.1857509589040742E-2</v>
      </c>
      <c r="O147" s="68">
        <f>VLOOKUP('3. Pollutant Emissions - EF'!A147,'2. Emissions Units &amp; Activities'!A:M,13,FALSE)*G147</f>
        <v>8.1857509589040742E-2</v>
      </c>
    </row>
    <row r="148" spans="1:15" x14ac:dyDescent="0.35">
      <c r="A148" s="62" t="s">
        <v>54</v>
      </c>
      <c r="B148" s="65" t="s">
        <v>280</v>
      </c>
      <c r="C148" s="65" t="s">
        <v>281</v>
      </c>
      <c r="D148" s="8">
        <f>IFERROR(IF(OR($B148="",$B148="No CAS"),INDEX('[1]DEQ Pollutant List'!$A$7:$A$611,MATCH($C148,'[1]DEQ Pollutant List'!$C$7:$C$611,0)),INDEX('[1]DEQ Pollutant List'!$A$7:$A$611,MATCH($B148,'[1]DEQ Pollutant List'!$B$7:$B$611,0))),"")</f>
        <v>91</v>
      </c>
      <c r="F148" s="103">
        <v>2.5711400000000001E-6</v>
      </c>
      <c r="G148" s="67">
        <v>2.5711400000000001E-6</v>
      </c>
      <c r="H148" s="65" t="s">
        <v>271</v>
      </c>
      <c r="I148" s="65" t="s">
        <v>264</v>
      </c>
      <c r="J148" s="67">
        <v>1.4352106819999999</v>
      </c>
      <c r="K148" s="67">
        <v>2.3770189300000002</v>
      </c>
      <c r="L148" s="67">
        <v>2.3770189300000002</v>
      </c>
      <c r="M148" s="67">
        <f>VLOOKUP('3. Pollutant Emissions - EF'!A148,'2. Emissions Units &amp; Activities'!A:M,11,FALSE)*G148</f>
        <v>6.169630409800001E-3</v>
      </c>
      <c r="N148" s="67">
        <f>VLOOKUP('3. Pollutant Emissions - EF'!A148,'2. Emissions Units &amp; Activities'!A:M,12,FALSE)*G148</f>
        <v>6.5123806301369581E-3</v>
      </c>
      <c r="O148" s="67">
        <f>VLOOKUP('3. Pollutant Emissions - EF'!A148,'2. Emissions Units &amp; Activities'!A:M,13,FALSE)*G148</f>
        <v>6.5123806301369581E-3</v>
      </c>
    </row>
    <row r="149" spans="1:15" x14ac:dyDescent="0.35">
      <c r="A149" s="63" t="s">
        <v>54</v>
      </c>
      <c r="B149" s="66" t="s">
        <v>282</v>
      </c>
      <c r="C149" s="66" t="s">
        <v>283</v>
      </c>
      <c r="D149" s="8">
        <f>IFERROR(IF(OR($B149="",$B149="No CAS"),INDEX('[1]DEQ Pollutant List'!$A$7:$A$611,MATCH($C149,'[1]DEQ Pollutant List'!$C$7:$C$611,0)),INDEX('[1]DEQ Pollutant List'!$A$7:$A$611,MATCH($B149,'[1]DEQ Pollutant List'!$B$7:$B$611,0))),"")</f>
        <v>108</v>
      </c>
      <c r="F149" s="103">
        <v>2.9457999999999998E-7</v>
      </c>
      <c r="G149" s="68">
        <v>2.9457999999999998E-7</v>
      </c>
      <c r="H149" s="66" t="s">
        <v>271</v>
      </c>
      <c r="I149" s="66" t="s">
        <v>264</v>
      </c>
      <c r="J149" s="68">
        <v>0.16443459399999999</v>
      </c>
      <c r="K149" s="68">
        <v>0.27233921</v>
      </c>
      <c r="L149" s="68">
        <v>0.27233921</v>
      </c>
      <c r="M149" s="68">
        <f>VLOOKUP('3. Pollutant Emissions - EF'!A149,'2. Emissions Units &amp; Activities'!A:M,11,FALSE)*G149</f>
        <v>7.0686533060000006E-4</v>
      </c>
      <c r="N149" s="68">
        <f>VLOOKUP('3. Pollutant Emissions - EF'!A149,'2. Emissions Units &amp; Activities'!A:M,12,FALSE)*G149</f>
        <v>7.4613482191780494E-4</v>
      </c>
      <c r="O149" s="68">
        <f>VLOOKUP('3. Pollutant Emissions - EF'!A149,'2. Emissions Units &amp; Activities'!A:M,13,FALSE)*G149</f>
        <v>7.4613482191780494E-4</v>
      </c>
    </row>
    <row r="150" spans="1:15" x14ac:dyDescent="0.35">
      <c r="A150" s="62" t="s">
        <v>54</v>
      </c>
      <c r="B150" s="65" t="s">
        <v>284</v>
      </c>
      <c r="C150" s="65" t="s">
        <v>285</v>
      </c>
      <c r="D150" s="8">
        <f>IFERROR(IF(OR($B150="",$B150="No CAS"),INDEX('[1]DEQ Pollutant List'!$A$7:$A$611,MATCH($C150,'[1]DEQ Pollutant List'!$C$7:$C$611,0)),INDEX('[1]DEQ Pollutant List'!$A$7:$A$611,MATCH($B150,'[1]DEQ Pollutant List'!$B$7:$B$611,0))),"")</f>
        <v>118</v>
      </c>
      <c r="F150" s="104">
        <v>3.7179999999999998E-6</v>
      </c>
      <c r="G150" s="65">
        <v>3.7179999999999998E-6</v>
      </c>
      <c r="H150" s="65" t="s">
        <v>271</v>
      </c>
      <c r="I150" s="65" t="s">
        <v>264</v>
      </c>
      <c r="J150" s="67">
        <v>2.075388083</v>
      </c>
      <c r="K150" s="67">
        <v>3.4372910000000001</v>
      </c>
      <c r="L150" s="67">
        <v>3.4372910000000001</v>
      </c>
      <c r="M150" s="67">
        <f>VLOOKUP('3. Pollutant Emissions - EF'!A150,'2. Emissions Units &amp; Activities'!A:M,11,FALSE)*G150</f>
        <v>8.9216012600000002E-3</v>
      </c>
      <c r="N150" s="67">
        <f>VLOOKUP('3. Pollutant Emissions - EF'!A150,'2. Emissions Units &amp; Activities'!A:M,12,FALSE)*G150</f>
        <v>9.4172356164383148E-3</v>
      </c>
      <c r="O150" s="67">
        <f>VLOOKUP('3. Pollutant Emissions - EF'!A150,'2. Emissions Units &amp; Activities'!A:M,13,FALSE)*G150</f>
        <v>9.4172356164383148E-3</v>
      </c>
    </row>
    <row r="151" spans="1:15" x14ac:dyDescent="0.35">
      <c r="A151" s="63" t="s">
        <v>54</v>
      </c>
      <c r="B151" s="66" t="s">
        <v>286</v>
      </c>
      <c r="C151" s="66" t="s">
        <v>287</v>
      </c>
      <c r="D151" s="8">
        <f>IFERROR(IF(OR($B151="",$B151="No CAS"),INDEX('[1]DEQ Pollutant List'!$A$7:$A$611,MATCH($C151,'[1]DEQ Pollutant List'!$C$7:$C$611,0)),INDEX('[1]DEQ Pollutant List'!$A$7:$A$611,MATCH($B151,'[1]DEQ Pollutant List'!$B$7:$B$611,0))),"")</f>
        <v>328</v>
      </c>
      <c r="F151" s="103">
        <v>3.3176E-7</v>
      </c>
      <c r="G151" s="68">
        <v>3.3176E-7</v>
      </c>
      <c r="H151" s="66" t="s">
        <v>271</v>
      </c>
      <c r="I151" s="66" t="s">
        <v>264</v>
      </c>
      <c r="J151" s="68">
        <v>0.18518847499999999</v>
      </c>
      <c r="K151" s="68">
        <v>0.30671211999999998</v>
      </c>
      <c r="L151" s="68">
        <v>0.30671211999999998</v>
      </c>
      <c r="M151" s="68">
        <f>VLOOKUP('3. Pollutant Emissions - EF'!A151,'2. Emissions Units &amp; Activities'!A:M,11,FALSE)*G151</f>
        <v>7.9608134320000002E-4</v>
      </c>
      <c r="N151" s="68">
        <f>VLOOKUP('3. Pollutant Emissions - EF'!A151,'2. Emissions Units &amp; Activities'!A:M,12,FALSE)*G151</f>
        <v>8.403071780821882E-4</v>
      </c>
      <c r="O151" s="68">
        <f>VLOOKUP('3. Pollutant Emissions - EF'!A151,'2. Emissions Units &amp; Activities'!A:M,13,FALSE)*G151</f>
        <v>8.403071780821882E-4</v>
      </c>
    </row>
    <row r="152" spans="1:15" x14ac:dyDescent="0.35">
      <c r="A152" s="62" t="s">
        <v>54</v>
      </c>
      <c r="B152" s="65" t="s">
        <v>249</v>
      </c>
      <c r="C152" s="65" t="s">
        <v>250</v>
      </c>
      <c r="D152" s="8">
        <f>IFERROR(IF(OR($B152="",$B152="No CAS"),INDEX('[1]DEQ Pollutant List'!$A$7:$A$611,MATCH($C152,'[1]DEQ Pollutant List'!$C$7:$C$611,0)),INDEX('[1]DEQ Pollutant List'!$A$7:$A$611,MATCH($B152,'[1]DEQ Pollutant List'!$B$7:$B$611,0))),"")</f>
        <v>289</v>
      </c>
      <c r="F152" s="103">
        <v>5.3481999999999997E-7</v>
      </c>
      <c r="G152" s="67">
        <v>5.3481999999999997E-7</v>
      </c>
      <c r="H152" s="65" t="s">
        <v>271</v>
      </c>
      <c r="I152" s="65" t="s">
        <v>264</v>
      </c>
      <c r="J152" s="88">
        <v>0.29853659399999999</v>
      </c>
      <c r="K152" s="67">
        <v>0.49444109000000003</v>
      </c>
      <c r="L152" s="67">
        <v>0.49444109000000003</v>
      </c>
      <c r="M152" s="67">
        <f>VLOOKUP('3. Pollutant Emissions - EF'!A152,'2. Emissions Units &amp; Activities'!A:M,11,FALSE)*G152</f>
        <v>1.2833380274E-3</v>
      </c>
      <c r="N152" s="67">
        <f>VLOOKUP('3. Pollutant Emissions - EF'!A152,'2. Emissions Units &amp; Activities'!A:M,12,FALSE)*G152</f>
        <v>1.3546331232876653E-3</v>
      </c>
      <c r="O152" s="67">
        <f>VLOOKUP('3. Pollutant Emissions - EF'!A152,'2. Emissions Units &amp; Activities'!A:M,13,FALSE)*G152</f>
        <v>1.3546331232876653E-3</v>
      </c>
    </row>
    <row r="153" spans="1:15" x14ac:dyDescent="0.35">
      <c r="A153" s="63" t="s">
        <v>54</v>
      </c>
      <c r="B153" s="95" t="s">
        <v>288</v>
      </c>
      <c r="C153" s="66" t="s">
        <v>289</v>
      </c>
      <c r="D153" s="8">
        <f>IFERROR(IF(OR($B153="",$B153="No CAS"),INDEX('[1]DEQ Pollutant List'!$A$7:$A$611,MATCH($C153,'[1]DEQ Pollutant List'!$C$7:$C$611,0)),INDEX('[1]DEQ Pollutant List'!$A$7:$A$611,MATCH($B153,'[1]DEQ Pollutant List'!$B$7:$B$611,0))),"")</f>
        <v>293</v>
      </c>
      <c r="F153" s="104">
        <v>2.3623599999999999E-4</v>
      </c>
      <c r="G153" s="66">
        <v>2.3623599999999999E-4</v>
      </c>
      <c r="H153" s="66" t="s">
        <v>271</v>
      </c>
      <c r="I153" s="66" t="s">
        <v>264</v>
      </c>
      <c r="J153" s="89">
        <v>131.8669659</v>
      </c>
      <c r="K153" s="68">
        <v>218.400182</v>
      </c>
      <c r="L153" s="68">
        <v>218.400182</v>
      </c>
      <c r="M153" s="68">
        <f>VLOOKUP('3. Pollutant Emissions - EF'!A153,'2. Emissions Units &amp; Activities'!A:M,11,FALSE)*G153</f>
        <v>0.56686481852000004</v>
      </c>
      <c r="N153" s="68">
        <f>VLOOKUP('3. Pollutant Emissions - EF'!A153,'2. Emissions Units &amp; Activities'!A:M,12,FALSE)*G153</f>
        <v>0.59835666301369606</v>
      </c>
      <c r="O153" s="68">
        <f>VLOOKUP('3. Pollutant Emissions - EF'!A153,'2. Emissions Units &amp; Activities'!A:M,13,FALSE)*G153</f>
        <v>0.59835666301369606</v>
      </c>
    </row>
    <row r="154" spans="1:15" x14ac:dyDescent="0.35">
      <c r="A154" s="62" t="s">
        <v>54</v>
      </c>
      <c r="B154" s="65" t="s">
        <v>290</v>
      </c>
      <c r="C154" s="65" t="s">
        <v>291</v>
      </c>
      <c r="D154" s="8">
        <f>IFERROR(IF(OR($B154="",$B154="No CAS"),INDEX('[1]DEQ Pollutant List'!$A$7:$A$611,MATCH($C154,'[1]DEQ Pollutant List'!$C$7:$C$611,0)),INDEX('[1]DEQ Pollutant List'!$A$7:$A$611,MATCH($B154,'[1]DEQ Pollutant List'!$B$7:$B$611,0))),"")</f>
        <v>337</v>
      </c>
      <c r="F154" s="103">
        <v>2.1335599999999999E-6</v>
      </c>
      <c r="G154" s="67">
        <v>2.1335599999999999E-6</v>
      </c>
      <c r="H154" s="65" t="s">
        <v>271</v>
      </c>
      <c r="I154" s="65" t="s">
        <v>264</v>
      </c>
      <c r="J154" s="67">
        <v>1.1909534690000001</v>
      </c>
      <c r="K154" s="67">
        <v>1.9724762199999999</v>
      </c>
      <c r="L154" s="67">
        <v>1.9724762199999999</v>
      </c>
      <c r="M154" s="67">
        <f>VLOOKUP('3. Pollutant Emissions - EF'!A154,'2. Emissions Units &amp; Activities'!A:M,11,FALSE)*G154</f>
        <v>5.1196265692E-3</v>
      </c>
      <c r="N154" s="67">
        <f>VLOOKUP('3. Pollutant Emissions - EF'!A154,'2. Emissions Units &amp; Activities'!A:M,12,FALSE)*G154</f>
        <v>5.4040444383561407E-3</v>
      </c>
      <c r="O154" s="67">
        <f>VLOOKUP('3. Pollutant Emissions - EF'!A154,'2. Emissions Units &amp; Activities'!A:M,13,FALSE)*G154</f>
        <v>5.4040444383561407E-3</v>
      </c>
    </row>
    <row r="155" spans="1:15" x14ac:dyDescent="0.35">
      <c r="A155" s="63" t="s">
        <v>54</v>
      </c>
      <c r="B155" s="66" t="s">
        <v>292</v>
      </c>
      <c r="C155" s="66" t="s">
        <v>293</v>
      </c>
      <c r="D155" s="8">
        <f>IFERROR(IF(OR($B155="",$B155="No CAS"),INDEX('[1]DEQ Pollutant List'!$A$7:$A$611,MATCH($C155,'[1]DEQ Pollutant List'!$C$7:$C$611,0)),INDEX('[1]DEQ Pollutant List'!$A$7:$A$611,MATCH($B155,'[1]DEQ Pollutant List'!$B$7:$B$611,0))),"")</f>
        <v>585</v>
      </c>
      <c r="F155" s="103">
        <v>5.6628000000000002E-6</v>
      </c>
      <c r="G155" s="68">
        <v>5.6628000000000002E-6</v>
      </c>
      <c r="H155" s="66" t="s">
        <v>271</v>
      </c>
      <c r="I155" s="66" t="s">
        <v>264</v>
      </c>
      <c r="J155" s="68">
        <v>3.1609756959999999</v>
      </c>
      <c r="K155" s="68">
        <v>5.2352585999999999</v>
      </c>
      <c r="L155" s="68">
        <v>5.2352585999999999</v>
      </c>
      <c r="M155" s="68">
        <f>VLOOKUP('3. Pollutant Emissions - EF'!A155,'2. Emissions Units &amp; Activities'!A:M,11,FALSE)*G155</f>
        <v>1.3588284996000002E-2</v>
      </c>
      <c r="N155" s="68">
        <f>VLOOKUP('3. Pollutant Emissions - EF'!A155,'2. Emissions Units &amp; Activities'!A:M,12,FALSE)*G155</f>
        <v>1.4343174246575281E-2</v>
      </c>
      <c r="O155" s="68">
        <f>VLOOKUP('3. Pollutant Emissions - EF'!A155,'2. Emissions Units &amp; Activities'!A:M,13,FALSE)*G155</f>
        <v>1.4343174246575281E-2</v>
      </c>
    </row>
    <row r="156" spans="1:15" x14ac:dyDescent="0.35">
      <c r="A156" s="62" t="s">
        <v>54</v>
      </c>
      <c r="B156" s="65" t="s">
        <v>257</v>
      </c>
      <c r="C156" s="65" t="s">
        <v>258</v>
      </c>
      <c r="D156" s="8">
        <f>IFERROR(IF(OR($B156="",$B156="No CAS"),INDEX('[1]DEQ Pollutant List'!$A$7:$A$611,MATCH($C156,'[1]DEQ Pollutant List'!$C$7:$C$611,0)),INDEX('[1]DEQ Pollutant List'!$A$7:$A$611,MATCH($B156,'[1]DEQ Pollutant List'!$B$7:$B$611,0))),"")</f>
        <v>600</v>
      </c>
      <c r="F156" s="103">
        <v>1.51008E-6</v>
      </c>
      <c r="G156" s="67">
        <v>1.51008E-6</v>
      </c>
      <c r="H156" s="65" t="s">
        <v>271</v>
      </c>
      <c r="I156" s="65" t="s">
        <v>264</v>
      </c>
      <c r="J156" s="88">
        <v>0.84292685199999995</v>
      </c>
      <c r="K156" s="67">
        <v>1.39606896</v>
      </c>
      <c r="L156" s="67">
        <v>1.39606896</v>
      </c>
      <c r="M156" s="67">
        <f>VLOOKUP('3. Pollutant Emissions - EF'!A156,'2. Emissions Units &amp; Activities'!A:M,11,FALSE)*G156</f>
        <v>3.6235426656000005E-3</v>
      </c>
      <c r="N156" s="67">
        <f>VLOOKUP('3. Pollutant Emissions - EF'!A156,'2. Emissions Units &amp; Activities'!A:M,12,FALSE)*G156</f>
        <v>3.8248464657534083E-3</v>
      </c>
      <c r="O156" s="67">
        <f>VLOOKUP('3. Pollutant Emissions - EF'!A156,'2. Emissions Units &amp; Activities'!A:M,13,FALSE)*G156</f>
        <v>3.8248464657534083E-3</v>
      </c>
    </row>
    <row r="157" spans="1:15" x14ac:dyDescent="0.35">
      <c r="A157" s="63" t="s">
        <v>54</v>
      </c>
      <c r="B157" s="66" t="s">
        <v>294</v>
      </c>
      <c r="C157" s="66" t="s">
        <v>295</v>
      </c>
      <c r="D157" s="8">
        <f>IFERROR(IF(OR($B157="",$B157="No CAS"),INDEX('[1]DEQ Pollutant List'!$A$7:$A$611,MATCH($C157,'[1]DEQ Pollutant List'!$C$7:$C$611,0)),INDEX('[1]DEQ Pollutant List'!$A$7:$A$611,MATCH($B157,'[1]DEQ Pollutant List'!$B$7:$B$611,0))),"")</f>
        <v>608</v>
      </c>
      <c r="F157" s="103">
        <v>1.54154E-6</v>
      </c>
      <c r="G157" s="68">
        <v>1.54154E-6</v>
      </c>
      <c r="H157" s="66" t="s">
        <v>271</v>
      </c>
      <c r="I157" s="66" t="s">
        <v>264</v>
      </c>
      <c r="J157" s="66">
        <v>0.86048782800000001</v>
      </c>
      <c r="K157" s="68">
        <v>1.4251537299999999</v>
      </c>
      <c r="L157" s="68">
        <v>1.4251537299999999</v>
      </c>
      <c r="M157" s="68">
        <f>VLOOKUP('3. Pollutant Emissions - EF'!A157,'2. Emissions Units &amp; Activities'!A:M,11,FALSE)*G157</f>
        <v>3.6990331378000002E-3</v>
      </c>
      <c r="N157" s="68">
        <f>VLOOKUP('3. Pollutant Emissions - EF'!A157,'2. Emissions Units &amp; Activities'!A:M,12,FALSE)*G157</f>
        <v>3.904530767123271E-3</v>
      </c>
      <c r="O157" s="68">
        <f>VLOOKUP('3. Pollutant Emissions - EF'!A157,'2. Emissions Units &amp; Activities'!A:M,13,FALSE)*G157</f>
        <v>3.904530767123271E-3</v>
      </c>
    </row>
    <row r="158" spans="1:15" x14ac:dyDescent="0.35">
      <c r="A158" s="62" t="s">
        <v>54</v>
      </c>
      <c r="B158" s="65" t="s">
        <v>296</v>
      </c>
      <c r="C158" s="65" t="s">
        <v>297</v>
      </c>
      <c r="D158" s="8">
        <f>IFERROR(IF(OR($B158="",$B158="No CAS"),INDEX('[1]DEQ Pollutant List'!$A$7:$A$611,MATCH($C158,'[1]DEQ Pollutant List'!$C$7:$C$611,0)),INDEX('[1]DEQ Pollutant List'!$A$7:$A$611,MATCH($B158,'[1]DEQ Pollutant List'!$B$7:$B$611,0))),"")</f>
        <v>628</v>
      </c>
      <c r="F158" s="103">
        <v>7.6359999999999994E-6</v>
      </c>
      <c r="G158" s="67">
        <v>7.6359999999999994E-6</v>
      </c>
      <c r="H158" s="65" t="s">
        <v>271</v>
      </c>
      <c r="I158" s="65" t="s">
        <v>175</v>
      </c>
      <c r="J158" s="88">
        <v>4.2624162989999999</v>
      </c>
      <c r="K158" s="67">
        <v>7.0594821769999996</v>
      </c>
      <c r="L158" s="67">
        <v>7.0594821769999996</v>
      </c>
      <c r="M158" s="67">
        <f>VLOOKUP('3. Pollutant Emissions - EF'!A158,'2. Emissions Units &amp; Activities'!A:M,11,FALSE)*G158</f>
        <v>1.8323116519999998E-2</v>
      </c>
      <c r="N158" s="67">
        <f>VLOOKUP('3. Pollutant Emissions - EF'!A158,'2. Emissions Units &amp; Activities'!A:M,12,FALSE)*G158</f>
        <v>1.9341046575342382E-2</v>
      </c>
      <c r="O158" s="67">
        <f>VLOOKUP('3. Pollutant Emissions - EF'!A158,'2. Emissions Units &amp; Activities'!A:M,13,FALSE)*G158</f>
        <v>1.9341046575342382E-2</v>
      </c>
    </row>
    <row r="159" spans="1:15" x14ac:dyDescent="0.35">
      <c r="A159" s="63" t="s">
        <v>54</v>
      </c>
      <c r="B159" s="66" t="s">
        <v>298</v>
      </c>
      <c r="C159" s="66" t="s">
        <v>299</v>
      </c>
      <c r="D159" s="8">
        <f>IFERROR(IF(OR($B159="",$B159="No CAS"),INDEX('[1]DEQ Pollutant List'!$A$7:$A$611,MATCH($C159,'[1]DEQ Pollutant List'!$C$7:$C$611,0)),INDEX('[1]DEQ Pollutant List'!$A$7:$A$611,MATCH($B159,'[1]DEQ Pollutant List'!$B$7:$B$611,0))),"")</f>
        <v>630</v>
      </c>
      <c r="F159" s="103">
        <v>3.6036000000000001E-6</v>
      </c>
      <c r="G159" s="68">
        <v>3.6036000000000001E-6</v>
      </c>
      <c r="H159" s="66" t="s">
        <v>271</v>
      </c>
      <c r="I159" s="66" t="s">
        <v>264</v>
      </c>
      <c r="J159" s="68">
        <v>2.0115299879999999</v>
      </c>
      <c r="K159" s="68">
        <v>3.3315282000000002</v>
      </c>
      <c r="L159" s="68">
        <v>3.3315282000000002</v>
      </c>
      <c r="M159" s="68">
        <f>VLOOKUP('3. Pollutant Emissions - EF'!A159,'2. Emissions Units &amp; Activities'!A:M,11,FALSE)*G159</f>
        <v>8.6470904520000013E-3</v>
      </c>
      <c r="N159" s="68">
        <f>VLOOKUP('3. Pollutant Emissions - EF'!A159,'2. Emissions Units &amp; Activities'!A:M,12,FALSE)*G159</f>
        <v>9.1274745205479069E-3</v>
      </c>
      <c r="O159" s="68">
        <f>VLOOKUP('3. Pollutant Emissions - EF'!A159,'2. Emissions Units &amp; Activities'!A:M,13,FALSE)*G159</f>
        <v>9.1274745205479069E-3</v>
      </c>
    </row>
    <row r="160" spans="1:15" x14ac:dyDescent="0.35">
      <c r="A160" s="62" t="s">
        <v>56</v>
      </c>
      <c r="B160" s="65" t="s">
        <v>206</v>
      </c>
      <c r="C160" s="65" t="s">
        <v>207</v>
      </c>
      <c r="D160" s="8">
        <f>IFERROR(IF(OR($B160="",$B160="No CAS"),INDEX('[1]DEQ Pollutant List'!$A$7:$A$611,MATCH($C160,'[1]DEQ Pollutant List'!$C$7:$C$611,0)),INDEX('[1]DEQ Pollutant List'!$A$7:$A$611,MATCH($B160,'[1]DEQ Pollutant List'!$B$7:$B$611,0))),"")</f>
        <v>1</v>
      </c>
      <c r="F160" s="104">
        <v>2.1299999999999999E-3</v>
      </c>
      <c r="G160" s="65">
        <v>2.1299999999999999E-3</v>
      </c>
      <c r="H160" s="65" t="s">
        <v>300</v>
      </c>
      <c r="I160" s="65" t="s">
        <v>175</v>
      </c>
      <c r="J160" s="88">
        <v>813.39286770000001</v>
      </c>
      <c r="K160" s="67">
        <v>1128.899958</v>
      </c>
      <c r="L160" s="67">
        <v>1128.899958</v>
      </c>
      <c r="M160" s="67">
        <f>VLOOKUP('3. Pollutant Emissions - EF'!A160,'2. Emissions Units &amp; Activities'!A:M,11,FALSE)*G160</f>
        <v>2.9764620000000002</v>
      </c>
      <c r="N160" s="67">
        <f>VLOOKUP('3. Pollutant Emissions - EF'!A160,'2. Emissions Units &amp; Activities'!A:M,12,FALSE)*G160</f>
        <v>3.0928767123287675</v>
      </c>
      <c r="O160" s="67">
        <f>VLOOKUP('3. Pollutant Emissions - EF'!A160,'2. Emissions Units &amp; Activities'!A:M,13,FALSE)*G160</f>
        <v>3.0928767123287675</v>
      </c>
    </row>
    <row r="161" spans="1:15" x14ac:dyDescent="0.35">
      <c r="A161" s="63" t="s">
        <v>56</v>
      </c>
      <c r="B161" s="66" t="s">
        <v>301</v>
      </c>
      <c r="C161" s="66" t="s">
        <v>302</v>
      </c>
      <c r="D161" s="8">
        <f>IFERROR(IF(OR($B161="",$B161="No CAS"),INDEX('[1]DEQ Pollutant List'!$A$7:$A$611,MATCH($C161,'[1]DEQ Pollutant List'!$C$7:$C$611,0)),INDEX('[1]DEQ Pollutant List'!$A$7:$A$611,MATCH($B161,'[1]DEQ Pollutant List'!$B$7:$B$611,0))),"")</f>
        <v>5</v>
      </c>
      <c r="F161" s="104">
        <v>0</v>
      </c>
      <c r="G161" s="66">
        <v>0</v>
      </c>
      <c r="H161" s="66" t="s">
        <v>300</v>
      </c>
      <c r="I161" s="66" t="s">
        <v>175</v>
      </c>
      <c r="J161" s="89">
        <v>0</v>
      </c>
      <c r="K161" s="68">
        <v>0</v>
      </c>
      <c r="L161" s="68">
        <v>0</v>
      </c>
      <c r="M161" s="68">
        <f>VLOOKUP('3. Pollutant Emissions - EF'!A161,'2. Emissions Units &amp; Activities'!A:M,11,FALSE)*G161</f>
        <v>0</v>
      </c>
      <c r="N161" s="68">
        <f>VLOOKUP('3. Pollutant Emissions - EF'!A161,'2. Emissions Units &amp; Activities'!A:M,12,FALSE)*G161</f>
        <v>0</v>
      </c>
      <c r="O161" s="68">
        <f>VLOOKUP('3. Pollutant Emissions - EF'!A161,'2. Emissions Units &amp; Activities'!A:M,13,FALSE)*G161</f>
        <v>0</v>
      </c>
    </row>
    <row r="162" spans="1:15" x14ac:dyDescent="0.35">
      <c r="A162" s="62" t="s">
        <v>56</v>
      </c>
      <c r="B162" s="65" t="s">
        <v>217</v>
      </c>
      <c r="C162" s="65" t="s">
        <v>218</v>
      </c>
      <c r="D162" s="8">
        <f>IFERROR(IF(OR($B162="",$B162="No CAS"),INDEX('[1]DEQ Pollutant List'!$A$7:$A$611,MATCH($C162,'[1]DEQ Pollutant List'!$C$7:$C$611,0)),INDEX('[1]DEQ Pollutant List'!$A$7:$A$611,MATCH($B162,'[1]DEQ Pollutant List'!$B$7:$B$611,0))),"")</f>
        <v>250</v>
      </c>
      <c r="F162" s="103">
        <v>2.3900000000000002E-5</v>
      </c>
      <c r="G162" s="67">
        <v>2.3900000000000002E-5</v>
      </c>
      <c r="H162" s="65" t="s">
        <v>300</v>
      </c>
      <c r="I162" s="65" t="s">
        <v>175</v>
      </c>
      <c r="J162" s="88">
        <v>9.1268029730000002</v>
      </c>
      <c r="K162" s="67">
        <v>12.66700005</v>
      </c>
      <c r="L162" s="67">
        <v>12.66700005</v>
      </c>
      <c r="M162" s="67">
        <f>VLOOKUP('3. Pollutant Emissions - EF'!A162,'2. Emissions Units &amp; Activities'!A:M,11,FALSE)*G162</f>
        <v>3.3397860000000001E-2</v>
      </c>
      <c r="N162" s="67">
        <f>VLOOKUP('3. Pollutant Emissions - EF'!A162,'2. Emissions Units &amp; Activities'!A:M,12,FALSE)*G162</f>
        <v>3.4704109589041097E-2</v>
      </c>
      <c r="O162" s="67">
        <f>VLOOKUP('3. Pollutant Emissions - EF'!A162,'2. Emissions Units &amp; Activities'!A:M,13,FALSE)*G162</f>
        <v>3.4704109589041097E-2</v>
      </c>
    </row>
    <row r="163" spans="1:15" x14ac:dyDescent="0.35">
      <c r="A163" s="63" t="s">
        <v>56</v>
      </c>
      <c r="B163" s="66" t="s">
        <v>303</v>
      </c>
      <c r="C163" s="66" t="s">
        <v>304</v>
      </c>
      <c r="D163" s="8">
        <f>IFERROR(IF(OR($B163="",$B163="No CAS"),INDEX('[1]DEQ Pollutant List'!$A$7:$A$611,MATCH($C163,'[1]DEQ Pollutant List'!$C$7:$C$611,0)),INDEX('[1]DEQ Pollutant List'!$A$7:$A$611,MATCH($B163,'[1]DEQ Pollutant List'!$B$7:$B$611,0))),"")</f>
        <v>321</v>
      </c>
      <c r="F163" s="104">
        <v>7.6600000000000001E-3</v>
      </c>
      <c r="G163" s="66">
        <v>7.6600000000000001E-3</v>
      </c>
      <c r="H163" s="66" t="s">
        <v>300</v>
      </c>
      <c r="I163" s="66" t="s">
        <v>175</v>
      </c>
      <c r="J163" s="66">
        <v>2925.159482</v>
      </c>
      <c r="K163" s="68">
        <v>4059.8000630000001</v>
      </c>
      <c r="L163" s="68">
        <v>4059.8000630000001</v>
      </c>
      <c r="M163" s="68">
        <f>VLOOKUP('3. Pollutant Emissions - EF'!A163,'2. Emissions Units &amp; Activities'!A:M,11,FALSE)*G163</f>
        <v>10.704084000000002</v>
      </c>
      <c r="N163" s="68">
        <f>VLOOKUP('3. Pollutant Emissions - EF'!A163,'2. Emissions Units &amp; Activities'!A:M,12,FALSE)*G163</f>
        <v>11.122739726027397</v>
      </c>
      <c r="O163" s="68">
        <f>VLOOKUP('3. Pollutant Emissions - EF'!A163,'2. Emissions Units &amp; Activities'!A:M,13,FALSE)*G163</f>
        <v>11.122739726027397</v>
      </c>
    </row>
    <row r="164" spans="1:15" x14ac:dyDescent="0.35">
      <c r="A164" s="62" t="s">
        <v>56</v>
      </c>
      <c r="B164" s="65" t="s">
        <v>251</v>
      </c>
      <c r="C164" s="65" t="s">
        <v>252</v>
      </c>
      <c r="D164" s="8">
        <f>IFERROR(IF(OR($B164="",$B164="No CAS"),INDEX('[1]DEQ Pollutant List'!$A$7:$A$611,MATCH($C164,'[1]DEQ Pollutant List'!$C$7:$C$611,0)),INDEX('[1]DEQ Pollutant List'!$A$7:$A$611,MATCH($B164,'[1]DEQ Pollutant List'!$B$7:$B$611,0))),"")</f>
        <v>428</v>
      </c>
      <c r="F164" s="103">
        <v>7.3599999999999998E-6</v>
      </c>
      <c r="G164" s="67">
        <v>7.3599999999999998E-6</v>
      </c>
      <c r="H164" s="65" t="s">
        <v>300</v>
      </c>
      <c r="I164" s="65" t="s">
        <v>175</v>
      </c>
      <c r="J164" s="67">
        <v>2.8105970280000001</v>
      </c>
      <c r="K164" s="67">
        <v>3.9007999610000001</v>
      </c>
      <c r="L164" s="67">
        <v>3.9007999610000001</v>
      </c>
      <c r="M164" s="67">
        <f>VLOOKUP('3. Pollutant Emissions - EF'!A164,'2. Emissions Units &amp; Activities'!A:M,11,FALSE)*G164</f>
        <v>1.0284864000000001E-2</v>
      </c>
      <c r="N164" s="67">
        <f>VLOOKUP('3. Pollutant Emissions - EF'!A164,'2. Emissions Units &amp; Activities'!A:M,12,FALSE)*G164</f>
        <v>1.0687123287671234E-2</v>
      </c>
      <c r="O164" s="67">
        <f>VLOOKUP('3. Pollutant Emissions - EF'!A164,'2. Emissions Units &amp; Activities'!A:M,13,FALSE)*G164</f>
        <v>1.0687123287671234E-2</v>
      </c>
    </row>
    <row r="165" spans="1:15" x14ac:dyDescent="0.35">
      <c r="A165" s="63" t="s">
        <v>56</v>
      </c>
      <c r="B165" s="66" t="s">
        <v>305</v>
      </c>
      <c r="C165" s="66" t="s">
        <v>306</v>
      </c>
      <c r="D165" s="8">
        <f>IFERROR(IF(OR($B165="",$B165="No CAS"),INDEX('[1]DEQ Pollutant List'!$A$7:$A$611,MATCH($C165,'[1]DEQ Pollutant List'!$C$7:$C$611,0)),INDEX('[1]DEQ Pollutant List'!$A$7:$A$611,MATCH($B165,'[1]DEQ Pollutant List'!$B$7:$B$611,0))),"")</f>
        <v>559</v>
      </c>
      <c r="F165" s="104">
        <v>2.9700000000000001E-4</v>
      </c>
      <c r="G165" s="66">
        <v>2.9700000000000001E-4</v>
      </c>
      <c r="H165" s="66" t="s">
        <v>300</v>
      </c>
      <c r="I165" s="66" t="s">
        <v>175</v>
      </c>
      <c r="J165" s="89">
        <v>113.41675290000001</v>
      </c>
      <c r="K165" s="68">
        <v>157.40999540000001</v>
      </c>
      <c r="L165" s="68">
        <v>157.40999540000001</v>
      </c>
      <c r="M165" s="68">
        <f>VLOOKUP('3. Pollutant Emissions - EF'!A165,'2. Emissions Units &amp; Activities'!A:M,11,FALSE)*G165</f>
        <v>0.41502780000000006</v>
      </c>
      <c r="N165" s="68">
        <f>VLOOKUP('3. Pollutant Emissions - EF'!A165,'2. Emissions Units &amp; Activities'!A:M,12,FALSE)*G165</f>
        <v>0.4312602739726028</v>
      </c>
      <c r="O165" s="68">
        <f>VLOOKUP('3. Pollutant Emissions - EF'!A165,'2. Emissions Units &amp; Activities'!A:M,13,FALSE)*G165</f>
        <v>0.4312602739726028</v>
      </c>
    </row>
    <row r="166" spans="1:15" x14ac:dyDescent="0.35">
      <c r="A166" s="62" t="s">
        <v>57</v>
      </c>
      <c r="B166" s="65" t="s">
        <v>269</v>
      </c>
      <c r="C166" s="65" t="s">
        <v>270</v>
      </c>
      <c r="D166" s="8">
        <f>IFERROR(IF(OR($B166="",$B166="No CAS"),INDEX('[1]DEQ Pollutant List'!$A$7:$A$611,MATCH($C166,'[1]DEQ Pollutant List'!$C$7:$C$611,0)),INDEX('[1]DEQ Pollutant List'!$A$7:$A$611,MATCH($B166,'[1]DEQ Pollutant List'!$B$7:$B$611,0))),"")</f>
        <v>326</v>
      </c>
      <c r="F166" s="105">
        <v>2.5225200000000001E-6</v>
      </c>
      <c r="G166" s="67">
        <v>2.5225200000000001E-6</v>
      </c>
      <c r="H166" s="65" t="s">
        <v>271</v>
      </c>
      <c r="I166" s="65" t="s">
        <v>264</v>
      </c>
      <c r="J166" s="67">
        <v>1.4080709920000001</v>
      </c>
      <c r="K166" s="67">
        <v>2.3320697400000001</v>
      </c>
      <c r="L166" s="67">
        <v>2.3320697400000001</v>
      </c>
      <c r="M166" s="67">
        <f>VLOOKUP('3. Pollutant Emissions - EF'!A166,'2. Emissions Units &amp; Activities'!A:M,11,FALSE)*G166</f>
        <v>6.0529633164000006E-3</v>
      </c>
      <c r="N166" s="67">
        <f>VLOOKUP('3. Pollutant Emissions - EF'!A166,'2. Emissions Units &amp; Activities'!A:M,12,FALSE)*G166</f>
        <v>6.3892321643835345E-3</v>
      </c>
      <c r="O166" s="67">
        <f>VLOOKUP('3. Pollutant Emissions - EF'!A166,'2. Emissions Units &amp; Activities'!A:M,13,FALSE)*G166</f>
        <v>6.3892321643835345E-3</v>
      </c>
    </row>
    <row r="167" spans="1:15" x14ac:dyDescent="0.35">
      <c r="A167" s="63" t="s">
        <v>57</v>
      </c>
      <c r="B167" s="66" t="s">
        <v>272</v>
      </c>
      <c r="C167" s="66" t="s">
        <v>273</v>
      </c>
      <c r="D167" s="8">
        <f>IFERROR(IF(OR($B167="",$B167="No CAS"),INDEX('[1]DEQ Pollutant List'!$A$7:$A$611,MATCH($C167,'[1]DEQ Pollutant List'!$C$7:$C$611,0)),INDEX('[1]DEQ Pollutant List'!$A$7:$A$611,MATCH($B167,'[1]DEQ Pollutant List'!$B$7:$B$611,0))),"")</f>
        <v>607</v>
      </c>
      <c r="F167" s="105">
        <v>1.6707599999999999E-6</v>
      </c>
      <c r="G167" s="68">
        <v>1.6707599999999999E-6</v>
      </c>
      <c r="H167" s="66" t="s">
        <v>271</v>
      </c>
      <c r="I167" s="66" t="s">
        <v>264</v>
      </c>
      <c r="J167" s="68">
        <v>0.93261844900000002</v>
      </c>
      <c r="K167" s="68">
        <v>1.5446176199999999</v>
      </c>
      <c r="L167" s="68">
        <v>1.5446176199999999</v>
      </c>
      <c r="M167" s="68">
        <f>VLOOKUP('3. Pollutant Emissions - EF'!A167,'2. Emissions Units &amp; Activities'!A:M,11,FALSE)*G167</f>
        <v>4.0091055732000003E-3</v>
      </c>
      <c r="N167" s="68">
        <f>VLOOKUP('3. Pollutant Emissions - EF'!A167,'2. Emissions Units &amp; Activities'!A:M,12,FALSE)*G167</f>
        <v>4.2318290958903923E-3</v>
      </c>
      <c r="O167" s="68">
        <f>VLOOKUP('3. Pollutant Emissions - EF'!A167,'2. Emissions Units &amp; Activities'!A:M,13,FALSE)*G167</f>
        <v>4.2318290958903923E-3</v>
      </c>
    </row>
    <row r="168" spans="1:15" x14ac:dyDescent="0.35">
      <c r="A168" s="62" t="s">
        <v>57</v>
      </c>
      <c r="B168" s="65" t="s">
        <v>274</v>
      </c>
      <c r="C168" s="65" t="s">
        <v>275</v>
      </c>
      <c r="D168" s="8">
        <f>IFERROR(IF(OR($B168="",$B168="No CAS"),INDEX('[1]DEQ Pollutant List'!$A$7:$A$611,MATCH($C168,'[1]DEQ Pollutant List'!$C$7:$C$611,0)),INDEX('[1]DEQ Pollutant List'!$A$7:$A$611,MATCH($B168,'[1]DEQ Pollutant List'!$B$7:$B$611,0))),"")</f>
        <v>193</v>
      </c>
      <c r="F168" s="103">
        <v>2.2349599999999999E-6</v>
      </c>
      <c r="G168" s="67">
        <v>2.2349599999999999E-6</v>
      </c>
      <c r="H168" s="65" t="s">
        <v>271</v>
      </c>
      <c r="I168" s="65" t="s">
        <v>264</v>
      </c>
      <c r="J168" s="67">
        <v>1.247554963</v>
      </c>
      <c r="K168" s="67">
        <v>2.0662205199999999</v>
      </c>
      <c r="L168" s="67">
        <v>2.0662205199999999</v>
      </c>
      <c r="M168" s="67">
        <f>VLOOKUP('3. Pollutant Emissions - EF'!A168,'2. Emissions Units &amp; Activities'!A:M,11,FALSE)*G168</f>
        <v>5.3629429672000005E-3</v>
      </c>
      <c r="N168" s="67">
        <f>VLOOKUP('3. Pollutant Emissions - EF'!A168,'2. Emissions Units &amp; Activities'!A:M,12,FALSE)*G168</f>
        <v>5.6608781369862768E-3</v>
      </c>
      <c r="O168" s="67">
        <f>VLOOKUP('3. Pollutant Emissions - EF'!A168,'2. Emissions Units &amp; Activities'!A:M,13,FALSE)*G168</f>
        <v>5.6608781369862768E-3</v>
      </c>
    </row>
    <row r="169" spans="1:15" x14ac:dyDescent="0.35">
      <c r="A169" s="63" t="s">
        <v>57</v>
      </c>
      <c r="B169" s="66" t="s">
        <v>276</v>
      </c>
      <c r="C169" s="66" t="s">
        <v>277</v>
      </c>
      <c r="D169" s="8">
        <f>IFERROR(IF(OR($B169="",$B169="No CAS"),INDEX('[1]DEQ Pollutant List'!$A$7:$A$611,MATCH($C169,'[1]DEQ Pollutant List'!$C$7:$C$611,0)),INDEX('[1]DEQ Pollutant List'!$A$7:$A$611,MATCH($B169,'[1]DEQ Pollutant List'!$B$7:$B$611,0))),"")</f>
        <v>113</v>
      </c>
      <c r="F169" s="105">
        <v>3.6217999999999998E-5</v>
      </c>
      <c r="G169" s="66">
        <v>3.6217999999999998E-5</v>
      </c>
      <c r="H169" s="66" t="s">
        <v>271</v>
      </c>
      <c r="I169" s="66" t="s">
        <v>264</v>
      </c>
      <c r="J169" s="68">
        <v>20.216892309999999</v>
      </c>
      <c r="K169" s="68">
        <v>33.483541000000002</v>
      </c>
      <c r="L169" s="68">
        <v>33.483541000000002</v>
      </c>
      <c r="M169" s="68">
        <f>VLOOKUP('3. Pollutant Emissions - EF'!A169,'2. Emissions Units &amp; Activities'!A:M,11,FALSE)*G169</f>
        <v>8.6907626259999995E-2</v>
      </c>
      <c r="N169" s="68">
        <f>VLOOKUP('3. Pollutant Emissions - EF'!A169,'2. Emissions Units &amp; Activities'!A:M,12,FALSE)*G169</f>
        <v>9.1735728767122882E-2</v>
      </c>
      <c r="O169" s="68">
        <f>VLOOKUP('3. Pollutant Emissions - EF'!A169,'2. Emissions Units &amp; Activities'!A:M,13,FALSE)*G169</f>
        <v>9.1735728767122882E-2</v>
      </c>
    </row>
    <row r="170" spans="1:15" x14ac:dyDescent="0.35">
      <c r="A170" s="62" t="s">
        <v>57</v>
      </c>
      <c r="B170" s="65" t="s">
        <v>278</v>
      </c>
      <c r="C170" s="65" t="s">
        <v>279</v>
      </c>
      <c r="D170" s="8">
        <f>IFERROR(IF(OR($B170="",$B170="No CAS"),INDEX('[1]DEQ Pollutant List'!$A$7:$A$611,MATCH($C170,'[1]DEQ Pollutant List'!$C$7:$C$611,0)),INDEX('[1]DEQ Pollutant List'!$A$7:$A$611,MATCH($B170,'[1]DEQ Pollutant List'!$B$7:$B$611,0))),"")</f>
        <v>333</v>
      </c>
      <c r="F170" s="105">
        <v>4.1131999999999999E-5</v>
      </c>
      <c r="G170" s="65">
        <v>4.1131999999999999E-5</v>
      </c>
      <c r="H170" s="65" t="s">
        <v>271</v>
      </c>
      <c r="I170" s="65" t="s">
        <v>264</v>
      </c>
      <c r="J170" s="67">
        <v>22.95988775</v>
      </c>
      <c r="K170" s="67">
        <v>38.026533999999998</v>
      </c>
      <c r="L170" s="67">
        <v>38.026533999999998</v>
      </c>
      <c r="M170" s="67">
        <f>VLOOKUP('3. Pollutant Emissions - EF'!A170,'2. Emissions Units &amp; Activities'!A:M,11,FALSE)*G170</f>
        <v>9.8699113239999997E-2</v>
      </c>
      <c r="N170" s="67">
        <f>VLOOKUP('3. Pollutant Emissions - EF'!A170,'2. Emissions Units &amp; Activities'!A:M,12,FALSE)*G170</f>
        <v>0.1041822849315064</v>
      </c>
      <c r="O170" s="67">
        <f>VLOOKUP('3. Pollutant Emissions - EF'!A170,'2. Emissions Units &amp; Activities'!A:M,13,FALSE)*G170</f>
        <v>0.1041822849315064</v>
      </c>
    </row>
    <row r="171" spans="1:15" x14ac:dyDescent="0.35">
      <c r="A171" s="63" t="s">
        <v>57</v>
      </c>
      <c r="B171" s="66" t="s">
        <v>280</v>
      </c>
      <c r="C171" s="66" t="s">
        <v>281</v>
      </c>
      <c r="D171" s="8">
        <f>IFERROR(IF(OR($B171="",$B171="No CAS"),INDEX('[1]DEQ Pollutant List'!$A$7:$A$611,MATCH($C171,'[1]DEQ Pollutant List'!$C$7:$C$611,0)),INDEX('[1]DEQ Pollutant List'!$A$7:$A$611,MATCH($B171,'[1]DEQ Pollutant List'!$B$7:$B$611,0))),"")</f>
        <v>91</v>
      </c>
      <c r="F171" s="103">
        <v>3.27236E-6</v>
      </c>
      <c r="G171" s="68">
        <v>3.27236E-6</v>
      </c>
      <c r="H171" s="66" t="s">
        <v>271</v>
      </c>
      <c r="I171" s="66" t="s">
        <v>264</v>
      </c>
      <c r="J171" s="68">
        <v>1.826631777</v>
      </c>
      <c r="K171" s="68">
        <v>3.0252968199999999</v>
      </c>
      <c r="L171" s="68">
        <v>3.0252968199999999</v>
      </c>
      <c r="M171" s="68">
        <f>VLOOKUP('3. Pollutant Emissions - EF'!A171,'2. Emissions Units &amp; Activities'!A:M,11,FALSE)*G171</f>
        <v>7.8522568852000003E-3</v>
      </c>
      <c r="N171" s="68">
        <f>VLOOKUP('3. Pollutant Emissions - EF'!A171,'2. Emissions Units &amp; Activities'!A:M,12,FALSE)*G171</f>
        <v>8.2884844383561279E-3</v>
      </c>
      <c r="O171" s="68">
        <f>VLOOKUP('3. Pollutant Emissions - EF'!A171,'2. Emissions Units &amp; Activities'!A:M,13,FALSE)*G171</f>
        <v>8.2884844383561279E-3</v>
      </c>
    </row>
    <row r="172" spans="1:15" x14ac:dyDescent="0.35">
      <c r="A172" s="62" t="s">
        <v>57</v>
      </c>
      <c r="B172" s="65" t="s">
        <v>282</v>
      </c>
      <c r="C172" s="65" t="s">
        <v>283</v>
      </c>
      <c r="D172" s="8">
        <f>IFERROR(IF(OR($B172="",$B172="No CAS"),INDEX('[1]DEQ Pollutant List'!$A$7:$A$611,MATCH($C172,'[1]DEQ Pollutant List'!$C$7:$C$611,0)),INDEX('[1]DEQ Pollutant List'!$A$7:$A$611,MATCH($B172,'[1]DEQ Pollutant List'!$B$7:$B$611,0))),"")</f>
        <v>108</v>
      </c>
      <c r="F172" s="103">
        <v>3.7492000000000002E-7</v>
      </c>
      <c r="G172" s="67">
        <v>3.7492000000000002E-7</v>
      </c>
      <c r="H172" s="65" t="s">
        <v>271</v>
      </c>
      <c r="I172" s="65" t="s">
        <v>264</v>
      </c>
      <c r="J172" s="67">
        <v>0.20928039300000001</v>
      </c>
      <c r="K172" s="67">
        <v>0.34661354</v>
      </c>
      <c r="L172" s="67">
        <v>0.34661354</v>
      </c>
      <c r="M172" s="67">
        <f>VLOOKUP('3. Pollutant Emissions - EF'!A172,'2. Emissions Units &amp; Activities'!A:M,11,FALSE)*G172</f>
        <v>8.9964678440000007E-4</v>
      </c>
      <c r="N172" s="67">
        <f>VLOOKUP('3. Pollutant Emissions - EF'!A172,'2. Emissions Units &amp; Activities'!A:M,12,FALSE)*G172</f>
        <v>9.4962613698629738E-4</v>
      </c>
      <c r="O172" s="67">
        <f>VLOOKUP('3. Pollutant Emissions - EF'!A172,'2. Emissions Units &amp; Activities'!A:M,13,FALSE)*G172</f>
        <v>9.4962613698629738E-4</v>
      </c>
    </row>
    <row r="173" spans="1:15" x14ac:dyDescent="0.35">
      <c r="A173" s="63" t="s">
        <v>57</v>
      </c>
      <c r="B173" s="66" t="s">
        <v>284</v>
      </c>
      <c r="C173" s="66" t="s">
        <v>285</v>
      </c>
      <c r="D173" s="8">
        <f>IFERROR(IF(OR($B173="",$B173="No CAS"),INDEX('[1]DEQ Pollutant List'!$A$7:$A$611,MATCH($C173,'[1]DEQ Pollutant List'!$C$7:$C$611,0)),INDEX('[1]DEQ Pollutant List'!$A$7:$A$611,MATCH($B173,'[1]DEQ Pollutant List'!$B$7:$B$611,0))),"")</f>
        <v>118</v>
      </c>
      <c r="F173" s="104">
        <v>4.7319999999999998E-6</v>
      </c>
      <c r="G173" s="66">
        <v>4.7319999999999998E-6</v>
      </c>
      <c r="H173" s="66" t="s">
        <v>271</v>
      </c>
      <c r="I173" s="66" t="s">
        <v>264</v>
      </c>
      <c r="J173" s="68">
        <v>2.6414030149999999</v>
      </c>
      <c r="K173" s="68">
        <v>4.3747340000000001</v>
      </c>
      <c r="L173" s="68">
        <v>4.3747340000000001</v>
      </c>
      <c r="M173" s="68">
        <f>VLOOKUP('3. Pollutant Emissions - EF'!A173,'2. Emissions Units &amp; Activities'!A:M,11,FALSE)*G173</f>
        <v>1.135476524E-2</v>
      </c>
      <c r="N173" s="68">
        <f>VLOOKUP('3. Pollutant Emissions - EF'!A173,'2. Emissions Units &amp; Activities'!A:M,12,FALSE)*G173</f>
        <v>1.1985572602739674E-2</v>
      </c>
      <c r="O173" s="68">
        <f>VLOOKUP('3. Pollutant Emissions - EF'!A173,'2. Emissions Units &amp; Activities'!A:M,13,FALSE)*G173</f>
        <v>1.1985572602739674E-2</v>
      </c>
    </row>
    <row r="174" spans="1:15" x14ac:dyDescent="0.35">
      <c r="A174" s="62" t="s">
        <v>57</v>
      </c>
      <c r="B174" s="65" t="s">
        <v>286</v>
      </c>
      <c r="C174" s="65" t="s">
        <v>287</v>
      </c>
      <c r="D174" s="8">
        <f>IFERROR(IF(OR($B174="",$B174="No CAS"),INDEX('[1]DEQ Pollutant List'!$A$7:$A$611,MATCH($C174,'[1]DEQ Pollutant List'!$C$7:$C$611,0)),INDEX('[1]DEQ Pollutant List'!$A$7:$A$611,MATCH($B174,'[1]DEQ Pollutant List'!$B$7:$B$611,0))),"")</f>
        <v>328</v>
      </c>
      <c r="F174" s="103">
        <v>4.2224E-7</v>
      </c>
      <c r="G174" s="67">
        <v>4.2224E-7</v>
      </c>
      <c r="H174" s="65" t="s">
        <v>271</v>
      </c>
      <c r="I174" s="65" t="s">
        <v>264</v>
      </c>
      <c r="J174" s="67">
        <v>0.23569442299999999</v>
      </c>
      <c r="K174" s="67">
        <v>0.39036088000000002</v>
      </c>
      <c r="L174" s="67">
        <v>0.39036088000000002</v>
      </c>
      <c r="M174" s="67">
        <f>VLOOKUP('3. Pollutant Emissions - EF'!A174,'2. Emissions Units &amp; Activities'!A:M,11,FALSE)*G174</f>
        <v>1.0131944368000001E-3</v>
      </c>
      <c r="N174" s="67">
        <f>VLOOKUP('3. Pollutant Emissions - EF'!A174,'2. Emissions Units &amp; Activities'!A:M,12,FALSE)*G174</f>
        <v>1.0694818630136941E-3</v>
      </c>
      <c r="O174" s="67">
        <f>VLOOKUP('3. Pollutant Emissions - EF'!A174,'2. Emissions Units &amp; Activities'!A:M,13,FALSE)*G174</f>
        <v>1.0694818630136941E-3</v>
      </c>
    </row>
    <row r="175" spans="1:15" x14ac:dyDescent="0.35">
      <c r="A175" s="63" t="s">
        <v>57</v>
      </c>
      <c r="B175" s="66" t="s">
        <v>249</v>
      </c>
      <c r="C175" s="66" t="s">
        <v>250</v>
      </c>
      <c r="D175" s="8">
        <f>IFERROR(IF(OR($B175="",$B175="No CAS"),INDEX('[1]DEQ Pollutant List'!$A$7:$A$611,MATCH($C175,'[1]DEQ Pollutant List'!$C$7:$C$611,0)),INDEX('[1]DEQ Pollutant List'!$A$7:$A$611,MATCH($B175,'[1]DEQ Pollutant List'!$B$7:$B$611,0))),"")</f>
        <v>289</v>
      </c>
      <c r="F175" s="103">
        <v>6.8067999999999998E-7</v>
      </c>
      <c r="G175" s="68">
        <v>6.8067999999999998E-7</v>
      </c>
      <c r="H175" s="66" t="s">
        <v>271</v>
      </c>
      <c r="I175" s="66" t="s">
        <v>264</v>
      </c>
      <c r="J175" s="89">
        <v>0.37995566400000003</v>
      </c>
      <c r="K175" s="68">
        <v>0.62928866000000006</v>
      </c>
      <c r="L175" s="68">
        <v>0.62928866000000006</v>
      </c>
      <c r="M175" s="68">
        <f>VLOOKUP('3. Pollutant Emissions - EF'!A175,'2. Emissions Units &amp; Activities'!A:M,11,FALSE)*G175</f>
        <v>1.6333393076000001E-3</v>
      </c>
      <c r="N175" s="68">
        <f>VLOOKUP('3. Pollutant Emissions - EF'!A175,'2. Emissions Units &amp; Activities'!A:M,12,FALSE)*G175</f>
        <v>1.7240785205479376E-3</v>
      </c>
      <c r="O175" s="68">
        <f>VLOOKUP('3. Pollutant Emissions - EF'!A175,'2. Emissions Units &amp; Activities'!A:M,13,FALSE)*G175</f>
        <v>1.7240785205479376E-3</v>
      </c>
    </row>
    <row r="176" spans="1:15" x14ac:dyDescent="0.35">
      <c r="A176" s="62" t="s">
        <v>57</v>
      </c>
      <c r="B176" s="95" t="s">
        <v>288</v>
      </c>
      <c r="C176" s="65" t="s">
        <v>289</v>
      </c>
      <c r="D176" s="8">
        <f>IFERROR(IF(OR($B176="",$B176="No CAS"),INDEX('[1]DEQ Pollutant List'!$A$7:$A$611,MATCH($C176,'[1]DEQ Pollutant List'!$C$7:$C$611,0)),INDEX('[1]DEQ Pollutant List'!$A$7:$A$611,MATCH($B176,'[1]DEQ Pollutant List'!$B$7:$B$611,0))),"")</f>
        <v>293</v>
      </c>
      <c r="F176" s="104">
        <v>3.0066400000000002E-4</v>
      </c>
      <c r="G176" s="65">
        <v>3.0066400000000002E-4</v>
      </c>
      <c r="H176" s="65" t="s">
        <v>271</v>
      </c>
      <c r="I176" s="65" t="s">
        <v>264</v>
      </c>
      <c r="J176" s="88">
        <v>167.8306839</v>
      </c>
      <c r="K176" s="67">
        <v>277.96386799999999</v>
      </c>
      <c r="L176" s="67">
        <v>277.96386799999999</v>
      </c>
      <c r="M176" s="67">
        <f>VLOOKUP('3. Pollutant Emissions - EF'!A176,'2. Emissions Units &amp; Activities'!A:M,11,FALSE)*G176</f>
        <v>0.72146431448000015</v>
      </c>
      <c r="N176" s="67">
        <f>VLOOKUP('3. Pollutant Emissions - EF'!A176,'2. Emissions Units &amp; Activities'!A:M,12,FALSE)*G176</f>
        <v>0.76154484383561316</v>
      </c>
      <c r="O176" s="67">
        <f>VLOOKUP('3. Pollutant Emissions - EF'!A176,'2. Emissions Units &amp; Activities'!A:M,13,FALSE)*G176</f>
        <v>0.76154484383561316</v>
      </c>
    </row>
    <row r="177" spans="1:15" x14ac:dyDescent="0.35">
      <c r="A177" s="63" t="s">
        <v>57</v>
      </c>
      <c r="B177" s="66" t="s">
        <v>290</v>
      </c>
      <c r="C177" s="66" t="s">
        <v>291</v>
      </c>
      <c r="D177" s="8">
        <f>IFERROR(IF(OR($B177="",$B177="No CAS"),INDEX('[1]DEQ Pollutant List'!$A$7:$A$611,MATCH($C177,'[1]DEQ Pollutant List'!$C$7:$C$611,0)),INDEX('[1]DEQ Pollutant List'!$A$7:$A$611,MATCH($B177,'[1]DEQ Pollutant List'!$B$7:$B$611,0))),"")</f>
        <v>337</v>
      </c>
      <c r="F177" s="103">
        <v>2.7154400000000001E-6</v>
      </c>
      <c r="G177" s="68">
        <v>2.7154400000000001E-6</v>
      </c>
      <c r="H177" s="66" t="s">
        <v>271</v>
      </c>
      <c r="I177" s="66" t="s">
        <v>264</v>
      </c>
      <c r="J177" s="68">
        <v>1.515758961</v>
      </c>
      <c r="K177" s="68">
        <v>2.5104242800000001</v>
      </c>
      <c r="L177" s="68">
        <v>2.5104242800000001</v>
      </c>
      <c r="M177" s="68">
        <f>VLOOKUP('3. Pollutant Emissions - EF'!A177,'2. Emissions Units &amp; Activities'!A:M,11,FALSE)*G177</f>
        <v>6.515888360800001E-3</v>
      </c>
      <c r="N177" s="68">
        <f>VLOOKUP('3. Pollutant Emissions - EF'!A177,'2. Emissions Units &amp; Activities'!A:M,12,FALSE)*G177</f>
        <v>6.8778747397259983E-3</v>
      </c>
      <c r="O177" s="68">
        <f>VLOOKUP('3. Pollutant Emissions - EF'!A177,'2. Emissions Units &amp; Activities'!A:M,13,FALSE)*G177</f>
        <v>6.8778747397259983E-3</v>
      </c>
    </row>
    <row r="178" spans="1:15" x14ac:dyDescent="0.35">
      <c r="A178" s="62" t="s">
        <v>57</v>
      </c>
      <c r="B178" s="65" t="s">
        <v>292</v>
      </c>
      <c r="C178" s="65" t="s">
        <v>293</v>
      </c>
      <c r="D178" s="8">
        <f>IFERROR(IF(OR($B178="",$B178="No CAS"),INDEX('[1]DEQ Pollutant List'!$A$7:$A$611,MATCH($C178,'[1]DEQ Pollutant List'!$C$7:$C$611,0)),INDEX('[1]DEQ Pollutant List'!$A$7:$A$611,MATCH($B178,'[1]DEQ Pollutant List'!$B$7:$B$611,0))),"")</f>
        <v>585</v>
      </c>
      <c r="F178" s="103">
        <v>7.2072000000000002E-6</v>
      </c>
      <c r="G178" s="67">
        <v>7.2072000000000002E-6</v>
      </c>
      <c r="H178" s="65" t="s">
        <v>271</v>
      </c>
      <c r="I178" s="65" t="s">
        <v>264</v>
      </c>
      <c r="J178" s="67">
        <v>4.023059977</v>
      </c>
      <c r="K178" s="67">
        <v>6.6630564000000003</v>
      </c>
      <c r="L178" s="67">
        <v>6.6630564000000003</v>
      </c>
      <c r="M178" s="67">
        <f>VLOOKUP('3. Pollutant Emissions - EF'!A178,'2. Emissions Units &amp; Activities'!A:M,11,FALSE)*G178</f>
        <v>1.7294180904000003E-2</v>
      </c>
      <c r="N178" s="67">
        <f>VLOOKUP('3. Pollutant Emissions - EF'!A178,'2. Emissions Units &amp; Activities'!A:M,12,FALSE)*G178</f>
        <v>1.8254949041095814E-2</v>
      </c>
      <c r="O178" s="67">
        <f>VLOOKUP('3. Pollutant Emissions - EF'!A178,'2. Emissions Units &amp; Activities'!A:M,13,FALSE)*G178</f>
        <v>1.8254949041095814E-2</v>
      </c>
    </row>
    <row r="179" spans="1:15" x14ac:dyDescent="0.35">
      <c r="A179" s="63" t="s">
        <v>57</v>
      </c>
      <c r="B179" s="66" t="s">
        <v>257</v>
      </c>
      <c r="C179" s="66" t="s">
        <v>258</v>
      </c>
      <c r="D179" s="8">
        <f>IFERROR(IF(OR($B179="",$B179="No CAS"),INDEX('[1]DEQ Pollutant List'!$A$7:$A$611,MATCH($C179,'[1]DEQ Pollutant List'!$C$7:$C$611,0)),INDEX('[1]DEQ Pollutant List'!$A$7:$A$611,MATCH($B179,'[1]DEQ Pollutant List'!$B$7:$B$611,0))),"")</f>
        <v>600</v>
      </c>
      <c r="F179" s="103">
        <v>1.9219199999999999E-6</v>
      </c>
      <c r="G179" s="68">
        <v>1.9219199999999999E-6</v>
      </c>
      <c r="H179" s="66" t="s">
        <v>271</v>
      </c>
      <c r="I179" s="66" t="s">
        <v>264</v>
      </c>
      <c r="J179" s="89">
        <v>1.0728159939999999</v>
      </c>
      <c r="K179" s="68">
        <v>1.77681504</v>
      </c>
      <c r="L179" s="68">
        <v>1.77681504</v>
      </c>
      <c r="M179" s="68">
        <f>VLOOKUP('3. Pollutant Emissions - EF'!A179,'2. Emissions Units &amp; Activities'!A:M,11,FALSE)*G179</f>
        <v>4.6117815744000003E-3</v>
      </c>
      <c r="N179" s="68">
        <f>VLOOKUP('3. Pollutant Emissions - EF'!A179,'2. Emissions Units &amp; Activities'!A:M,12,FALSE)*G179</f>
        <v>4.8679864109588827E-3</v>
      </c>
      <c r="O179" s="68">
        <f>VLOOKUP('3. Pollutant Emissions - EF'!A179,'2. Emissions Units &amp; Activities'!A:M,13,FALSE)*G179</f>
        <v>4.8679864109588827E-3</v>
      </c>
    </row>
    <row r="180" spans="1:15" x14ac:dyDescent="0.35">
      <c r="A180" s="62" t="s">
        <v>57</v>
      </c>
      <c r="B180" s="65" t="s">
        <v>294</v>
      </c>
      <c r="C180" s="65" t="s">
        <v>295</v>
      </c>
      <c r="D180" s="8">
        <f>IFERROR(IF(OR($B180="",$B180="No CAS"),INDEX('[1]DEQ Pollutant List'!$A$7:$A$611,MATCH($C180,'[1]DEQ Pollutant List'!$C$7:$C$611,0)),INDEX('[1]DEQ Pollutant List'!$A$7:$A$611,MATCH($B180,'[1]DEQ Pollutant List'!$B$7:$B$611,0))),"")</f>
        <v>608</v>
      </c>
      <c r="F180" s="103">
        <v>1.9619600000000002E-6</v>
      </c>
      <c r="G180" s="67">
        <v>1.9619600000000002E-6</v>
      </c>
      <c r="H180" s="65" t="s">
        <v>271</v>
      </c>
      <c r="I180" s="65" t="s">
        <v>264</v>
      </c>
      <c r="J180" s="65">
        <v>1.0951663270000001</v>
      </c>
      <c r="K180" s="67">
        <v>1.81383202</v>
      </c>
      <c r="L180" s="67">
        <v>1.81383202</v>
      </c>
      <c r="M180" s="67">
        <f>VLOOKUP('3. Pollutant Emissions - EF'!A180,'2. Emissions Units &amp; Activities'!A:M,11,FALSE)*G180</f>
        <v>4.7078603572000008E-3</v>
      </c>
      <c r="N180" s="67">
        <f>VLOOKUP('3. Pollutant Emissions - EF'!A180,'2. Emissions Units &amp; Activities'!A:M,12,FALSE)*G180</f>
        <v>4.969402794520527E-3</v>
      </c>
      <c r="O180" s="67">
        <f>VLOOKUP('3. Pollutant Emissions - EF'!A180,'2. Emissions Units &amp; Activities'!A:M,13,FALSE)*G180</f>
        <v>4.969402794520527E-3</v>
      </c>
    </row>
    <row r="181" spans="1:15" x14ac:dyDescent="0.35">
      <c r="A181" s="63" t="s">
        <v>57</v>
      </c>
      <c r="B181" s="66" t="s">
        <v>296</v>
      </c>
      <c r="C181" s="66" t="s">
        <v>297</v>
      </c>
      <c r="D181" s="8">
        <f>IFERROR(IF(OR($B181="",$B181="No CAS"),INDEX('[1]DEQ Pollutant List'!$A$7:$A$611,MATCH($C181,'[1]DEQ Pollutant List'!$C$7:$C$611,0)),INDEX('[1]DEQ Pollutant List'!$A$7:$A$611,MATCH($B181,'[1]DEQ Pollutant List'!$B$7:$B$611,0))),"")</f>
        <v>628</v>
      </c>
      <c r="F181" s="103">
        <v>9.7187999999999992E-6</v>
      </c>
      <c r="G181" s="68">
        <v>9.7187999999999992E-6</v>
      </c>
      <c r="H181" s="66" t="s">
        <v>271</v>
      </c>
      <c r="I181" s="66" t="s">
        <v>264</v>
      </c>
      <c r="J181" s="89">
        <v>5.4250356220000002</v>
      </c>
      <c r="K181" s="68">
        <v>8.9850309300000006</v>
      </c>
      <c r="L181" s="68">
        <v>8.9850309300000006</v>
      </c>
      <c r="M181" s="68">
        <f>VLOOKUP('3. Pollutant Emissions - EF'!A181,'2. Emissions Units &amp; Activities'!A:M,11,FALSE)*G181</f>
        <v>2.3320940916E-2</v>
      </c>
      <c r="N181" s="68">
        <f>VLOOKUP('3. Pollutant Emissions - EF'!A181,'2. Emissions Units &amp; Activities'!A:M,12,FALSE)*G181</f>
        <v>2.4616522191780715E-2</v>
      </c>
      <c r="O181" s="68">
        <f>VLOOKUP('3. Pollutant Emissions - EF'!A181,'2. Emissions Units &amp; Activities'!A:M,13,FALSE)*G181</f>
        <v>2.4616522191780715E-2</v>
      </c>
    </row>
    <row r="182" spans="1:15" x14ac:dyDescent="0.35">
      <c r="A182" s="62" t="s">
        <v>57</v>
      </c>
      <c r="B182" s="65" t="s">
        <v>298</v>
      </c>
      <c r="C182" s="65" t="s">
        <v>299</v>
      </c>
      <c r="D182" s="8">
        <f>IFERROR(IF(OR($B182="",$B182="No CAS"),INDEX('[1]DEQ Pollutant List'!$A$7:$A$611,MATCH($C182,'[1]DEQ Pollutant List'!$C$7:$C$611,0)),INDEX('[1]DEQ Pollutant List'!$A$7:$A$611,MATCH($B182,'[1]DEQ Pollutant List'!$B$7:$B$611,0))),"")</f>
        <v>630</v>
      </c>
      <c r="F182" s="103">
        <v>4.5863999999999998E-6</v>
      </c>
      <c r="G182" s="67">
        <v>4.5863999999999998E-6</v>
      </c>
      <c r="H182" s="65" t="s">
        <v>271</v>
      </c>
      <c r="I182" s="65" t="s">
        <v>264</v>
      </c>
      <c r="J182" s="67">
        <v>2.5601290759999999</v>
      </c>
      <c r="K182" s="67">
        <v>4.2401267999999996</v>
      </c>
      <c r="L182" s="67">
        <v>4.2401267999999996</v>
      </c>
      <c r="M182" s="67">
        <f>VLOOKUP('3. Pollutant Emissions - EF'!A182,'2. Emissions Units &amp; Activities'!A:M,11,FALSE)*G182</f>
        <v>1.1005387848E-2</v>
      </c>
      <c r="N182" s="67">
        <f>VLOOKUP('3. Pollutant Emissions - EF'!A182,'2. Emissions Units &amp; Activities'!A:M,12,FALSE)*G182</f>
        <v>1.1616785753424607E-2</v>
      </c>
      <c r="O182" s="67">
        <f>VLOOKUP('3. Pollutant Emissions - EF'!A182,'2. Emissions Units &amp; Activities'!A:M,13,FALSE)*G182</f>
        <v>1.1616785753424607E-2</v>
      </c>
    </row>
    <row r="183" spans="1:15" x14ac:dyDescent="0.35">
      <c r="A183" s="63" t="s">
        <v>59</v>
      </c>
      <c r="B183" s="66" t="s">
        <v>206</v>
      </c>
      <c r="C183" s="66" t="s">
        <v>207</v>
      </c>
      <c r="D183" s="8">
        <f>IFERROR(IF(OR($B183="",$B183="No CAS"),INDEX('[1]DEQ Pollutant List'!$A$7:$A$611,MATCH($C183,'[1]DEQ Pollutant List'!$C$7:$C$611,0)),INDEX('[1]DEQ Pollutant List'!$A$7:$A$611,MATCH($B183,'[1]DEQ Pollutant List'!$B$7:$B$611,0))),"")</f>
        <v>1</v>
      </c>
      <c r="F183" s="104">
        <v>4.6600000000000001E-3</v>
      </c>
      <c r="G183" s="66">
        <v>4.6600000000000001E-3</v>
      </c>
      <c r="H183" s="66" t="s">
        <v>300</v>
      </c>
      <c r="I183" s="66" t="s">
        <v>175</v>
      </c>
      <c r="J183" s="89">
        <v>1779.535672</v>
      </c>
      <c r="K183" s="68">
        <v>2469.8000489999999</v>
      </c>
      <c r="L183" s="68">
        <v>2469.8000489999999</v>
      </c>
      <c r="M183" s="68">
        <f>VLOOKUP('3. Pollutant Emissions - EF'!A183,'2. Emissions Units &amp; Activities'!A:M,11,FALSE)*G183</f>
        <v>6.5118840000000002</v>
      </c>
      <c r="N183" s="68">
        <f>VLOOKUP('3. Pollutant Emissions - EF'!A183,'2. Emissions Units &amp; Activities'!A:M,12,FALSE)*G183</f>
        <v>6.766575342465754</v>
      </c>
      <c r="O183" s="68">
        <f>VLOOKUP('3. Pollutant Emissions - EF'!A183,'2. Emissions Units &amp; Activities'!A:M,13,FALSE)*G183</f>
        <v>6.766575342465754</v>
      </c>
    </row>
    <row r="184" spans="1:15" x14ac:dyDescent="0.35">
      <c r="A184" s="62" t="s">
        <v>59</v>
      </c>
      <c r="B184" s="65" t="s">
        <v>301</v>
      </c>
      <c r="C184" s="65" t="s">
        <v>302</v>
      </c>
      <c r="D184" s="8">
        <f>IFERROR(IF(OR($B184="",$B184="No CAS"),INDEX('[1]DEQ Pollutant List'!$A$7:$A$611,MATCH($C184,'[1]DEQ Pollutant List'!$C$7:$C$611,0)),INDEX('[1]DEQ Pollutant List'!$A$7:$A$611,MATCH($B184,'[1]DEQ Pollutant List'!$B$7:$B$611,0))),"")</f>
        <v>5</v>
      </c>
      <c r="F184" s="104">
        <v>0</v>
      </c>
      <c r="G184" s="65">
        <v>0</v>
      </c>
      <c r="H184" s="65" t="s">
        <v>300</v>
      </c>
      <c r="I184" s="65" t="s">
        <v>175</v>
      </c>
      <c r="J184" s="88">
        <v>0</v>
      </c>
      <c r="K184" s="67">
        <v>0</v>
      </c>
      <c r="L184" s="67">
        <v>0</v>
      </c>
      <c r="M184" s="67">
        <f>VLOOKUP('3. Pollutant Emissions - EF'!A184,'2. Emissions Units &amp; Activities'!A:M,11,FALSE)*G184</f>
        <v>0</v>
      </c>
      <c r="N184" s="67">
        <f>VLOOKUP('3. Pollutant Emissions - EF'!A184,'2. Emissions Units &amp; Activities'!A:M,12,FALSE)*G184</f>
        <v>0</v>
      </c>
      <c r="O184" s="67">
        <f>VLOOKUP('3. Pollutant Emissions - EF'!A184,'2. Emissions Units &amp; Activities'!A:M,13,FALSE)*G184</f>
        <v>0</v>
      </c>
    </row>
    <row r="185" spans="1:15" x14ac:dyDescent="0.35">
      <c r="A185" s="63" t="s">
        <v>59</v>
      </c>
      <c r="B185" s="66" t="s">
        <v>217</v>
      </c>
      <c r="C185" s="66" t="s">
        <v>218</v>
      </c>
      <c r="D185" s="8">
        <f>IFERROR(IF(OR($B185="",$B185="No CAS"),INDEX('[1]DEQ Pollutant List'!$A$7:$A$611,MATCH($C185,'[1]DEQ Pollutant List'!$C$7:$C$611,0)),INDEX('[1]DEQ Pollutant List'!$A$7:$A$611,MATCH($B185,'[1]DEQ Pollutant List'!$B$7:$B$611,0))),"")</f>
        <v>250</v>
      </c>
      <c r="F185" s="103">
        <v>2.9200000000000002E-5</v>
      </c>
      <c r="G185" s="68">
        <v>2.9200000000000002E-5</v>
      </c>
      <c r="H185" s="66" t="s">
        <v>300</v>
      </c>
      <c r="I185" s="66" t="s">
        <v>175</v>
      </c>
      <c r="J185" s="89">
        <v>11.150738479999999</v>
      </c>
      <c r="K185" s="68">
        <v>15.47600023</v>
      </c>
      <c r="L185" s="68">
        <v>15.47600023</v>
      </c>
      <c r="M185" s="68">
        <f>VLOOKUP('3. Pollutant Emissions - EF'!A185,'2. Emissions Units &amp; Activities'!A:M,11,FALSE)*G185</f>
        <v>4.0804080000000006E-2</v>
      </c>
      <c r="N185" s="68">
        <f>VLOOKUP('3. Pollutant Emissions - EF'!A185,'2. Emissions Units &amp; Activities'!A:M,12,FALSE)*G185</f>
        <v>4.2400000000000007E-2</v>
      </c>
      <c r="O185" s="68">
        <f>VLOOKUP('3. Pollutant Emissions - EF'!A185,'2. Emissions Units &amp; Activities'!A:M,13,FALSE)*G185</f>
        <v>4.2400000000000007E-2</v>
      </c>
    </row>
    <row r="186" spans="1:15" x14ac:dyDescent="0.35">
      <c r="A186" s="62" t="s">
        <v>59</v>
      </c>
      <c r="B186" s="65" t="s">
        <v>303</v>
      </c>
      <c r="C186" s="65" t="s">
        <v>304</v>
      </c>
      <c r="D186" s="8">
        <f>IFERROR(IF(OR($B186="",$B186="No CAS"),INDEX('[1]DEQ Pollutant List'!$A$7:$A$611,MATCH($C186,'[1]DEQ Pollutant List'!$C$7:$C$611,0)),INDEX('[1]DEQ Pollutant List'!$A$7:$A$611,MATCH($B186,'[1]DEQ Pollutant List'!$B$7:$B$611,0))),"")</f>
        <v>321</v>
      </c>
      <c r="F186" s="104">
        <v>2.7799998999999999E-2</v>
      </c>
      <c r="G186" s="65">
        <v>2.7799998999999999E-2</v>
      </c>
      <c r="H186" s="65" t="s">
        <v>300</v>
      </c>
      <c r="I186" s="65" t="s">
        <v>175</v>
      </c>
      <c r="J186" s="65">
        <v>10616.11363</v>
      </c>
      <c r="K186" s="67">
        <v>14733.99965</v>
      </c>
      <c r="L186" s="67">
        <v>14733.99965</v>
      </c>
      <c r="M186" s="67">
        <f>VLOOKUP('3. Pollutant Emissions - EF'!A186,'2. Emissions Units &amp; Activities'!A:M,11,FALSE)*G186</f>
        <v>38.847718602600004</v>
      </c>
      <c r="N186" s="67">
        <f>VLOOKUP('3. Pollutant Emissions - EF'!A186,'2. Emissions Units &amp; Activities'!A:M,12,FALSE)*G186</f>
        <v>40.367121835616437</v>
      </c>
      <c r="O186" s="67">
        <f>VLOOKUP('3. Pollutant Emissions - EF'!A186,'2. Emissions Units &amp; Activities'!A:M,13,FALSE)*G186</f>
        <v>40.367121835616437</v>
      </c>
    </row>
    <row r="187" spans="1:15" x14ac:dyDescent="0.35">
      <c r="A187" s="63" t="s">
        <v>59</v>
      </c>
      <c r="B187" s="66" t="s">
        <v>251</v>
      </c>
      <c r="C187" s="66" t="s">
        <v>252</v>
      </c>
      <c r="D187" s="8">
        <f>IFERROR(IF(OR($B187="",$B187="No CAS"),INDEX('[1]DEQ Pollutant List'!$A$7:$A$611,MATCH($C187,'[1]DEQ Pollutant List'!$C$7:$C$611,0)),INDEX('[1]DEQ Pollutant List'!$A$7:$A$611,MATCH($B187,'[1]DEQ Pollutant List'!$B$7:$B$611,0))),"")</f>
        <v>428</v>
      </c>
      <c r="F187" s="104">
        <v>0</v>
      </c>
      <c r="G187" s="66">
        <v>0</v>
      </c>
      <c r="H187" s="66" t="s">
        <v>300</v>
      </c>
      <c r="I187" s="66" t="s">
        <v>175</v>
      </c>
      <c r="J187" s="68">
        <v>0</v>
      </c>
      <c r="K187" s="68">
        <v>0</v>
      </c>
      <c r="L187" s="68">
        <v>0</v>
      </c>
      <c r="M187" s="68">
        <f>VLOOKUP('3. Pollutant Emissions - EF'!A187,'2. Emissions Units &amp; Activities'!A:M,11,FALSE)*G187</f>
        <v>0</v>
      </c>
      <c r="N187" s="68">
        <f>VLOOKUP('3. Pollutant Emissions - EF'!A187,'2. Emissions Units &amp; Activities'!A:M,12,FALSE)*G187</f>
        <v>0</v>
      </c>
      <c r="O187" s="68">
        <f>VLOOKUP('3. Pollutant Emissions - EF'!A187,'2. Emissions Units &amp; Activities'!A:M,13,FALSE)*G187</f>
        <v>0</v>
      </c>
    </row>
    <row r="188" spans="1:15" x14ac:dyDescent="0.35">
      <c r="A188" s="62" t="s">
        <v>59</v>
      </c>
      <c r="B188" s="65" t="s">
        <v>305</v>
      </c>
      <c r="C188" s="65" t="s">
        <v>306</v>
      </c>
      <c r="D188" s="8">
        <f>IFERROR(IF(OR($B188="",$B188="No CAS"),INDEX('[1]DEQ Pollutant List'!$A$7:$A$611,MATCH($C188,'[1]DEQ Pollutant List'!$C$7:$C$611,0)),INDEX('[1]DEQ Pollutant List'!$A$7:$A$611,MATCH($B188,'[1]DEQ Pollutant List'!$B$7:$B$611,0))),"")</f>
        <v>559</v>
      </c>
      <c r="F188" s="104">
        <v>7.8299999999999995E-4</v>
      </c>
      <c r="G188" s="65">
        <v>7.8299999999999995E-4</v>
      </c>
      <c r="H188" s="65" t="s">
        <v>300</v>
      </c>
      <c r="I188" s="65" t="s">
        <v>175</v>
      </c>
      <c r="J188" s="88">
        <v>299.00782129999999</v>
      </c>
      <c r="K188" s="67">
        <v>414.99001320000002</v>
      </c>
      <c r="L188" s="67">
        <v>414.99001320000002</v>
      </c>
      <c r="M188" s="67">
        <f>VLOOKUP('3. Pollutant Emissions - EF'!A188,'2. Emissions Units &amp; Activities'!A:M,11,FALSE)*G188</f>
        <v>1.0941642</v>
      </c>
      <c r="N188" s="67">
        <f>VLOOKUP('3. Pollutant Emissions - EF'!A188,'2. Emissions Units &amp; Activities'!A:M,12,FALSE)*G188</f>
        <v>1.1369589041095891</v>
      </c>
      <c r="O188" s="67">
        <f>VLOOKUP('3. Pollutant Emissions - EF'!A188,'2. Emissions Units &amp; Activities'!A:M,13,FALSE)*G188</f>
        <v>1.1369589041095891</v>
      </c>
    </row>
    <row r="189" spans="1:15" x14ac:dyDescent="0.35">
      <c r="A189" s="63" t="s">
        <v>60</v>
      </c>
      <c r="B189" s="66" t="s">
        <v>269</v>
      </c>
      <c r="C189" s="66" t="s">
        <v>270</v>
      </c>
      <c r="D189" s="8">
        <f>IFERROR(IF(OR($B189="",$B189="No CAS"),INDEX('[1]DEQ Pollutant List'!$A$7:$A$611,MATCH($C189,'[1]DEQ Pollutant List'!$C$7:$C$611,0)),INDEX('[1]DEQ Pollutant List'!$A$7:$A$611,MATCH($B189,'[1]DEQ Pollutant List'!$B$7:$B$611,0))),"")</f>
        <v>326</v>
      </c>
      <c r="F189" s="105">
        <v>0</v>
      </c>
      <c r="G189" s="66">
        <v>0</v>
      </c>
      <c r="H189" s="66" t="s">
        <v>271</v>
      </c>
      <c r="I189" s="66" t="s">
        <v>264</v>
      </c>
      <c r="J189" s="68">
        <v>0</v>
      </c>
      <c r="K189" s="68">
        <v>0</v>
      </c>
      <c r="L189" s="68">
        <v>0</v>
      </c>
      <c r="M189" s="68">
        <f>VLOOKUP('3. Pollutant Emissions - EF'!A189,'2. Emissions Units &amp; Activities'!A:M,11,FALSE)*G189</f>
        <v>0</v>
      </c>
      <c r="N189" s="68">
        <f>VLOOKUP('3. Pollutant Emissions - EF'!A189,'2. Emissions Units &amp; Activities'!A:M,12,FALSE)*G189</f>
        <v>0</v>
      </c>
      <c r="O189" s="68">
        <f>VLOOKUP('3. Pollutant Emissions - EF'!A189,'2. Emissions Units &amp; Activities'!A:M,13,FALSE)*G189</f>
        <v>0</v>
      </c>
    </row>
    <row r="190" spans="1:15" x14ac:dyDescent="0.35">
      <c r="A190" s="62" t="s">
        <v>60</v>
      </c>
      <c r="B190" s="65" t="s">
        <v>272</v>
      </c>
      <c r="C190" s="65" t="s">
        <v>273</v>
      </c>
      <c r="D190" s="8">
        <f>IFERROR(IF(OR($B190="",$B190="No CAS"),INDEX('[1]DEQ Pollutant List'!$A$7:$A$611,MATCH($C190,'[1]DEQ Pollutant List'!$C$7:$C$611,0)),INDEX('[1]DEQ Pollutant List'!$A$7:$A$611,MATCH($B190,'[1]DEQ Pollutant List'!$B$7:$B$611,0))),"")</f>
        <v>607</v>
      </c>
      <c r="F190" s="105">
        <v>0</v>
      </c>
      <c r="G190" s="65">
        <v>0</v>
      </c>
      <c r="H190" s="65" t="s">
        <v>271</v>
      </c>
      <c r="I190" s="65" t="s">
        <v>264</v>
      </c>
      <c r="J190" s="67">
        <v>0</v>
      </c>
      <c r="K190" s="67">
        <v>0</v>
      </c>
      <c r="L190" s="67">
        <v>0</v>
      </c>
      <c r="M190" s="67">
        <f>VLOOKUP('3. Pollutant Emissions - EF'!A190,'2. Emissions Units &amp; Activities'!A:M,11,FALSE)*G190</f>
        <v>0</v>
      </c>
      <c r="N190" s="67">
        <f>VLOOKUP('3. Pollutant Emissions - EF'!A190,'2. Emissions Units &amp; Activities'!A:M,12,FALSE)*G190</f>
        <v>0</v>
      </c>
      <c r="O190" s="67">
        <f>VLOOKUP('3. Pollutant Emissions - EF'!A190,'2. Emissions Units &amp; Activities'!A:M,13,FALSE)*G190</f>
        <v>0</v>
      </c>
    </row>
    <row r="191" spans="1:15" x14ac:dyDescent="0.35">
      <c r="A191" s="63" t="s">
        <v>60</v>
      </c>
      <c r="B191" s="66" t="s">
        <v>274</v>
      </c>
      <c r="C191" s="66" t="s">
        <v>275</v>
      </c>
      <c r="D191" s="8">
        <f>IFERROR(IF(OR($B191="",$B191="No CAS"),INDEX('[1]DEQ Pollutant List'!$A$7:$A$611,MATCH($C191,'[1]DEQ Pollutant List'!$C$7:$C$611,0)),INDEX('[1]DEQ Pollutant List'!$A$7:$A$611,MATCH($B191,'[1]DEQ Pollutant List'!$B$7:$B$611,0))),"")</f>
        <v>193</v>
      </c>
      <c r="F191" s="104">
        <v>0</v>
      </c>
      <c r="G191" s="66">
        <v>0</v>
      </c>
      <c r="H191" s="66" t="s">
        <v>271</v>
      </c>
      <c r="I191" s="66" t="s">
        <v>264</v>
      </c>
      <c r="J191" s="68">
        <v>0</v>
      </c>
      <c r="K191" s="68">
        <v>0</v>
      </c>
      <c r="L191" s="68">
        <v>0</v>
      </c>
      <c r="M191" s="68">
        <f>VLOOKUP('3. Pollutant Emissions - EF'!A191,'2. Emissions Units &amp; Activities'!A:M,11,FALSE)*G191</f>
        <v>0</v>
      </c>
      <c r="N191" s="68">
        <f>VLOOKUP('3. Pollutant Emissions - EF'!A191,'2. Emissions Units &amp; Activities'!A:M,12,FALSE)*G191</f>
        <v>0</v>
      </c>
      <c r="O191" s="68">
        <f>VLOOKUP('3. Pollutant Emissions - EF'!A191,'2. Emissions Units &amp; Activities'!A:M,13,FALSE)*G191</f>
        <v>0</v>
      </c>
    </row>
    <row r="192" spans="1:15" x14ac:dyDescent="0.35">
      <c r="A192" s="62" t="s">
        <v>60</v>
      </c>
      <c r="B192" s="65" t="s">
        <v>276</v>
      </c>
      <c r="C192" s="65" t="s">
        <v>277</v>
      </c>
      <c r="D192" s="8">
        <f>IFERROR(IF(OR($B192="",$B192="No CAS"),INDEX('[1]DEQ Pollutant List'!$A$7:$A$611,MATCH($C192,'[1]DEQ Pollutant List'!$C$7:$C$611,0)),INDEX('[1]DEQ Pollutant List'!$A$7:$A$611,MATCH($B192,'[1]DEQ Pollutant List'!$B$7:$B$611,0))),"")</f>
        <v>113</v>
      </c>
      <c r="F192" s="105">
        <v>0</v>
      </c>
      <c r="G192" s="65">
        <v>0</v>
      </c>
      <c r="H192" s="65" t="s">
        <v>271</v>
      </c>
      <c r="I192" s="65" t="s">
        <v>264</v>
      </c>
      <c r="J192" s="67">
        <v>0</v>
      </c>
      <c r="K192" s="67">
        <v>0</v>
      </c>
      <c r="L192" s="67">
        <v>0</v>
      </c>
      <c r="M192" s="67">
        <f>VLOOKUP('3. Pollutant Emissions - EF'!A192,'2. Emissions Units &amp; Activities'!A:M,11,FALSE)*G192</f>
        <v>0</v>
      </c>
      <c r="N192" s="67">
        <f>VLOOKUP('3. Pollutant Emissions - EF'!A192,'2. Emissions Units &amp; Activities'!A:M,12,FALSE)*G192</f>
        <v>0</v>
      </c>
      <c r="O192" s="67">
        <f>VLOOKUP('3. Pollutant Emissions - EF'!A192,'2. Emissions Units &amp; Activities'!A:M,13,FALSE)*G192</f>
        <v>0</v>
      </c>
    </row>
    <row r="193" spans="1:15" x14ac:dyDescent="0.35">
      <c r="A193" s="63" t="s">
        <v>60</v>
      </c>
      <c r="B193" s="66" t="s">
        <v>278</v>
      </c>
      <c r="C193" s="66" t="s">
        <v>279</v>
      </c>
      <c r="D193" s="8">
        <f>IFERROR(IF(OR($B193="",$B193="No CAS"),INDEX('[1]DEQ Pollutant List'!$A$7:$A$611,MATCH($C193,'[1]DEQ Pollutant List'!$C$7:$C$611,0)),INDEX('[1]DEQ Pollutant List'!$A$7:$A$611,MATCH($B193,'[1]DEQ Pollutant List'!$B$7:$B$611,0))),"")</f>
        <v>333</v>
      </c>
      <c r="F193" s="105">
        <v>0</v>
      </c>
      <c r="G193" s="66">
        <v>0</v>
      </c>
      <c r="H193" s="66" t="s">
        <v>271</v>
      </c>
      <c r="I193" s="66" t="s">
        <v>264</v>
      </c>
      <c r="J193" s="68">
        <v>0</v>
      </c>
      <c r="K193" s="68">
        <v>0</v>
      </c>
      <c r="L193" s="68">
        <v>0</v>
      </c>
      <c r="M193" s="68">
        <f>VLOOKUP('3. Pollutant Emissions - EF'!A193,'2. Emissions Units &amp; Activities'!A:M,11,FALSE)*G193</f>
        <v>0</v>
      </c>
      <c r="N193" s="68">
        <f>VLOOKUP('3. Pollutant Emissions - EF'!A193,'2. Emissions Units &amp; Activities'!A:M,12,FALSE)*G193</f>
        <v>0</v>
      </c>
      <c r="O193" s="68">
        <f>VLOOKUP('3. Pollutant Emissions - EF'!A193,'2. Emissions Units &amp; Activities'!A:M,13,FALSE)*G193</f>
        <v>0</v>
      </c>
    </row>
    <row r="194" spans="1:15" x14ac:dyDescent="0.35">
      <c r="A194" s="62" t="s">
        <v>60</v>
      </c>
      <c r="B194" s="65" t="s">
        <v>280</v>
      </c>
      <c r="C194" s="65" t="s">
        <v>281</v>
      </c>
      <c r="D194" s="8">
        <f>IFERROR(IF(OR($B194="",$B194="No CAS"),INDEX('[1]DEQ Pollutant List'!$A$7:$A$611,MATCH($C194,'[1]DEQ Pollutant List'!$C$7:$C$611,0)),INDEX('[1]DEQ Pollutant List'!$A$7:$A$611,MATCH($B194,'[1]DEQ Pollutant List'!$B$7:$B$611,0))),"")</f>
        <v>91</v>
      </c>
      <c r="F194" s="104">
        <v>0</v>
      </c>
      <c r="G194" s="65">
        <v>0</v>
      </c>
      <c r="H194" s="65" t="s">
        <v>271</v>
      </c>
      <c r="I194" s="65" t="s">
        <v>264</v>
      </c>
      <c r="J194" s="67">
        <v>0</v>
      </c>
      <c r="K194" s="67">
        <v>0</v>
      </c>
      <c r="L194" s="67">
        <v>0</v>
      </c>
      <c r="M194" s="67">
        <f>VLOOKUP('3. Pollutant Emissions - EF'!A194,'2. Emissions Units &amp; Activities'!A:M,11,FALSE)*G194</f>
        <v>0</v>
      </c>
      <c r="N194" s="67">
        <f>VLOOKUP('3. Pollutant Emissions - EF'!A194,'2. Emissions Units &amp; Activities'!A:M,12,FALSE)*G194</f>
        <v>0</v>
      </c>
      <c r="O194" s="67">
        <f>VLOOKUP('3. Pollutant Emissions - EF'!A194,'2. Emissions Units &amp; Activities'!A:M,13,FALSE)*G194</f>
        <v>0</v>
      </c>
    </row>
    <row r="195" spans="1:15" x14ac:dyDescent="0.35">
      <c r="A195" s="63" t="s">
        <v>60</v>
      </c>
      <c r="B195" s="66" t="s">
        <v>282</v>
      </c>
      <c r="C195" s="66" t="s">
        <v>283</v>
      </c>
      <c r="D195" s="8">
        <f>IFERROR(IF(OR($B195="",$B195="No CAS"),INDEX('[1]DEQ Pollutant List'!$A$7:$A$611,MATCH($C195,'[1]DEQ Pollutant List'!$C$7:$C$611,0)),INDEX('[1]DEQ Pollutant List'!$A$7:$A$611,MATCH($B195,'[1]DEQ Pollutant List'!$B$7:$B$611,0))),"")</f>
        <v>108</v>
      </c>
      <c r="F195" s="104">
        <v>0</v>
      </c>
      <c r="G195" s="66">
        <v>0</v>
      </c>
      <c r="H195" s="66" t="s">
        <v>271</v>
      </c>
      <c r="I195" s="66" t="s">
        <v>264</v>
      </c>
      <c r="J195" s="68">
        <v>0</v>
      </c>
      <c r="K195" s="68">
        <v>0</v>
      </c>
      <c r="L195" s="68">
        <v>0</v>
      </c>
      <c r="M195" s="68">
        <f>VLOOKUP('3. Pollutant Emissions - EF'!A195,'2. Emissions Units &amp; Activities'!A:M,11,FALSE)*G195</f>
        <v>0</v>
      </c>
      <c r="N195" s="68">
        <f>VLOOKUP('3. Pollutant Emissions - EF'!A195,'2. Emissions Units &amp; Activities'!A:M,12,FALSE)*G195</f>
        <v>0</v>
      </c>
      <c r="O195" s="68">
        <f>VLOOKUP('3. Pollutant Emissions - EF'!A195,'2. Emissions Units &amp; Activities'!A:M,13,FALSE)*G195</f>
        <v>0</v>
      </c>
    </row>
    <row r="196" spans="1:15" x14ac:dyDescent="0.35">
      <c r="A196" s="62" t="s">
        <v>60</v>
      </c>
      <c r="B196" s="65" t="s">
        <v>284</v>
      </c>
      <c r="C196" s="65" t="s">
        <v>285</v>
      </c>
      <c r="D196" s="8">
        <f>IFERROR(IF(OR($B196="",$B196="No CAS"),INDEX('[1]DEQ Pollutant List'!$A$7:$A$611,MATCH($C196,'[1]DEQ Pollutant List'!$C$7:$C$611,0)),INDEX('[1]DEQ Pollutant List'!$A$7:$A$611,MATCH($B196,'[1]DEQ Pollutant List'!$B$7:$B$611,0))),"")</f>
        <v>118</v>
      </c>
      <c r="F196" s="104">
        <v>0</v>
      </c>
      <c r="G196" s="65">
        <v>0</v>
      </c>
      <c r="H196" s="65" t="s">
        <v>271</v>
      </c>
      <c r="I196" s="65" t="s">
        <v>264</v>
      </c>
      <c r="J196" s="67">
        <v>0</v>
      </c>
      <c r="K196" s="67">
        <v>0</v>
      </c>
      <c r="L196" s="67">
        <v>0</v>
      </c>
      <c r="M196" s="67">
        <f>VLOOKUP('3. Pollutant Emissions - EF'!A196,'2. Emissions Units &amp; Activities'!A:M,11,FALSE)*G196</f>
        <v>0</v>
      </c>
      <c r="N196" s="67">
        <f>VLOOKUP('3. Pollutant Emissions - EF'!A196,'2. Emissions Units &amp; Activities'!A:M,12,FALSE)*G196</f>
        <v>0</v>
      </c>
      <c r="O196" s="67">
        <f>VLOOKUP('3. Pollutant Emissions - EF'!A196,'2. Emissions Units &amp; Activities'!A:M,13,FALSE)*G196</f>
        <v>0</v>
      </c>
    </row>
    <row r="197" spans="1:15" x14ac:dyDescent="0.35">
      <c r="A197" s="63" t="s">
        <v>60</v>
      </c>
      <c r="B197" s="66" t="s">
        <v>286</v>
      </c>
      <c r="C197" s="66" t="s">
        <v>287</v>
      </c>
      <c r="D197" s="8">
        <f>IFERROR(IF(OR($B197="",$B197="No CAS"),INDEX('[1]DEQ Pollutant List'!$A$7:$A$611,MATCH($C197,'[1]DEQ Pollutant List'!$C$7:$C$611,0)),INDEX('[1]DEQ Pollutant List'!$A$7:$A$611,MATCH($B197,'[1]DEQ Pollutant List'!$B$7:$B$611,0))),"")</f>
        <v>328</v>
      </c>
      <c r="F197" s="104">
        <v>0</v>
      </c>
      <c r="G197" s="66">
        <v>0</v>
      </c>
      <c r="H197" s="66" t="s">
        <v>271</v>
      </c>
      <c r="I197" s="66" t="s">
        <v>264</v>
      </c>
      <c r="J197" s="68">
        <v>0</v>
      </c>
      <c r="K197" s="68">
        <v>0</v>
      </c>
      <c r="L197" s="68">
        <v>0</v>
      </c>
      <c r="M197" s="68">
        <f>VLOOKUP('3. Pollutant Emissions - EF'!A197,'2. Emissions Units &amp; Activities'!A:M,11,FALSE)*G197</f>
        <v>0</v>
      </c>
      <c r="N197" s="68">
        <f>VLOOKUP('3. Pollutant Emissions - EF'!A197,'2. Emissions Units &amp; Activities'!A:M,12,FALSE)*G197</f>
        <v>0</v>
      </c>
      <c r="O197" s="68">
        <f>VLOOKUP('3. Pollutant Emissions - EF'!A197,'2. Emissions Units &amp; Activities'!A:M,13,FALSE)*G197</f>
        <v>0</v>
      </c>
    </row>
    <row r="198" spans="1:15" x14ac:dyDescent="0.35">
      <c r="A198" s="62" t="s">
        <v>60</v>
      </c>
      <c r="B198" s="65" t="s">
        <v>249</v>
      </c>
      <c r="C198" s="65" t="s">
        <v>250</v>
      </c>
      <c r="D198" s="8">
        <f>IFERROR(IF(OR($B198="",$B198="No CAS"),INDEX('[1]DEQ Pollutant List'!$A$7:$A$611,MATCH($C198,'[1]DEQ Pollutant List'!$C$7:$C$611,0)),INDEX('[1]DEQ Pollutant List'!$A$7:$A$611,MATCH($B198,'[1]DEQ Pollutant List'!$B$7:$B$611,0))),"")</f>
        <v>289</v>
      </c>
      <c r="F198" s="104">
        <v>0</v>
      </c>
      <c r="G198" s="65">
        <v>0</v>
      </c>
      <c r="H198" s="65" t="s">
        <v>271</v>
      </c>
      <c r="I198" s="65" t="s">
        <v>264</v>
      </c>
      <c r="J198" s="88">
        <v>0</v>
      </c>
      <c r="K198" s="67">
        <v>0</v>
      </c>
      <c r="L198" s="67">
        <v>0</v>
      </c>
      <c r="M198" s="67">
        <f>VLOOKUP('3. Pollutant Emissions - EF'!A198,'2. Emissions Units &amp; Activities'!A:M,11,FALSE)*G198</f>
        <v>0</v>
      </c>
      <c r="N198" s="67">
        <f>VLOOKUP('3. Pollutant Emissions - EF'!A198,'2. Emissions Units &amp; Activities'!A:M,12,FALSE)*G198</f>
        <v>0</v>
      </c>
      <c r="O198" s="67">
        <f>VLOOKUP('3. Pollutant Emissions - EF'!A198,'2. Emissions Units &amp; Activities'!A:M,13,FALSE)*G198</f>
        <v>0</v>
      </c>
    </row>
    <row r="199" spans="1:15" x14ac:dyDescent="0.35">
      <c r="A199" s="63" t="s">
        <v>60</v>
      </c>
      <c r="B199" s="95" t="s">
        <v>288</v>
      </c>
      <c r="C199" s="66" t="s">
        <v>289</v>
      </c>
      <c r="D199" s="8">
        <f>IFERROR(IF(OR($B199="",$B199="No CAS"),INDEX('[1]DEQ Pollutant List'!$A$7:$A$611,MATCH($C199,'[1]DEQ Pollutant List'!$C$7:$C$611,0)),INDEX('[1]DEQ Pollutant List'!$A$7:$A$611,MATCH($B199,'[1]DEQ Pollutant List'!$B$7:$B$611,0))),"")</f>
        <v>293</v>
      </c>
      <c r="F199" s="104">
        <v>0</v>
      </c>
      <c r="G199" s="66">
        <v>0</v>
      </c>
      <c r="H199" s="66" t="s">
        <v>271</v>
      </c>
      <c r="I199" s="66" t="s">
        <v>264</v>
      </c>
      <c r="J199" s="89">
        <v>0</v>
      </c>
      <c r="K199" s="68">
        <v>0</v>
      </c>
      <c r="L199" s="68">
        <v>0</v>
      </c>
      <c r="M199" s="68">
        <f>VLOOKUP('3. Pollutant Emissions - EF'!A199,'2. Emissions Units &amp; Activities'!A:M,11,FALSE)*G199</f>
        <v>0</v>
      </c>
      <c r="N199" s="68">
        <f>VLOOKUP('3. Pollutant Emissions - EF'!A199,'2. Emissions Units &amp; Activities'!A:M,12,FALSE)*G199</f>
        <v>0</v>
      </c>
      <c r="O199" s="68">
        <f>VLOOKUP('3. Pollutant Emissions - EF'!A199,'2. Emissions Units &amp; Activities'!A:M,13,FALSE)*G199</f>
        <v>0</v>
      </c>
    </row>
    <row r="200" spans="1:15" x14ac:dyDescent="0.35">
      <c r="A200" s="62" t="s">
        <v>60</v>
      </c>
      <c r="B200" s="65" t="s">
        <v>290</v>
      </c>
      <c r="C200" s="65" t="s">
        <v>291</v>
      </c>
      <c r="D200" s="8">
        <f>IFERROR(IF(OR($B200="",$B200="No CAS"),INDEX('[1]DEQ Pollutant List'!$A$7:$A$611,MATCH($C200,'[1]DEQ Pollutant List'!$C$7:$C$611,0)),INDEX('[1]DEQ Pollutant List'!$A$7:$A$611,MATCH($B200,'[1]DEQ Pollutant List'!$B$7:$B$611,0))),"")</f>
        <v>337</v>
      </c>
      <c r="F200" s="104">
        <v>0</v>
      </c>
      <c r="G200" s="65">
        <v>0</v>
      </c>
      <c r="H200" s="65" t="s">
        <v>271</v>
      </c>
      <c r="I200" s="65" t="s">
        <v>264</v>
      </c>
      <c r="J200" s="67">
        <v>0</v>
      </c>
      <c r="K200" s="67">
        <v>0</v>
      </c>
      <c r="L200" s="67">
        <v>0</v>
      </c>
      <c r="M200" s="67">
        <f>VLOOKUP('3. Pollutant Emissions - EF'!A200,'2. Emissions Units &amp; Activities'!A:M,11,FALSE)*G200</f>
        <v>0</v>
      </c>
      <c r="N200" s="67">
        <f>VLOOKUP('3. Pollutant Emissions - EF'!A200,'2. Emissions Units &amp; Activities'!A:M,12,FALSE)*G200</f>
        <v>0</v>
      </c>
      <c r="O200" s="67">
        <f>VLOOKUP('3. Pollutant Emissions - EF'!A200,'2. Emissions Units &amp; Activities'!A:M,13,FALSE)*G200</f>
        <v>0</v>
      </c>
    </row>
    <row r="201" spans="1:15" x14ac:dyDescent="0.35">
      <c r="A201" s="63" t="s">
        <v>60</v>
      </c>
      <c r="B201" s="66" t="s">
        <v>292</v>
      </c>
      <c r="C201" s="66" t="s">
        <v>293</v>
      </c>
      <c r="D201" s="8">
        <f>IFERROR(IF(OR($B201="",$B201="No CAS"),INDEX('[1]DEQ Pollutant List'!$A$7:$A$611,MATCH($C201,'[1]DEQ Pollutant List'!$C$7:$C$611,0)),INDEX('[1]DEQ Pollutant List'!$A$7:$A$611,MATCH($B201,'[1]DEQ Pollutant List'!$B$7:$B$611,0))),"")</f>
        <v>585</v>
      </c>
      <c r="F201" s="104">
        <v>0</v>
      </c>
      <c r="G201" s="66">
        <v>0</v>
      </c>
      <c r="H201" s="66" t="s">
        <v>271</v>
      </c>
      <c r="I201" s="66" t="s">
        <v>264</v>
      </c>
      <c r="J201" s="68">
        <v>0</v>
      </c>
      <c r="K201" s="68">
        <v>0</v>
      </c>
      <c r="L201" s="68">
        <v>0</v>
      </c>
      <c r="M201" s="68">
        <f>VLOOKUP('3. Pollutant Emissions - EF'!A201,'2. Emissions Units &amp; Activities'!A:M,11,FALSE)*G201</f>
        <v>0</v>
      </c>
      <c r="N201" s="68">
        <f>VLOOKUP('3. Pollutant Emissions - EF'!A201,'2. Emissions Units &amp; Activities'!A:M,12,FALSE)*G201</f>
        <v>0</v>
      </c>
      <c r="O201" s="68">
        <f>VLOOKUP('3. Pollutant Emissions - EF'!A201,'2. Emissions Units &amp; Activities'!A:M,13,FALSE)*G201</f>
        <v>0</v>
      </c>
    </row>
    <row r="202" spans="1:15" x14ac:dyDescent="0.35">
      <c r="A202" s="62" t="s">
        <v>60</v>
      </c>
      <c r="B202" s="65" t="s">
        <v>257</v>
      </c>
      <c r="C202" s="65" t="s">
        <v>258</v>
      </c>
      <c r="D202" s="8">
        <f>IFERROR(IF(OR($B202="",$B202="No CAS"),INDEX('[1]DEQ Pollutant List'!$A$7:$A$611,MATCH($C202,'[1]DEQ Pollutant List'!$C$7:$C$611,0)),INDEX('[1]DEQ Pollutant List'!$A$7:$A$611,MATCH($B202,'[1]DEQ Pollutant List'!$B$7:$B$611,0))),"")</f>
        <v>600</v>
      </c>
      <c r="F202" s="104">
        <v>0</v>
      </c>
      <c r="G202" s="65">
        <v>0</v>
      </c>
      <c r="H202" s="65" t="s">
        <v>271</v>
      </c>
      <c r="I202" s="65" t="s">
        <v>264</v>
      </c>
      <c r="J202" s="88">
        <v>0</v>
      </c>
      <c r="K202" s="67">
        <v>0</v>
      </c>
      <c r="L202" s="67">
        <v>0</v>
      </c>
      <c r="M202" s="67">
        <f>VLOOKUP('3. Pollutant Emissions - EF'!A202,'2. Emissions Units &amp; Activities'!A:M,11,FALSE)*G202</f>
        <v>0</v>
      </c>
      <c r="N202" s="67">
        <f>VLOOKUP('3. Pollutant Emissions - EF'!A202,'2. Emissions Units &amp; Activities'!A:M,12,FALSE)*G202</f>
        <v>0</v>
      </c>
      <c r="O202" s="67">
        <f>VLOOKUP('3. Pollutant Emissions - EF'!A202,'2. Emissions Units &amp; Activities'!A:M,13,FALSE)*G202</f>
        <v>0</v>
      </c>
    </row>
    <row r="203" spans="1:15" x14ac:dyDescent="0.35">
      <c r="A203" s="63" t="s">
        <v>60</v>
      </c>
      <c r="B203" s="66" t="s">
        <v>294</v>
      </c>
      <c r="C203" s="66" t="s">
        <v>295</v>
      </c>
      <c r="D203" s="8">
        <f>IFERROR(IF(OR($B203="",$B203="No CAS"),INDEX('[1]DEQ Pollutant List'!$A$7:$A$611,MATCH($C203,'[1]DEQ Pollutant List'!$C$7:$C$611,0)),INDEX('[1]DEQ Pollutant List'!$A$7:$A$611,MATCH($B203,'[1]DEQ Pollutant List'!$B$7:$B$611,0))),"")</f>
        <v>608</v>
      </c>
      <c r="F203" s="104">
        <v>0</v>
      </c>
      <c r="G203" s="66">
        <v>0</v>
      </c>
      <c r="H203" s="66" t="s">
        <v>271</v>
      </c>
      <c r="I203" s="66" t="s">
        <v>264</v>
      </c>
      <c r="J203" s="66">
        <v>0</v>
      </c>
      <c r="K203" s="68">
        <v>0</v>
      </c>
      <c r="L203" s="68">
        <v>0</v>
      </c>
      <c r="M203" s="68">
        <f>VLOOKUP('3. Pollutant Emissions - EF'!A203,'2. Emissions Units &amp; Activities'!A:M,11,FALSE)*G203</f>
        <v>0</v>
      </c>
      <c r="N203" s="68">
        <f>VLOOKUP('3. Pollutant Emissions - EF'!A203,'2. Emissions Units &amp; Activities'!A:M,12,FALSE)*G203</f>
        <v>0</v>
      </c>
      <c r="O203" s="68">
        <f>VLOOKUP('3. Pollutant Emissions - EF'!A203,'2. Emissions Units &amp; Activities'!A:M,13,FALSE)*G203</f>
        <v>0</v>
      </c>
    </row>
    <row r="204" spans="1:15" x14ac:dyDescent="0.35">
      <c r="A204" s="62" t="s">
        <v>60</v>
      </c>
      <c r="B204" s="65" t="s">
        <v>296</v>
      </c>
      <c r="C204" s="65" t="s">
        <v>297</v>
      </c>
      <c r="D204" s="8">
        <f>IFERROR(IF(OR($B204="",$B204="No CAS"),INDEX('[1]DEQ Pollutant List'!$A$7:$A$611,MATCH($C204,'[1]DEQ Pollutant List'!$C$7:$C$611,0)),INDEX('[1]DEQ Pollutant List'!$A$7:$A$611,MATCH($B204,'[1]DEQ Pollutant List'!$B$7:$B$611,0))),"")</f>
        <v>628</v>
      </c>
      <c r="F204" s="104">
        <v>0</v>
      </c>
      <c r="G204" s="65">
        <v>0</v>
      </c>
      <c r="H204" s="65" t="s">
        <v>271</v>
      </c>
      <c r="I204" s="65" t="s">
        <v>264</v>
      </c>
      <c r="J204" s="88">
        <v>0</v>
      </c>
      <c r="K204" s="67">
        <v>0</v>
      </c>
      <c r="L204" s="67">
        <v>0</v>
      </c>
      <c r="M204" s="67">
        <f>VLOOKUP('3. Pollutant Emissions - EF'!A204,'2. Emissions Units &amp; Activities'!A:M,11,FALSE)*G204</f>
        <v>0</v>
      </c>
      <c r="N204" s="67">
        <f>VLOOKUP('3. Pollutant Emissions - EF'!A204,'2. Emissions Units &amp; Activities'!A:M,12,FALSE)*G204</f>
        <v>0</v>
      </c>
      <c r="O204" s="67">
        <f>VLOOKUP('3. Pollutant Emissions - EF'!A204,'2. Emissions Units &amp; Activities'!A:M,13,FALSE)*G204</f>
        <v>0</v>
      </c>
    </row>
    <row r="205" spans="1:15" x14ac:dyDescent="0.35">
      <c r="A205" s="63" t="s">
        <v>60</v>
      </c>
      <c r="B205" s="66" t="s">
        <v>298</v>
      </c>
      <c r="C205" s="66" t="s">
        <v>299</v>
      </c>
      <c r="D205" s="8">
        <f>IFERROR(IF(OR($B205="",$B205="No CAS"),INDEX('[1]DEQ Pollutant List'!$A$7:$A$611,MATCH($C205,'[1]DEQ Pollutant List'!$C$7:$C$611,0)),INDEX('[1]DEQ Pollutant List'!$A$7:$A$611,MATCH($B205,'[1]DEQ Pollutant List'!$B$7:$B$611,0))),"")</f>
        <v>630</v>
      </c>
      <c r="F205" s="104">
        <v>0</v>
      </c>
      <c r="G205" s="66">
        <v>0</v>
      </c>
      <c r="H205" s="66" t="s">
        <v>271</v>
      </c>
      <c r="I205" s="66" t="s">
        <v>264</v>
      </c>
      <c r="J205" s="68">
        <v>0</v>
      </c>
      <c r="K205" s="68">
        <v>0</v>
      </c>
      <c r="L205" s="68">
        <v>0</v>
      </c>
      <c r="M205" s="68">
        <f>VLOOKUP('3. Pollutant Emissions - EF'!A205,'2. Emissions Units &amp; Activities'!A:M,11,FALSE)*G205</f>
        <v>0</v>
      </c>
      <c r="N205" s="68">
        <f>VLOOKUP('3. Pollutant Emissions - EF'!A205,'2. Emissions Units &amp; Activities'!A:M,12,FALSE)*G205</f>
        <v>0</v>
      </c>
      <c r="O205" s="68">
        <f>VLOOKUP('3. Pollutant Emissions - EF'!A205,'2. Emissions Units &amp; Activities'!A:M,13,FALSE)*G205</f>
        <v>0</v>
      </c>
    </row>
    <row r="206" spans="1:15" x14ac:dyDescent="0.35">
      <c r="A206" s="62" t="s">
        <v>62</v>
      </c>
      <c r="B206" s="65" t="s">
        <v>206</v>
      </c>
      <c r="C206" s="65" t="s">
        <v>207</v>
      </c>
      <c r="D206" s="8">
        <f>IFERROR(IF(OR($B206="",$B206="No CAS"),INDEX('[1]DEQ Pollutant List'!$A$7:$A$611,MATCH($C206,'[1]DEQ Pollutant List'!$C$7:$C$611,0)),INDEX('[1]DEQ Pollutant List'!$A$7:$A$611,MATCH($B206,'[1]DEQ Pollutant List'!$B$7:$B$611,0))),"")</f>
        <v>1</v>
      </c>
      <c r="F206" s="104">
        <v>0</v>
      </c>
      <c r="G206" s="65">
        <v>0</v>
      </c>
      <c r="H206" s="65" t="s">
        <v>307</v>
      </c>
      <c r="I206" s="65" t="s">
        <v>175</v>
      </c>
      <c r="J206" s="88">
        <v>0</v>
      </c>
      <c r="K206" s="67">
        <v>0</v>
      </c>
      <c r="L206" s="67">
        <v>0</v>
      </c>
      <c r="M206" s="67">
        <f>VLOOKUP('3. Pollutant Emissions - EF'!A206,'2. Emissions Units &amp; Activities'!A:M,11,FALSE)*G206</f>
        <v>0</v>
      </c>
      <c r="N206" s="67">
        <f>VLOOKUP('3. Pollutant Emissions - EF'!A206,'2. Emissions Units &amp; Activities'!A:M,12,FALSE)*G206</f>
        <v>0</v>
      </c>
      <c r="O206" s="67">
        <f>VLOOKUP('3. Pollutant Emissions - EF'!A206,'2. Emissions Units &amp; Activities'!A:M,13,FALSE)*G206</f>
        <v>0</v>
      </c>
    </row>
    <row r="207" spans="1:15" x14ac:dyDescent="0.35">
      <c r="A207" s="63" t="s">
        <v>62</v>
      </c>
      <c r="B207" s="66" t="s">
        <v>217</v>
      </c>
      <c r="C207" s="66" t="s">
        <v>218</v>
      </c>
      <c r="D207" s="8">
        <f>IFERROR(IF(OR($B207="",$B207="No CAS"),INDEX('[1]DEQ Pollutant List'!$A$7:$A$611,MATCH($C207,'[1]DEQ Pollutant List'!$C$7:$C$611,0)),INDEX('[1]DEQ Pollutant List'!$A$7:$A$611,MATCH($B207,'[1]DEQ Pollutant List'!$B$7:$B$611,0))),"")</f>
        <v>250</v>
      </c>
      <c r="F207" s="104">
        <v>0</v>
      </c>
      <c r="G207" s="66">
        <v>0</v>
      </c>
      <c r="H207" s="66" t="s">
        <v>307</v>
      </c>
      <c r="I207" s="66" t="s">
        <v>175</v>
      </c>
      <c r="J207" s="89">
        <v>0</v>
      </c>
      <c r="K207" s="68">
        <v>0</v>
      </c>
      <c r="L207" s="68">
        <v>0</v>
      </c>
      <c r="M207" s="68">
        <f>VLOOKUP('3. Pollutant Emissions - EF'!A207,'2. Emissions Units &amp; Activities'!A:M,11,FALSE)*G207</f>
        <v>0</v>
      </c>
      <c r="N207" s="68">
        <f>VLOOKUP('3. Pollutant Emissions - EF'!A207,'2. Emissions Units &amp; Activities'!A:M,12,FALSE)*G207</f>
        <v>0</v>
      </c>
      <c r="O207" s="68">
        <f>VLOOKUP('3. Pollutant Emissions - EF'!A207,'2. Emissions Units &amp; Activities'!A:M,13,FALSE)*G207</f>
        <v>0</v>
      </c>
    </row>
    <row r="208" spans="1:15" x14ac:dyDescent="0.35">
      <c r="A208" s="62" t="s">
        <v>62</v>
      </c>
      <c r="B208" s="65" t="s">
        <v>303</v>
      </c>
      <c r="C208" s="65" t="s">
        <v>304</v>
      </c>
      <c r="D208" s="8">
        <f>IFERROR(IF(OR($B208="",$B208="No CAS"),INDEX('[1]DEQ Pollutant List'!$A$7:$A$611,MATCH($C208,'[1]DEQ Pollutant List'!$C$7:$C$611,0)),INDEX('[1]DEQ Pollutant List'!$A$7:$A$611,MATCH($B208,'[1]DEQ Pollutant List'!$B$7:$B$611,0))),"")</f>
        <v>321</v>
      </c>
      <c r="F208" s="104">
        <v>0</v>
      </c>
      <c r="G208" s="65">
        <v>0</v>
      </c>
      <c r="H208" s="65" t="s">
        <v>307</v>
      </c>
      <c r="I208" s="65" t="s">
        <v>175</v>
      </c>
      <c r="J208" s="65">
        <v>0</v>
      </c>
      <c r="K208" s="67">
        <v>0</v>
      </c>
      <c r="L208" s="67">
        <v>0</v>
      </c>
      <c r="M208" s="67">
        <f>VLOOKUP('3. Pollutant Emissions - EF'!A208,'2. Emissions Units &amp; Activities'!A:M,11,FALSE)*G208</f>
        <v>0</v>
      </c>
      <c r="N208" s="67">
        <f>VLOOKUP('3. Pollutant Emissions - EF'!A208,'2. Emissions Units &amp; Activities'!A:M,12,FALSE)*G208</f>
        <v>0</v>
      </c>
      <c r="O208" s="67">
        <f>VLOOKUP('3. Pollutant Emissions - EF'!A208,'2. Emissions Units &amp; Activities'!A:M,13,FALSE)*G208</f>
        <v>0</v>
      </c>
    </row>
    <row r="209" spans="1:15" x14ac:dyDescent="0.35">
      <c r="A209" s="63" t="s">
        <v>62</v>
      </c>
      <c r="B209" s="66" t="s">
        <v>251</v>
      </c>
      <c r="C209" s="66" t="s">
        <v>252</v>
      </c>
      <c r="D209" s="8">
        <f>IFERROR(IF(OR($B209="",$B209="No CAS"),INDEX('[1]DEQ Pollutant List'!$A$7:$A$611,MATCH($C209,'[1]DEQ Pollutant List'!$C$7:$C$611,0)),INDEX('[1]DEQ Pollutant List'!$A$7:$A$611,MATCH($B209,'[1]DEQ Pollutant List'!$B$7:$B$611,0))),"")</f>
        <v>428</v>
      </c>
      <c r="F209" s="104">
        <v>0</v>
      </c>
      <c r="G209" s="66">
        <v>0</v>
      </c>
      <c r="H209" s="66" t="s">
        <v>307</v>
      </c>
      <c r="I209" s="66" t="s">
        <v>175</v>
      </c>
      <c r="J209" s="68">
        <v>0</v>
      </c>
      <c r="K209" s="68">
        <v>0</v>
      </c>
      <c r="L209" s="68">
        <v>0</v>
      </c>
      <c r="M209" s="68">
        <f>VLOOKUP('3. Pollutant Emissions - EF'!A209,'2. Emissions Units &amp; Activities'!A:M,11,FALSE)*G209</f>
        <v>0</v>
      </c>
      <c r="N209" s="68">
        <f>VLOOKUP('3. Pollutant Emissions - EF'!A209,'2. Emissions Units &amp; Activities'!A:M,12,FALSE)*G209</f>
        <v>0</v>
      </c>
      <c r="O209" s="68">
        <f>VLOOKUP('3. Pollutant Emissions - EF'!A209,'2. Emissions Units &amp; Activities'!A:M,13,FALSE)*G209</f>
        <v>0</v>
      </c>
    </row>
    <row r="210" spans="1:15" x14ac:dyDescent="0.35">
      <c r="A210" s="62" t="s">
        <v>62</v>
      </c>
      <c r="B210" s="65" t="s">
        <v>305</v>
      </c>
      <c r="C210" s="65" t="s">
        <v>306</v>
      </c>
      <c r="D210" s="8">
        <f>IFERROR(IF(OR($B210="",$B210="No CAS"),INDEX('[1]DEQ Pollutant List'!$A$7:$A$611,MATCH($C210,'[1]DEQ Pollutant List'!$C$7:$C$611,0)),INDEX('[1]DEQ Pollutant List'!$A$7:$A$611,MATCH($B210,'[1]DEQ Pollutant List'!$B$7:$B$611,0))),"")</f>
        <v>559</v>
      </c>
      <c r="F210" s="104">
        <v>0</v>
      </c>
      <c r="G210" s="65">
        <v>0</v>
      </c>
      <c r="H210" s="65" t="s">
        <v>307</v>
      </c>
      <c r="I210" s="65" t="s">
        <v>175</v>
      </c>
      <c r="J210" s="88">
        <v>0</v>
      </c>
      <c r="K210" s="67">
        <v>0</v>
      </c>
      <c r="L210" s="67">
        <v>0</v>
      </c>
      <c r="M210" s="67">
        <f>VLOOKUP('3. Pollutant Emissions - EF'!A210,'2. Emissions Units &amp; Activities'!A:M,11,FALSE)*G210</f>
        <v>0</v>
      </c>
      <c r="N210" s="67">
        <f>VLOOKUP('3. Pollutant Emissions - EF'!A210,'2. Emissions Units &amp; Activities'!A:M,12,FALSE)*G210</f>
        <v>0</v>
      </c>
      <c r="O210" s="67">
        <f>VLOOKUP('3. Pollutant Emissions - EF'!A210,'2. Emissions Units &amp; Activities'!A:M,13,FALSE)*G210</f>
        <v>0</v>
      </c>
    </row>
    <row r="211" spans="1:15" x14ac:dyDescent="0.35">
      <c r="A211" s="63" t="s">
        <v>67</v>
      </c>
      <c r="B211" s="95" t="s">
        <v>288</v>
      </c>
      <c r="C211" s="66" t="s">
        <v>289</v>
      </c>
      <c r="D211" s="8">
        <f>IFERROR(IF(OR($B211="",$B211="No CAS"),INDEX('[1]DEQ Pollutant List'!$A$7:$A$611,MATCH($C211,'[1]DEQ Pollutant List'!$C$7:$C$611,0)),INDEX('[1]DEQ Pollutant List'!$A$7:$A$611,MATCH($B211,'[1]DEQ Pollutant List'!$B$7:$B$611,0))),"")</f>
        <v>293</v>
      </c>
      <c r="F211" s="104">
        <v>1.1100000000000001E-3</v>
      </c>
      <c r="G211" s="66">
        <v>1.1100000000000001E-3</v>
      </c>
      <c r="H211" s="66" t="s">
        <v>308</v>
      </c>
      <c r="I211" s="66" t="s">
        <v>175</v>
      </c>
      <c r="J211" s="89">
        <v>423.88078830000001</v>
      </c>
      <c r="K211" s="68">
        <v>588.29997549999996</v>
      </c>
      <c r="L211" s="68">
        <v>588.29997549999996</v>
      </c>
      <c r="M211" s="68">
        <f>VLOOKUP('3. Pollutant Emissions - EF'!A211,'2. Emissions Units &amp; Activities'!A:M,11,FALSE)*G211</f>
        <v>1.5511140000000003</v>
      </c>
      <c r="N211" s="68">
        <f>VLOOKUP('3. Pollutant Emissions - EF'!A211,'2. Emissions Units &amp; Activities'!A:M,12,FALSE)*G211</f>
        <v>1.6117808219178085</v>
      </c>
      <c r="O211" s="68">
        <f>VLOOKUP('3. Pollutant Emissions - EF'!A211,'2. Emissions Units &amp; Activities'!A:M,13,FALSE)*G211</f>
        <v>1.6117808219178085</v>
      </c>
    </row>
    <row r="212" spans="1:15" x14ac:dyDescent="0.35">
      <c r="A212" s="62" t="s">
        <v>63</v>
      </c>
      <c r="B212" s="65" t="s">
        <v>269</v>
      </c>
      <c r="C212" s="65" t="s">
        <v>270</v>
      </c>
      <c r="D212" s="8">
        <f>IFERROR(IF(OR($B212="",$B212="No CAS"),INDEX('[1]DEQ Pollutant List'!$A$7:$A$611,MATCH($C212,'[1]DEQ Pollutant List'!$C$7:$C$611,0)),INDEX('[1]DEQ Pollutant List'!$A$7:$A$611,MATCH($B212,'[1]DEQ Pollutant List'!$B$7:$B$611,0))),"")</f>
        <v>326</v>
      </c>
      <c r="F212" s="105">
        <v>3.2351400000000001E-9</v>
      </c>
      <c r="G212" s="67">
        <v>3.2351400000000001E-9</v>
      </c>
      <c r="H212" s="65" t="s">
        <v>309</v>
      </c>
      <c r="I212" s="65" t="s">
        <v>175</v>
      </c>
      <c r="J212" s="67">
        <v>2.0262180000000002E-3</v>
      </c>
      <c r="K212" s="67">
        <v>2.8577020000000002E-3</v>
      </c>
      <c r="L212" s="67">
        <v>2.8577020000000002E-3</v>
      </c>
      <c r="M212" s="67">
        <f>VLOOKUP('3. Pollutant Emissions - EF'!A212,'2. Emissions Units &amp; Activities'!A:M,11,FALSE)*G212</f>
        <v>7.2911644235999991E-6</v>
      </c>
      <c r="N212" s="67">
        <f>VLOOKUP('3. Pollutant Emissions - EF'!A212,'2. Emissions Units &amp; Activities'!A:M,12,FALSE)*G212</f>
        <v>7.8293312921095452E-6</v>
      </c>
      <c r="O212" s="67">
        <f>VLOOKUP('3. Pollutant Emissions - EF'!A212,'2. Emissions Units &amp; Activities'!A:M,13,FALSE)*G212</f>
        <v>7.8293312921095452E-6</v>
      </c>
    </row>
    <row r="213" spans="1:15" x14ac:dyDescent="0.35">
      <c r="A213" s="63" t="s">
        <v>63</v>
      </c>
      <c r="B213" s="66" t="s">
        <v>276</v>
      </c>
      <c r="C213" s="66" t="s">
        <v>277</v>
      </c>
      <c r="D213" s="8">
        <f>IFERROR(IF(OR($B213="",$B213="No CAS"),INDEX('[1]DEQ Pollutant List'!$A$7:$A$611,MATCH($C213,'[1]DEQ Pollutant List'!$C$7:$C$611,0)),INDEX('[1]DEQ Pollutant List'!$A$7:$A$611,MATCH($B213,'[1]DEQ Pollutant List'!$B$7:$B$611,0))),"")</f>
        <v>113</v>
      </c>
      <c r="F213" s="105">
        <v>1.59703E-8</v>
      </c>
      <c r="G213" s="68">
        <v>1.59703E-8</v>
      </c>
      <c r="H213" s="66" t="s">
        <v>309</v>
      </c>
      <c r="I213" s="66" t="s">
        <v>175</v>
      </c>
      <c r="J213" s="68">
        <v>1.0002441000000001E-2</v>
      </c>
      <c r="K213" s="68">
        <v>1.4107066999999999E-2</v>
      </c>
      <c r="L213" s="68">
        <v>1.4107066999999999E-2</v>
      </c>
      <c r="M213" s="68">
        <f>VLOOKUP('3. Pollutant Emissions - EF'!A213,'2. Emissions Units &amp; Activities'!A:M,11,FALSE)*G213</f>
        <v>3.5992903921999999E-5</v>
      </c>
      <c r="N213" s="68">
        <f>VLOOKUP('3. Pollutant Emissions - EF'!A213,'2. Emissions Units &amp; Activities'!A:M,12,FALSE)*G213</f>
        <v>3.8649569890136765E-5</v>
      </c>
      <c r="O213" s="68">
        <f>VLOOKUP('3. Pollutant Emissions - EF'!A213,'2. Emissions Units &amp; Activities'!A:M,13,FALSE)*G213</f>
        <v>3.8649569890136765E-5</v>
      </c>
    </row>
    <row r="214" spans="1:15" x14ac:dyDescent="0.35">
      <c r="A214" s="62" t="s">
        <v>63</v>
      </c>
      <c r="B214" s="65" t="s">
        <v>310</v>
      </c>
      <c r="C214" s="65" t="s">
        <v>311</v>
      </c>
      <c r="D214" s="8">
        <f>IFERROR(IF(OR($B214="",$B214="No CAS"),INDEX('[1]DEQ Pollutant List'!$A$7:$A$611,MATCH($C214,'[1]DEQ Pollutant List'!$C$7:$C$611,0)),INDEX('[1]DEQ Pollutant List'!$A$7:$A$611,MATCH($B214,'[1]DEQ Pollutant List'!$B$7:$B$611,0))),"")</f>
        <v>75</v>
      </c>
      <c r="F214" s="103">
        <v>3.6288300000000001E-7</v>
      </c>
      <c r="G214" s="67">
        <v>3.6288300000000001E-7</v>
      </c>
      <c r="H214" s="65" t="s">
        <v>309</v>
      </c>
      <c r="I214" s="65" t="s">
        <v>175</v>
      </c>
      <c r="J214" s="67">
        <v>0.22727946800000001</v>
      </c>
      <c r="K214" s="67">
        <v>0.32054643100000002</v>
      </c>
      <c r="L214" s="67">
        <v>0.32054643100000002</v>
      </c>
      <c r="M214" s="67">
        <f>VLOOKUP('3. Pollutant Emissions - EF'!A214,'2. Emissions Units &amp; Activities'!A:M,11,FALSE)*G214</f>
        <v>8.1784393241999989E-4</v>
      </c>
      <c r="N214" s="67">
        <f>VLOOKUP('3. Pollutant Emissions - EF'!A214,'2. Emissions Units &amp; Activities'!A:M,12,FALSE)*G214</f>
        <v>8.7820966859999505E-4</v>
      </c>
      <c r="O214" s="67">
        <f>VLOOKUP('3. Pollutant Emissions - EF'!A214,'2. Emissions Units &amp; Activities'!A:M,13,FALSE)*G214</f>
        <v>8.7820966859999505E-4</v>
      </c>
    </row>
    <row r="215" spans="1:15" x14ac:dyDescent="0.35">
      <c r="A215" s="63" t="s">
        <v>63</v>
      </c>
      <c r="B215" s="66" t="s">
        <v>206</v>
      </c>
      <c r="C215" s="66" t="s">
        <v>207</v>
      </c>
      <c r="D215" s="8">
        <f>IFERROR(IF(OR($B215="",$B215="No CAS"),INDEX('[1]DEQ Pollutant List'!$A$7:$A$611,MATCH($C215,'[1]DEQ Pollutant List'!$C$7:$C$611,0)),INDEX('[1]DEQ Pollutant List'!$A$7:$A$611,MATCH($B215,'[1]DEQ Pollutant List'!$B$7:$B$611,0))),"")</f>
        <v>1</v>
      </c>
      <c r="F215" s="104">
        <v>2.8200000000000002E-4</v>
      </c>
      <c r="G215" s="66">
        <v>2.8200000000000002E-4</v>
      </c>
      <c r="H215" s="66" t="s">
        <v>309</v>
      </c>
      <c r="I215" s="66" t="s">
        <v>175</v>
      </c>
      <c r="J215" s="89">
        <v>176.62119659999999</v>
      </c>
      <c r="K215" s="68">
        <v>249.099906</v>
      </c>
      <c r="L215" s="68">
        <v>249.099906</v>
      </c>
      <c r="M215" s="68">
        <f>VLOOKUP('3. Pollutant Emissions - EF'!A215,'2. Emissions Units &amp; Activities'!A:M,11,FALSE)*G215</f>
        <v>0.63555468000000004</v>
      </c>
      <c r="N215" s="68">
        <f>VLOOKUP('3. Pollutant Emissions - EF'!A215,'2. Emissions Units &amp; Activities'!A:M,12,FALSE)*G215</f>
        <v>0.68246549589040717</v>
      </c>
      <c r="O215" s="68">
        <f>VLOOKUP('3. Pollutant Emissions - EF'!A215,'2. Emissions Units &amp; Activities'!A:M,13,FALSE)*G215</f>
        <v>0.68246549589040717</v>
      </c>
    </row>
    <row r="216" spans="1:15" x14ac:dyDescent="0.35">
      <c r="A216" s="62" t="s">
        <v>63</v>
      </c>
      <c r="B216" s="65" t="s">
        <v>301</v>
      </c>
      <c r="C216" s="65" t="s">
        <v>302</v>
      </c>
      <c r="D216" s="8">
        <f>IFERROR(IF(OR($B216="",$B216="No CAS"),INDEX('[1]DEQ Pollutant List'!$A$7:$A$611,MATCH($C216,'[1]DEQ Pollutant List'!$C$7:$C$611,0)),INDEX('[1]DEQ Pollutant List'!$A$7:$A$611,MATCH($B216,'[1]DEQ Pollutant List'!$B$7:$B$611,0))),"")</f>
        <v>5</v>
      </c>
      <c r="F216" s="104">
        <v>0</v>
      </c>
      <c r="G216" s="65">
        <v>0</v>
      </c>
      <c r="H216" s="65" t="s">
        <v>309</v>
      </c>
      <c r="I216" s="65" t="s">
        <v>175</v>
      </c>
      <c r="J216" s="88">
        <v>0</v>
      </c>
      <c r="K216" s="67">
        <v>0</v>
      </c>
      <c r="L216" s="67">
        <v>0</v>
      </c>
      <c r="M216" s="67">
        <f>VLOOKUP('3. Pollutant Emissions - EF'!A216,'2. Emissions Units &amp; Activities'!A:M,11,FALSE)*G216</f>
        <v>0</v>
      </c>
      <c r="N216" s="67">
        <f>VLOOKUP('3. Pollutant Emissions - EF'!A216,'2. Emissions Units &amp; Activities'!A:M,12,FALSE)*G216</f>
        <v>0</v>
      </c>
      <c r="O216" s="67">
        <f>VLOOKUP('3. Pollutant Emissions - EF'!A216,'2. Emissions Units &amp; Activities'!A:M,13,FALSE)*G216</f>
        <v>0</v>
      </c>
    </row>
    <row r="217" spans="1:15" x14ac:dyDescent="0.35">
      <c r="A217" s="63" t="s">
        <v>63</v>
      </c>
      <c r="B217" s="66" t="s">
        <v>312</v>
      </c>
      <c r="C217" s="66" t="s">
        <v>313</v>
      </c>
      <c r="D217" s="8">
        <f>IFERROR(IF(OR($B217="",$B217="No CAS"),INDEX('[1]DEQ Pollutant List'!$A$7:$A$611,MATCH($C217,'[1]DEQ Pollutant List'!$C$7:$C$611,0)),INDEX('[1]DEQ Pollutant List'!$A$7:$A$611,MATCH($B217,'[1]DEQ Pollutant List'!$B$7:$B$611,0))),"")</f>
        <v>46</v>
      </c>
      <c r="F217" s="103">
        <v>7.4973000000000006E-8</v>
      </c>
      <c r="G217" s="68">
        <v>7.4973000000000006E-8</v>
      </c>
      <c r="H217" s="66" t="s">
        <v>309</v>
      </c>
      <c r="I217" s="66" t="s">
        <v>175</v>
      </c>
      <c r="J217" s="68">
        <v>4.6956796000000002E-2</v>
      </c>
      <c r="K217" s="68">
        <v>6.6226101999999995E-2</v>
      </c>
      <c r="L217" s="68">
        <v>6.6226101999999995E-2</v>
      </c>
      <c r="M217" s="68">
        <f>VLOOKUP('3. Pollutant Emissions - EF'!A217,'2. Emissions Units &amp; Activities'!A:M,11,FALSE)*G217</f>
        <v>1.6896964902E-4</v>
      </c>
      <c r="N217" s="68">
        <f>VLOOKUP('3. Pollutant Emissions - EF'!A217,'2. Emissions Units &amp; Activities'!A:M,12,FALSE)*G217</f>
        <v>1.8144143838082092E-4</v>
      </c>
      <c r="O217" s="68">
        <f>VLOOKUP('3. Pollutant Emissions - EF'!A217,'2. Emissions Units &amp; Activities'!A:M,13,FALSE)*G217</f>
        <v>1.8144143838082092E-4</v>
      </c>
    </row>
    <row r="218" spans="1:15" x14ac:dyDescent="0.35">
      <c r="A218" s="62" t="s">
        <v>63</v>
      </c>
      <c r="B218" s="65" t="s">
        <v>314</v>
      </c>
      <c r="C218" s="65" t="s">
        <v>315</v>
      </c>
      <c r="D218" s="8">
        <f>IFERROR(IF(OR($B218="",$B218="No CAS"),INDEX('[1]DEQ Pollutant List'!$A$7:$A$611,MATCH($C218,'[1]DEQ Pollutant List'!$C$7:$C$611,0)),INDEX('[1]DEQ Pollutant List'!$A$7:$A$611,MATCH($B218,'[1]DEQ Pollutant List'!$B$7:$B$611,0))),"")</f>
        <v>90</v>
      </c>
      <c r="F218" s="103">
        <v>5.8198200000000003E-7</v>
      </c>
      <c r="G218" s="67">
        <v>5.8198200000000003E-7</v>
      </c>
      <c r="H218" s="65" t="s">
        <v>309</v>
      </c>
      <c r="I218" s="65" t="s">
        <v>175</v>
      </c>
      <c r="J218" s="67">
        <v>0.36450480800000001</v>
      </c>
      <c r="K218" s="67">
        <v>0.51408389899999996</v>
      </c>
      <c r="L218" s="67">
        <v>0.51408389899999996</v>
      </c>
      <c r="M218" s="67">
        <f>VLOOKUP('3. Pollutant Emissions - EF'!A218,'2. Emissions Units &amp; Activities'!A:M,11,FALSE)*G218</f>
        <v>1.31163611268E-3</v>
      </c>
      <c r="N218" s="67">
        <f>VLOOKUP('3. Pollutant Emissions - EF'!A218,'2. Emissions Units &amp; Activities'!A:M,12,FALSE)*G218</f>
        <v>1.4084490575506771E-3</v>
      </c>
      <c r="O218" s="67">
        <f>VLOOKUP('3. Pollutant Emissions - EF'!A218,'2. Emissions Units &amp; Activities'!A:M,13,FALSE)*G218</f>
        <v>1.4084490575506771E-3</v>
      </c>
    </row>
    <row r="219" spans="1:15" x14ac:dyDescent="0.35">
      <c r="A219" s="63" t="s">
        <v>63</v>
      </c>
      <c r="B219" s="66" t="s">
        <v>280</v>
      </c>
      <c r="C219" s="66" t="s">
        <v>281</v>
      </c>
      <c r="D219" s="8">
        <f>IFERROR(IF(OR($B219="",$B219="No CAS"),INDEX('[1]DEQ Pollutant List'!$A$7:$A$611,MATCH($C219,'[1]DEQ Pollutant List'!$C$7:$C$611,0)),INDEX('[1]DEQ Pollutant List'!$A$7:$A$611,MATCH($B219,'[1]DEQ Pollutant List'!$B$7:$B$611,0))),"")</f>
        <v>91</v>
      </c>
      <c r="F219" s="103">
        <v>3.9369400000000002E-8</v>
      </c>
      <c r="G219" s="68">
        <v>3.9369400000000002E-8</v>
      </c>
      <c r="H219" s="66" t="s">
        <v>309</v>
      </c>
      <c r="I219" s="66" t="s">
        <v>175</v>
      </c>
      <c r="J219" s="68">
        <v>2.4657677999999999E-2</v>
      </c>
      <c r="K219" s="68">
        <v>3.4776264000000001E-2</v>
      </c>
      <c r="L219" s="68">
        <v>3.4776264000000001E-2</v>
      </c>
      <c r="M219" s="68">
        <f>VLOOKUP('3. Pollutant Emissions - EF'!A219,'2. Emissions Units &amp; Activities'!A:M,11,FALSE)*G219</f>
        <v>8.8728391555999993E-5</v>
      </c>
      <c r="N219" s="68">
        <f>VLOOKUP('3. Pollutant Emissions - EF'!A219,'2. Emissions Units &amp; Activities'!A:M,12,FALSE)*G219</f>
        <v>9.5277507425204952E-5</v>
      </c>
      <c r="O219" s="68">
        <f>VLOOKUP('3. Pollutant Emissions - EF'!A219,'2. Emissions Units &amp; Activities'!A:M,13,FALSE)*G219</f>
        <v>9.5277507425204952E-5</v>
      </c>
    </row>
    <row r="220" spans="1:15" x14ac:dyDescent="0.35">
      <c r="A220" s="62" t="s">
        <v>63</v>
      </c>
      <c r="B220" s="65" t="s">
        <v>282</v>
      </c>
      <c r="C220" s="65" t="s">
        <v>283</v>
      </c>
      <c r="D220" s="8">
        <f>IFERROR(IF(OR($B220="",$B220="No CAS"),INDEX('[1]DEQ Pollutant List'!$A$7:$A$611,MATCH($C220,'[1]DEQ Pollutant List'!$C$7:$C$611,0)),INDEX('[1]DEQ Pollutant List'!$A$7:$A$611,MATCH($B220,'[1]DEQ Pollutant List'!$B$7:$B$611,0))),"")</f>
        <v>108</v>
      </c>
      <c r="F220" s="103">
        <v>1.1006300000000001E-8</v>
      </c>
      <c r="G220" s="67">
        <v>1.1006300000000001E-8</v>
      </c>
      <c r="H220" s="65" t="s">
        <v>309</v>
      </c>
      <c r="I220" s="65" t="s">
        <v>175</v>
      </c>
      <c r="J220" s="67">
        <v>6.8934290000000004E-3</v>
      </c>
      <c r="K220" s="67">
        <v>9.7222339999999997E-3</v>
      </c>
      <c r="L220" s="67">
        <v>9.7222339999999997E-3</v>
      </c>
      <c r="M220" s="67">
        <f>VLOOKUP('3. Pollutant Emissions - EF'!A220,'2. Emissions Units &amp; Activities'!A:M,11,FALSE)*G220</f>
        <v>2.4805338561999999E-5</v>
      </c>
      <c r="N220" s="67">
        <f>VLOOKUP('3. Pollutant Emissions - EF'!A220,'2. Emissions Units &amp; Activities'!A:M,12,FALSE)*G220</f>
        <v>2.6636241090136838E-5</v>
      </c>
      <c r="O220" s="67">
        <f>VLOOKUP('3. Pollutant Emissions - EF'!A220,'2. Emissions Units &amp; Activities'!A:M,13,FALSE)*G220</f>
        <v>2.6636241090136838E-5</v>
      </c>
    </row>
    <row r="221" spans="1:15" x14ac:dyDescent="0.35">
      <c r="A221" s="63" t="s">
        <v>63</v>
      </c>
      <c r="B221" s="66" t="s">
        <v>284</v>
      </c>
      <c r="C221" s="66" t="s">
        <v>285</v>
      </c>
      <c r="D221" s="8">
        <f>IFERROR(IF(OR($B221="",$B221="No CAS"),INDEX('[1]DEQ Pollutant List'!$A$7:$A$611,MATCH($C221,'[1]DEQ Pollutant List'!$C$7:$C$611,0)),INDEX('[1]DEQ Pollutant List'!$A$7:$A$611,MATCH($B221,'[1]DEQ Pollutant List'!$B$7:$B$611,0))),"")</f>
        <v>118</v>
      </c>
      <c r="F221" s="103">
        <v>1.3984699999999999E-8</v>
      </c>
      <c r="G221" s="68">
        <v>1.3984699999999999E-8</v>
      </c>
      <c r="H221" s="66" t="s">
        <v>309</v>
      </c>
      <c r="I221" s="66" t="s">
        <v>175</v>
      </c>
      <c r="J221" s="68">
        <v>8.7588360000000007E-3</v>
      </c>
      <c r="K221" s="68">
        <v>1.2353134E-2</v>
      </c>
      <c r="L221" s="68">
        <v>1.2353134E-2</v>
      </c>
      <c r="M221" s="68">
        <f>VLOOKUP('3. Pollutant Emissions - EF'!A221,'2. Emissions Units &amp; Activities'!A:M,11,FALSE)*G221</f>
        <v>3.1517877777999995E-5</v>
      </c>
      <c r="N221" s="68">
        <f>VLOOKUP('3. Pollutant Emissions - EF'!A221,'2. Emissions Units &amp; Activities'!A:M,12,FALSE)*G221</f>
        <v>3.3844238370136797E-5</v>
      </c>
      <c r="O221" s="68">
        <f>VLOOKUP('3. Pollutant Emissions - EF'!A221,'2. Emissions Units &amp; Activities'!A:M,13,FALSE)*G221</f>
        <v>3.3844238370136797E-5</v>
      </c>
    </row>
    <row r="222" spans="1:15" x14ac:dyDescent="0.35">
      <c r="A222" s="62" t="s">
        <v>63</v>
      </c>
      <c r="B222" s="65" t="s">
        <v>286</v>
      </c>
      <c r="C222" s="65" t="s">
        <v>287</v>
      </c>
      <c r="D222" s="8">
        <f>IFERROR(IF(OR($B222="",$B222="No CAS"),INDEX('[1]DEQ Pollutant List'!$A$7:$A$611,MATCH($C222,'[1]DEQ Pollutant List'!$C$7:$C$611,0)),INDEX('[1]DEQ Pollutant List'!$A$7:$A$611,MATCH($B222,'[1]DEQ Pollutant List'!$B$7:$B$611,0))),"")</f>
        <v>328</v>
      </c>
      <c r="F222" s="103">
        <v>4.2963999999999997E-7</v>
      </c>
      <c r="G222" s="67">
        <v>4.2963999999999997E-7</v>
      </c>
      <c r="H222" s="65" t="s">
        <v>309</v>
      </c>
      <c r="I222" s="65" t="s">
        <v>175</v>
      </c>
      <c r="J222" s="67">
        <v>0.269090314</v>
      </c>
      <c r="K222" s="67">
        <v>0.379514878</v>
      </c>
      <c r="L222" s="67">
        <v>0.379514878</v>
      </c>
      <c r="M222" s="67">
        <f>VLOOKUP('3. Pollutant Emissions - EF'!A222,'2. Emissions Units &amp; Activities'!A:M,11,FALSE)*G222</f>
        <v>9.6829685359999982E-4</v>
      </c>
      <c r="N222" s="67">
        <f>VLOOKUP('3. Pollutant Emissions - EF'!A222,'2. Emissions Units &amp; Activities'!A:M,12,FALSE)*G222</f>
        <v>1.0397676441643777E-3</v>
      </c>
      <c r="O222" s="67">
        <f>VLOOKUP('3. Pollutant Emissions - EF'!A222,'2. Emissions Units &amp; Activities'!A:M,13,FALSE)*G222</f>
        <v>1.0397676441643777E-3</v>
      </c>
    </row>
    <row r="223" spans="1:15" x14ac:dyDescent="0.35">
      <c r="A223" s="63" t="s">
        <v>63</v>
      </c>
      <c r="B223" s="66" t="s">
        <v>316</v>
      </c>
      <c r="C223" s="66" t="s">
        <v>317</v>
      </c>
      <c r="D223" s="8">
        <f>IFERROR(IF(OR($B223="",$B223="No CAS"),INDEX('[1]DEQ Pollutant List'!$A$7:$A$611,MATCH($C223,'[1]DEQ Pollutant List'!$C$7:$C$611,0)),INDEX('[1]DEQ Pollutant List'!$A$7:$A$611,MATCH($B223,'[1]DEQ Pollutant List'!$B$7:$B$611,0))),"")</f>
        <v>229</v>
      </c>
      <c r="F223" s="103">
        <v>2.5675700000000001E-8</v>
      </c>
      <c r="G223" s="68">
        <v>2.5675700000000001E-8</v>
      </c>
      <c r="H223" s="66" t="s">
        <v>309</v>
      </c>
      <c r="I223" s="66" t="s">
        <v>175</v>
      </c>
      <c r="J223" s="68">
        <v>1.6081094000000001E-2</v>
      </c>
      <c r="K223" s="68">
        <v>2.2680171999999998E-2</v>
      </c>
      <c r="L223" s="68">
        <v>2.2680171999999998E-2</v>
      </c>
      <c r="M223" s="68">
        <f>VLOOKUP('3. Pollutant Emissions - EF'!A223,'2. Emissions Units &amp; Activities'!A:M,11,FALSE)*G223</f>
        <v>5.7866352117999998E-5</v>
      </c>
      <c r="N223" s="68">
        <f>VLOOKUP('3. Pollutant Emissions - EF'!A223,'2. Emissions Units &amp; Activities'!A:M,12,FALSE)*G223</f>
        <v>6.2137515364657191E-5</v>
      </c>
      <c r="O223" s="68">
        <f>VLOOKUP('3. Pollutant Emissions - EF'!A223,'2. Emissions Units &amp; Activities'!A:M,13,FALSE)*G223</f>
        <v>6.2137515364657191E-5</v>
      </c>
    </row>
    <row r="224" spans="1:15" x14ac:dyDescent="0.35">
      <c r="A224" s="62" t="s">
        <v>63</v>
      </c>
      <c r="B224" s="65" t="s">
        <v>217</v>
      </c>
      <c r="C224" s="65" t="s">
        <v>218</v>
      </c>
      <c r="D224" s="8">
        <f>IFERROR(IF(OR($B224="",$B224="No CAS"),INDEX('[1]DEQ Pollutant List'!$A$7:$A$611,MATCH($C224,'[1]DEQ Pollutant List'!$C$7:$C$611,0)),INDEX('[1]DEQ Pollutant List'!$A$7:$A$611,MATCH($B224,'[1]DEQ Pollutant List'!$B$7:$B$611,0))),"")</f>
        <v>250</v>
      </c>
      <c r="F224" s="104">
        <v>2.8200000000000002E-4</v>
      </c>
      <c r="G224" s="65">
        <v>2.8200000000000002E-4</v>
      </c>
      <c r="H224" s="65" t="s">
        <v>309</v>
      </c>
      <c r="I224" s="65" t="s">
        <v>175</v>
      </c>
      <c r="J224" s="88">
        <v>176.62119659999999</v>
      </c>
      <c r="K224" s="67">
        <v>249.099906</v>
      </c>
      <c r="L224" s="67">
        <v>249.099906</v>
      </c>
      <c r="M224" s="67">
        <f>VLOOKUP('3. Pollutant Emissions - EF'!A224,'2. Emissions Units &amp; Activities'!A:M,11,FALSE)*G224</f>
        <v>0.63555468000000004</v>
      </c>
      <c r="N224" s="67">
        <f>VLOOKUP('3. Pollutant Emissions - EF'!A224,'2. Emissions Units &amp; Activities'!A:M,12,FALSE)*G224</f>
        <v>0.68246549589040717</v>
      </c>
      <c r="O224" s="67">
        <f>VLOOKUP('3. Pollutant Emissions - EF'!A224,'2. Emissions Units &amp; Activities'!A:M,13,FALSE)*G224</f>
        <v>0.68246549589040717</v>
      </c>
    </row>
    <row r="225" spans="1:15" x14ac:dyDescent="0.35">
      <c r="A225" s="63" t="s">
        <v>63</v>
      </c>
      <c r="B225" s="66" t="s">
        <v>249</v>
      </c>
      <c r="C225" s="66" t="s">
        <v>250</v>
      </c>
      <c r="D225" s="8">
        <f>IFERROR(IF(OR($B225="",$B225="No CAS"),INDEX('[1]DEQ Pollutant List'!$A$7:$A$611,MATCH($C225,'[1]DEQ Pollutant List'!$C$7:$C$611,0)),INDEX('[1]DEQ Pollutant List'!$A$7:$A$611,MATCH($B225,'[1]DEQ Pollutant List'!$B$7:$B$611,0))),"")</f>
        <v>289</v>
      </c>
      <c r="F225" s="103">
        <v>8.0450499999999996E-8</v>
      </c>
      <c r="G225" s="68">
        <v>8.0450499999999996E-8</v>
      </c>
      <c r="H225" s="66" t="s">
        <v>309</v>
      </c>
      <c r="I225" s="66" t="s">
        <v>175</v>
      </c>
      <c r="J225" s="89">
        <v>5.0387428999999997E-2</v>
      </c>
      <c r="K225" s="68">
        <v>7.1064538999999996E-2</v>
      </c>
      <c r="L225" s="68">
        <v>7.1064538999999996E-2</v>
      </c>
      <c r="M225" s="68">
        <f>VLOOKUP('3. Pollutant Emissions - EF'!A225,'2. Emissions Units &amp; Activities'!A:M,11,FALSE)*G225</f>
        <v>1.8131450986999997E-4</v>
      </c>
      <c r="N225" s="68">
        <f>VLOOKUP('3. Pollutant Emissions - EF'!A225,'2. Emissions Units &amp; Activities'!A:M,12,FALSE)*G225</f>
        <v>1.9469748360684822E-4</v>
      </c>
      <c r="O225" s="68">
        <f>VLOOKUP('3. Pollutant Emissions - EF'!A225,'2. Emissions Units &amp; Activities'!A:M,13,FALSE)*G225</f>
        <v>1.9469748360684822E-4</v>
      </c>
    </row>
    <row r="226" spans="1:15" x14ac:dyDescent="0.35">
      <c r="A226" s="62" t="s">
        <v>63</v>
      </c>
      <c r="B226" s="65" t="s">
        <v>303</v>
      </c>
      <c r="C226" s="65" t="s">
        <v>304</v>
      </c>
      <c r="D226" s="8">
        <f>IFERROR(IF(OR($B226="",$B226="No CAS"),INDEX('[1]DEQ Pollutant List'!$A$7:$A$611,MATCH($C226,'[1]DEQ Pollutant List'!$C$7:$C$611,0)),INDEX('[1]DEQ Pollutant List'!$A$7:$A$611,MATCH($B226,'[1]DEQ Pollutant List'!$B$7:$B$611,0))),"")</f>
        <v>321</v>
      </c>
      <c r="F226" s="104">
        <v>1.9E-3</v>
      </c>
      <c r="G226" s="65">
        <v>1.9E-3</v>
      </c>
      <c r="H226" s="65" t="s">
        <v>309</v>
      </c>
      <c r="I226" s="65" t="s">
        <v>175</v>
      </c>
      <c r="J226" s="65">
        <v>1190.00099</v>
      </c>
      <c r="K226" s="67">
        <v>1678.3327280000001</v>
      </c>
      <c r="L226" s="67">
        <v>1678.3327280000001</v>
      </c>
      <c r="M226" s="67">
        <f>VLOOKUP('3. Pollutant Emissions - EF'!A226,'2. Emissions Units &amp; Activities'!A:M,11,FALSE)*G226</f>
        <v>4.2821059999999997</v>
      </c>
      <c r="N226" s="67">
        <f>VLOOKUP('3. Pollutant Emissions - EF'!A226,'2. Emissions Units &amp; Activities'!A:M,12,FALSE)*G226</f>
        <v>4.5981717808218923</v>
      </c>
      <c r="O226" s="67">
        <f>VLOOKUP('3. Pollutant Emissions - EF'!A226,'2. Emissions Units &amp; Activities'!A:M,13,FALSE)*G226</f>
        <v>4.5981717808218923</v>
      </c>
    </row>
    <row r="227" spans="1:15" x14ac:dyDescent="0.35">
      <c r="A227" s="63" t="s">
        <v>63</v>
      </c>
      <c r="B227" s="66" t="s">
        <v>290</v>
      </c>
      <c r="C227" s="66" t="s">
        <v>291</v>
      </c>
      <c r="D227" s="8">
        <f>IFERROR(IF(OR($B227="",$B227="No CAS"),INDEX('[1]DEQ Pollutant List'!$A$7:$A$611,MATCH($C227,'[1]DEQ Pollutant List'!$C$7:$C$611,0)),INDEX('[1]DEQ Pollutant List'!$A$7:$A$611,MATCH($B227,'[1]DEQ Pollutant List'!$B$7:$B$611,0))),"")</f>
        <v>337</v>
      </c>
      <c r="F227" s="103">
        <v>1.02189E-5</v>
      </c>
      <c r="G227" s="68">
        <v>1.02189E-5</v>
      </c>
      <c r="H227" s="66" t="s">
        <v>309</v>
      </c>
      <c r="I227" s="66" t="s">
        <v>175</v>
      </c>
      <c r="J227" s="68">
        <v>6.4002755950000001</v>
      </c>
      <c r="K227" s="68">
        <v>9.0267084579999999</v>
      </c>
      <c r="L227" s="68">
        <v>9.0267084579999999</v>
      </c>
      <c r="M227" s="68">
        <f>VLOOKUP('3. Pollutant Emissions - EF'!A227,'2. Emissions Units &amp; Activities'!A:M,11,FALSE)*G227</f>
        <v>2.3030743685999996E-2</v>
      </c>
      <c r="N227" s="68">
        <f>VLOOKUP('3. Pollutant Emissions - EF'!A227,'2. Emissions Units &amp; Activities'!A:M,12,FALSE)*G227</f>
        <v>2.4730661900547804E-2</v>
      </c>
      <c r="O227" s="68">
        <f>VLOOKUP('3. Pollutant Emissions - EF'!A227,'2. Emissions Units &amp; Activities'!A:M,13,FALSE)*G227</f>
        <v>2.4730661900547804E-2</v>
      </c>
    </row>
    <row r="228" spans="1:15" x14ac:dyDescent="0.35">
      <c r="A228" s="62" t="s">
        <v>63</v>
      </c>
      <c r="B228" s="65" t="s">
        <v>318</v>
      </c>
      <c r="C228" s="65" t="s">
        <v>319</v>
      </c>
      <c r="D228" s="8">
        <f>IFERROR(IF(OR($B228="",$B228="No CAS"),INDEX('[1]DEQ Pollutant List'!$A$7:$A$611,MATCH($C228,'[1]DEQ Pollutant List'!$C$7:$C$611,0)),INDEX('[1]DEQ Pollutant List'!$A$7:$A$611,MATCH($B228,'[1]DEQ Pollutant List'!$B$7:$B$611,0))),"")</f>
        <v>497</v>
      </c>
      <c r="F228" s="104">
        <v>9.2100000000000005E-4</v>
      </c>
      <c r="G228" s="65">
        <v>9.2100000000000005E-4</v>
      </c>
      <c r="H228" s="65" t="s">
        <v>309</v>
      </c>
      <c r="I228" s="65" t="s">
        <v>175</v>
      </c>
      <c r="J228" s="88">
        <v>576.83731230000001</v>
      </c>
      <c r="K228" s="67">
        <v>813.54969300000005</v>
      </c>
      <c r="L228" s="67">
        <v>813.54969300000005</v>
      </c>
      <c r="M228" s="67">
        <f>VLOOKUP('3. Pollutant Emissions - EF'!A228,'2. Emissions Units &amp; Activities'!A:M,11,FALSE)*G228</f>
        <v>2.0756945399999998</v>
      </c>
      <c r="N228" s="67">
        <f>VLOOKUP('3. Pollutant Emissions - EF'!A228,'2. Emissions Units &amp; Activities'!A:M,12,FALSE)*G228</f>
        <v>2.2289032684931382</v>
      </c>
      <c r="O228" s="67">
        <f>VLOOKUP('3. Pollutant Emissions - EF'!A228,'2. Emissions Units &amp; Activities'!A:M,13,FALSE)*G228</f>
        <v>2.2289032684931382</v>
      </c>
    </row>
    <row r="229" spans="1:15" x14ac:dyDescent="0.35">
      <c r="A229" s="63" t="s">
        <v>63</v>
      </c>
      <c r="B229" s="66" t="s">
        <v>305</v>
      </c>
      <c r="C229" s="66" t="s">
        <v>306</v>
      </c>
      <c r="D229" s="8">
        <f>IFERROR(IF(OR($B229="",$B229="No CAS"),INDEX('[1]DEQ Pollutant List'!$A$7:$A$611,MATCH($C229,'[1]DEQ Pollutant List'!$C$7:$C$611,0)),INDEX('[1]DEQ Pollutant List'!$A$7:$A$611,MATCH($B229,'[1]DEQ Pollutant List'!$B$7:$B$611,0))),"")</f>
        <v>559</v>
      </c>
      <c r="F229" s="104">
        <v>0</v>
      </c>
      <c r="G229" s="66">
        <v>0</v>
      </c>
      <c r="H229" s="66" t="s">
        <v>309</v>
      </c>
      <c r="I229" s="66" t="s">
        <v>175</v>
      </c>
      <c r="J229" s="89">
        <v>0</v>
      </c>
      <c r="K229" s="68">
        <v>0</v>
      </c>
      <c r="L229" s="68">
        <v>0</v>
      </c>
      <c r="M229" s="68">
        <f>VLOOKUP('3. Pollutant Emissions - EF'!A229,'2. Emissions Units &amp; Activities'!A:M,11,FALSE)*G229</f>
        <v>0</v>
      </c>
      <c r="N229" s="68">
        <f>VLOOKUP('3. Pollutant Emissions - EF'!A229,'2. Emissions Units &amp; Activities'!A:M,12,FALSE)*G229</f>
        <v>0</v>
      </c>
      <c r="O229" s="68">
        <f>VLOOKUP('3. Pollutant Emissions - EF'!A229,'2. Emissions Units &amp; Activities'!A:M,13,FALSE)*G229</f>
        <v>0</v>
      </c>
    </row>
    <row r="230" spans="1:15" x14ac:dyDescent="0.35">
      <c r="A230" s="62" t="s">
        <v>63</v>
      </c>
      <c r="B230" s="65" t="s">
        <v>292</v>
      </c>
      <c r="C230" s="65" t="s">
        <v>293</v>
      </c>
      <c r="D230" s="8">
        <f>IFERROR(IF(OR($B230="",$B230="No CAS"),INDEX('[1]DEQ Pollutant List'!$A$7:$A$611,MATCH($C230,'[1]DEQ Pollutant List'!$C$7:$C$611,0)),INDEX('[1]DEQ Pollutant List'!$A$7:$A$611,MATCH($B230,'[1]DEQ Pollutant List'!$B$7:$B$611,0))),"")</f>
        <v>585</v>
      </c>
      <c r="F230" s="103">
        <v>2.9783800000000002E-7</v>
      </c>
      <c r="G230" s="67">
        <v>2.9783800000000002E-7</v>
      </c>
      <c r="H230" s="65" t="s">
        <v>309</v>
      </c>
      <c r="I230" s="65" t="s">
        <v>175</v>
      </c>
      <c r="J230" s="67">
        <v>0.18654069600000001</v>
      </c>
      <c r="K230" s="67">
        <v>0.26308999500000002</v>
      </c>
      <c r="L230" s="67">
        <v>0.26308999500000002</v>
      </c>
      <c r="M230" s="67">
        <f>VLOOKUP('3. Pollutant Emissions - EF'!A230,'2. Emissions Units &amp; Activities'!A:M,11,FALSE)*G230</f>
        <v>6.7124941411999997E-4</v>
      </c>
      <c r="N230" s="67">
        <f>VLOOKUP('3. Pollutant Emissions - EF'!A230,'2. Emissions Units &amp; Activities'!A:M,12,FALSE)*G230</f>
        <v>7.2079488781917405E-4</v>
      </c>
      <c r="O230" s="67">
        <f>VLOOKUP('3. Pollutant Emissions - EF'!A230,'2. Emissions Units &amp; Activities'!A:M,13,FALSE)*G230</f>
        <v>7.2079488781917405E-4</v>
      </c>
    </row>
    <row r="231" spans="1:15" x14ac:dyDescent="0.35">
      <c r="A231" s="63" t="s">
        <v>63</v>
      </c>
      <c r="B231" s="66" t="s">
        <v>320</v>
      </c>
      <c r="C231" s="66" t="s">
        <v>321</v>
      </c>
      <c r="D231" s="8">
        <f>IFERROR(IF(OR($B231="",$B231="No CAS"),INDEX('[1]DEQ Pollutant List'!$A$7:$A$611,MATCH($C231,'[1]DEQ Pollutant List'!$C$7:$C$611,0)),INDEX('[1]DEQ Pollutant List'!$A$7:$A$611,MATCH($B231,'[1]DEQ Pollutant List'!$B$7:$B$611,0))),"")</f>
        <v>488</v>
      </c>
      <c r="F231" s="103">
        <v>7.7026999999999999E-9</v>
      </c>
      <c r="G231" s="68">
        <v>7.7026999999999999E-9</v>
      </c>
      <c r="H231" s="66" t="s">
        <v>309</v>
      </c>
      <c r="I231" s="66" t="s">
        <v>175</v>
      </c>
      <c r="J231" s="68">
        <v>4.8243280000000001E-3</v>
      </c>
      <c r="K231" s="68">
        <v>6.8040519999999997E-3</v>
      </c>
      <c r="L231" s="68">
        <v>6.8040519999999997E-3</v>
      </c>
      <c r="M231" s="68">
        <f>VLOOKUP('3. Pollutant Emissions - EF'!A231,'2. Emissions Units &amp; Activities'!A:M,11,FALSE)*G231</f>
        <v>1.7359883097999997E-5</v>
      </c>
      <c r="N231" s="68">
        <f>VLOOKUP('3. Pollutant Emissions - EF'!A231,'2. Emissions Units &amp; Activities'!A:M,12,FALSE)*G231</f>
        <v>1.8641230408493046E-5</v>
      </c>
      <c r="O231" s="68">
        <f>VLOOKUP('3. Pollutant Emissions - EF'!A231,'2. Emissions Units &amp; Activities'!A:M,13,FALSE)*G231</f>
        <v>1.8641230408493046E-5</v>
      </c>
    </row>
    <row r="232" spans="1:15" x14ac:dyDescent="0.35">
      <c r="A232" s="62" t="s">
        <v>63</v>
      </c>
      <c r="B232" s="65" t="s">
        <v>257</v>
      </c>
      <c r="C232" s="65" t="s">
        <v>258</v>
      </c>
      <c r="D232" s="8">
        <f>IFERROR(IF(OR($B232="",$B232="No CAS"),INDEX('[1]DEQ Pollutant List'!$A$7:$A$611,MATCH($C232,'[1]DEQ Pollutant List'!$C$7:$C$611,0)),INDEX('[1]DEQ Pollutant List'!$A$7:$A$611,MATCH($B232,'[1]DEQ Pollutant List'!$B$7:$B$611,0))),"")</f>
        <v>600</v>
      </c>
      <c r="F232" s="103">
        <v>1.65523E-6</v>
      </c>
      <c r="G232" s="67">
        <v>1.65523E-6</v>
      </c>
      <c r="H232" s="65" t="s">
        <v>309</v>
      </c>
      <c r="I232" s="65" t="s">
        <v>175</v>
      </c>
      <c r="J232" s="88">
        <v>1.036694556</v>
      </c>
      <c r="K232" s="67">
        <v>1.4621150890000001</v>
      </c>
      <c r="L232" s="67">
        <v>1.4621150890000001</v>
      </c>
      <c r="M232" s="67">
        <f>VLOOKUP('3. Pollutant Emissions - EF'!A232,'2. Emissions Units &amp; Activities'!A:M,11,FALSE)*G232</f>
        <v>3.7304580601999998E-3</v>
      </c>
      <c r="N232" s="67">
        <f>VLOOKUP('3. Pollutant Emissions - EF'!A232,'2. Emissions Units &amp; Activities'!A:M,12,FALSE)*G232</f>
        <v>4.0058062509314846E-3</v>
      </c>
      <c r="O232" s="67">
        <f>VLOOKUP('3. Pollutant Emissions - EF'!A232,'2. Emissions Units &amp; Activities'!A:M,13,FALSE)*G232</f>
        <v>4.0058062509314846E-3</v>
      </c>
    </row>
    <row r="233" spans="1:15" x14ac:dyDescent="0.35">
      <c r="A233" s="63" t="s">
        <v>63</v>
      </c>
      <c r="B233" s="66" t="s">
        <v>294</v>
      </c>
      <c r="C233" s="66" t="s">
        <v>295</v>
      </c>
      <c r="D233" s="8">
        <f>IFERROR(IF(OR($B233="",$B233="No CAS"),INDEX('[1]DEQ Pollutant List'!$A$7:$A$611,MATCH($C233,'[1]DEQ Pollutant List'!$C$7:$C$611,0)),INDEX('[1]DEQ Pollutant List'!$A$7:$A$611,MATCH($B233,'[1]DEQ Pollutant List'!$B$7:$B$611,0))),"")</f>
        <v>608</v>
      </c>
      <c r="F233" s="103">
        <v>1.4446799999999999E-8</v>
      </c>
      <c r="G233" s="68">
        <v>1.4446799999999999E-8</v>
      </c>
      <c r="H233" s="66" t="s">
        <v>309</v>
      </c>
      <c r="I233" s="66" t="s">
        <v>175</v>
      </c>
      <c r="J233" s="66">
        <v>9.0482960000000008E-3</v>
      </c>
      <c r="K233" s="68">
        <v>1.2761377000000001E-2</v>
      </c>
      <c r="L233" s="68">
        <v>1.2761377000000001E-2</v>
      </c>
      <c r="M233" s="68">
        <f>VLOOKUP('3. Pollutant Emissions - EF'!A233,'2. Emissions Units &amp; Activities'!A:M,11,FALSE)*G233</f>
        <v>3.2559331031999993E-5</v>
      </c>
      <c r="N233" s="68">
        <f>VLOOKUP('3. Pollutant Emissions - EF'!A233,'2. Emissions Units &amp; Activities'!A:M,12,FALSE)*G233</f>
        <v>3.4962562149040901E-5</v>
      </c>
      <c r="O233" s="68">
        <f>VLOOKUP('3. Pollutant Emissions - EF'!A233,'2. Emissions Units &amp; Activities'!A:M,13,FALSE)*G233</f>
        <v>3.4962562149040901E-5</v>
      </c>
    </row>
    <row r="234" spans="1:15" x14ac:dyDescent="0.35">
      <c r="A234" s="62" t="s">
        <v>63</v>
      </c>
      <c r="B234" s="65" t="s">
        <v>296</v>
      </c>
      <c r="C234" s="65" t="s">
        <v>297</v>
      </c>
      <c r="D234" s="8">
        <f>IFERROR(IF(OR($B234="",$B234="No CAS"),INDEX('[1]DEQ Pollutant List'!$A$7:$A$611,MATCH($C234,'[1]DEQ Pollutant List'!$C$7:$C$611,0)),INDEX('[1]DEQ Pollutant List'!$A$7:$A$611,MATCH($B234,'[1]DEQ Pollutant List'!$B$7:$B$611,0))),"")</f>
        <v>628</v>
      </c>
      <c r="F234" s="103">
        <v>3.4063099999999997E-8</v>
      </c>
      <c r="G234" s="67">
        <v>3.4063099999999997E-8</v>
      </c>
      <c r="H234" s="65" t="s">
        <v>309</v>
      </c>
      <c r="I234" s="65" t="s">
        <v>175</v>
      </c>
      <c r="J234" s="88">
        <v>2.1334252000000001E-2</v>
      </c>
      <c r="K234" s="67">
        <v>3.0089028E-2</v>
      </c>
      <c r="L234" s="67">
        <v>3.0089028E-2</v>
      </c>
      <c r="M234" s="67">
        <f>VLOOKUP('3. Pollutant Emissions - EF'!A234,'2. Emissions Units &amp; Activities'!A:M,11,FALSE)*G234</f>
        <v>7.6769370993999989E-5</v>
      </c>
      <c r="N234" s="67">
        <f>VLOOKUP('3. Pollutant Emissions - EF'!A234,'2. Emissions Units &amp; Activities'!A:M,12,FALSE)*G234</f>
        <v>8.2435781677533783E-5</v>
      </c>
      <c r="O234" s="67">
        <f>VLOOKUP('3. Pollutant Emissions - EF'!A234,'2. Emissions Units &amp; Activities'!A:M,13,FALSE)*G234</f>
        <v>8.2435781677533783E-5</v>
      </c>
    </row>
    <row r="235" spans="1:15" x14ac:dyDescent="0.35">
      <c r="A235" s="63" t="s">
        <v>68</v>
      </c>
      <c r="B235" s="66" t="s">
        <v>310</v>
      </c>
      <c r="C235" s="66" t="s">
        <v>311</v>
      </c>
      <c r="D235" s="8">
        <f>IFERROR(IF(OR($B235="",$B235="No CAS"),INDEX('[1]DEQ Pollutant List'!$A$7:$A$611,MATCH($C235,'[1]DEQ Pollutant List'!$C$7:$C$611,0)),INDEX('[1]DEQ Pollutant List'!$A$7:$A$611,MATCH($B235,'[1]DEQ Pollutant List'!$B$7:$B$611,0))),"")</f>
        <v>75</v>
      </c>
      <c r="F235" s="103">
        <v>5.4827799999999997E-6</v>
      </c>
      <c r="G235" s="68">
        <v>5.4827799999999997E-6</v>
      </c>
      <c r="H235" s="66" t="s">
        <v>307</v>
      </c>
      <c r="I235" s="66" t="s">
        <v>175</v>
      </c>
      <c r="J235" s="68">
        <v>2.0937355719999999</v>
      </c>
      <c r="K235" s="68">
        <v>2.905875</v>
      </c>
      <c r="L235" s="68">
        <v>2.905875</v>
      </c>
      <c r="M235" s="68">
        <f>VLOOKUP('3. Pollutant Emissions - EF'!A235,'2. Emissions Units &amp; Activities'!A:M,11,FALSE)*G235</f>
        <v>7.6616367719999998E-3</v>
      </c>
      <c r="N235" s="68">
        <f>VLOOKUP('3. Pollutant Emissions - EF'!A235,'2. Emissions Units &amp; Activities'!A:M,12,FALSE)*G235</f>
        <v>7.9612969863013701E-3</v>
      </c>
      <c r="O235" s="68">
        <f>VLOOKUP('3. Pollutant Emissions - EF'!A235,'2. Emissions Units &amp; Activities'!A:M,13,FALSE)*G235</f>
        <v>7.9612969863013701E-3</v>
      </c>
    </row>
    <row r="236" spans="1:15" x14ac:dyDescent="0.35">
      <c r="A236" s="62" t="s">
        <v>68</v>
      </c>
      <c r="B236" s="65" t="s">
        <v>278</v>
      </c>
      <c r="C236" s="65" t="s">
        <v>279</v>
      </c>
      <c r="D236" s="8">
        <f>IFERROR(IF(OR($B236="",$B236="No CAS"),INDEX('[1]DEQ Pollutant List'!$A$7:$A$611,MATCH($C236,'[1]DEQ Pollutant List'!$C$7:$C$611,0)),INDEX('[1]DEQ Pollutant List'!$A$7:$A$611,MATCH($B236,'[1]DEQ Pollutant List'!$B$7:$B$611,0))),"")</f>
        <v>333</v>
      </c>
      <c r="F236" s="105">
        <v>7.7733700000000001E-4</v>
      </c>
      <c r="G236" s="65">
        <v>7.7733700000000001E-4</v>
      </c>
      <c r="H236" s="65" t="s">
        <v>307</v>
      </c>
      <c r="I236" s="65" t="s">
        <v>175</v>
      </c>
      <c r="J236" s="88">
        <v>296.84517670000002</v>
      </c>
      <c r="K236" s="67">
        <v>411.98849999999999</v>
      </c>
      <c r="L236" s="67">
        <v>411.98849999999999</v>
      </c>
      <c r="M236" s="67">
        <f>VLOOKUP('3. Pollutant Emissions - EF'!A236,'2. Emissions Units &amp; Activities'!A:M,11,FALSE)*G236</f>
        <v>1.0862507238000001</v>
      </c>
      <c r="N236" s="67">
        <f>VLOOKUP('3. Pollutant Emissions - EF'!A236,'2. Emissions Units &amp; Activities'!A:M,12,FALSE)*G236</f>
        <v>1.1287359178082192</v>
      </c>
      <c r="O236" s="67">
        <f>VLOOKUP('3. Pollutant Emissions - EF'!A236,'2. Emissions Units &amp; Activities'!A:M,13,FALSE)*G236</f>
        <v>1.1287359178082192</v>
      </c>
    </row>
    <row r="237" spans="1:15" x14ac:dyDescent="0.35">
      <c r="A237" s="63" t="s">
        <v>68</v>
      </c>
      <c r="B237" s="66" t="s">
        <v>206</v>
      </c>
      <c r="C237" s="66" t="s">
        <v>207</v>
      </c>
      <c r="D237" s="8">
        <f>IFERROR(IF(OR($B237="",$B237="No CAS"),INDEX('[1]DEQ Pollutant List'!$A$7:$A$611,MATCH($C237,'[1]DEQ Pollutant List'!$C$7:$C$611,0)),INDEX('[1]DEQ Pollutant List'!$A$7:$A$611,MATCH($B237,'[1]DEQ Pollutant List'!$B$7:$B$611,0))),"")</f>
        <v>1</v>
      </c>
      <c r="F237" s="104">
        <v>7.6860000000000003E-4</v>
      </c>
      <c r="G237" s="66">
        <v>7.6860000000000003E-4</v>
      </c>
      <c r="H237" s="66" t="s">
        <v>307</v>
      </c>
      <c r="I237" s="66" t="s">
        <v>175</v>
      </c>
      <c r="J237" s="89">
        <v>293.50881759999999</v>
      </c>
      <c r="K237" s="68">
        <v>407.358</v>
      </c>
      <c r="L237" s="68">
        <v>407.358</v>
      </c>
      <c r="M237" s="68">
        <f>VLOOKUP('3. Pollutant Emissions - EF'!A237,'2. Emissions Units &amp; Activities'!A:M,11,FALSE)*G237</f>
        <v>1.0740416400000001</v>
      </c>
      <c r="N237" s="68">
        <f>VLOOKUP('3. Pollutant Emissions - EF'!A237,'2. Emissions Units &amp; Activities'!A:M,12,FALSE)*G237</f>
        <v>1.1160493150684934</v>
      </c>
      <c r="O237" s="68">
        <f>VLOOKUP('3. Pollutant Emissions - EF'!A237,'2. Emissions Units &amp; Activities'!A:M,13,FALSE)*G237</f>
        <v>1.1160493150684934</v>
      </c>
    </row>
    <row r="238" spans="1:15" x14ac:dyDescent="0.35">
      <c r="A238" s="62" t="s">
        <v>68</v>
      </c>
      <c r="B238" s="65" t="s">
        <v>322</v>
      </c>
      <c r="C238" s="65" t="s">
        <v>323</v>
      </c>
      <c r="D238" s="8">
        <f>IFERROR(IF(OR($B238="",$B238="No CAS"),INDEX('[1]DEQ Pollutant List'!$A$7:$A$611,MATCH($C238,'[1]DEQ Pollutant List'!$C$7:$C$611,0)),INDEX('[1]DEQ Pollutant List'!$A$7:$A$611,MATCH($B238,'[1]DEQ Pollutant List'!$B$7:$B$611,0))),"")</f>
        <v>634</v>
      </c>
      <c r="F238" s="103">
        <v>1.016142E-3</v>
      </c>
      <c r="G238" s="65">
        <v>1.016142E-3</v>
      </c>
      <c r="H238" s="65" t="s">
        <v>307</v>
      </c>
      <c r="I238" s="65" t="s">
        <v>175</v>
      </c>
      <c r="J238" s="67">
        <v>388.03899269999999</v>
      </c>
      <c r="K238" s="67">
        <v>538.55550000000005</v>
      </c>
      <c r="L238" s="67">
        <v>538.55550000000005</v>
      </c>
      <c r="M238" s="67">
        <f>VLOOKUP('3. Pollutant Emissions - EF'!A238,'2. Emissions Units &amp; Activities'!A:M,11,FALSE)*G238</f>
        <v>1.4199568308000001</v>
      </c>
      <c r="N238" s="67">
        <f>VLOOKUP('3. Pollutant Emissions - EF'!A238,'2. Emissions Units &amp; Activities'!A:M,12,FALSE)*G238</f>
        <v>1.4754938630136989</v>
      </c>
      <c r="O238" s="67">
        <f>VLOOKUP('3. Pollutant Emissions - EF'!A238,'2. Emissions Units &amp; Activities'!A:M,13,FALSE)*G238</f>
        <v>1.4754938630136989</v>
      </c>
    </row>
    <row r="239" spans="1:15" x14ac:dyDescent="0.35">
      <c r="A239" s="63" t="s">
        <v>68</v>
      </c>
      <c r="B239" s="66" t="s">
        <v>324</v>
      </c>
      <c r="C239" s="66" t="s">
        <v>325</v>
      </c>
      <c r="D239" s="8">
        <f>IFERROR(IF(OR($B239="",$B239="No CAS"),INDEX('[1]DEQ Pollutant List'!$A$7:$A$611,MATCH($C239,'[1]DEQ Pollutant List'!$C$7:$C$611,0)),INDEX('[1]DEQ Pollutant List'!$A$7:$A$611,MATCH($B239,'[1]DEQ Pollutant List'!$B$7:$B$611,0))),"")</f>
        <v>4</v>
      </c>
      <c r="F239" s="104">
        <v>8.7724500000000002E-4</v>
      </c>
      <c r="G239" s="66">
        <v>8.7724500000000002E-4</v>
      </c>
      <c r="H239" s="66" t="s">
        <v>307</v>
      </c>
      <c r="I239" s="66" t="s">
        <v>175</v>
      </c>
      <c r="J239" s="68">
        <v>334.9976916</v>
      </c>
      <c r="K239" s="68">
        <v>464.94</v>
      </c>
      <c r="L239" s="68">
        <v>464.94</v>
      </c>
      <c r="M239" s="68">
        <f>VLOOKUP('3. Pollutant Emissions - EF'!A239,'2. Emissions Units &amp; Activities'!A:M,11,FALSE)*G239</f>
        <v>1.2258621630000002</v>
      </c>
      <c r="N239" s="68">
        <f>VLOOKUP('3. Pollutant Emissions - EF'!A239,'2. Emissions Units &amp; Activities'!A:M,12,FALSE)*G239</f>
        <v>1.2738078082191782</v>
      </c>
      <c r="O239" s="68">
        <f>VLOOKUP('3. Pollutant Emissions - EF'!A239,'2. Emissions Units &amp; Activities'!A:M,13,FALSE)*G239</f>
        <v>1.2738078082191782</v>
      </c>
    </row>
    <row r="240" spans="1:15" x14ac:dyDescent="0.35">
      <c r="A240" s="62" t="s">
        <v>68</v>
      </c>
      <c r="B240" s="65" t="s">
        <v>301</v>
      </c>
      <c r="C240" s="65" t="s">
        <v>302</v>
      </c>
      <c r="D240" s="8">
        <f>IFERROR(IF(OR($B240="",$B240="No CAS"),INDEX('[1]DEQ Pollutant List'!$A$7:$A$611,MATCH($C240,'[1]DEQ Pollutant List'!$C$7:$C$611,0)),INDEX('[1]DEQ Pollutant List'!$A$7:$A$611,MATCH($B240,'[1]DEQ Pollutant List'!$B$7:$B$611,0))),"")</f>
        <v>5</v>
      </c>
      <c r="F240" s="104">
        <v>0</v>
      </c>
      <c r="G240" s="65">
        <v>0</v>
      </c>
      <c r="H240" s="65" t="s">
        <v>307</v>
      </c>
      <c r="I240" s="65" t="s">
        <v>175</v>
      </c>
      <c r="J240" s="88">
        <v>0</v>
      </c>
      <c r="K240" s="67">
        <v>0</v>
      </c>
      <c r="L240" s="67">
        <v>0</v>
      </c>
      <c r="M240" s="67">
        <f>VLOOKUP('3. Pollutant Emissions - EF'!A240,'2. Emissions Units &amp; Activities'!A:M,11,FALSE)*G240</f>
        <v>0</v>
      </c>
      <c r="N240" s="67">
        <f>VLOOKUP('3. Pollutant Emissions - EF'!A240,'2. Emissions Units &amp; Activities'!A:M,12,FALSE)*G240</f>
        <v>0</v>
      </c>
      <c r="O240" s="67">
        <f>VLOOKUP('3. Pollutant Emissions - EF'!A240,'2. Emissions Units &amp; Activities'!A:M,13,FALSE)*G240</f>
        <v>0</v>
      </c>
    </row>
    <row r="241" spans="1:15" x14ac:dyDescent="0.35">
      <c r="A241" s="63" t="s">
        <v>68</v>
      </c>
      <c r="B241" s="66" t="s">
        <v>312</v>
      </c>
      <c r="C241" s="66" t="s">
        <v>313</v>
      </c>
      <c r="D241" s="8">
        <f>IFERROR(IF(OR($B241="",$B241="No CAS"),INDEX('[1]DEQ Pollutant List'!$A$7:$A$611,MATCH($C241,'[1]DEQ Pollutant List'!$C$7:$C$611,0)),INDEX('[1]DEQ Pollutant List'!$A$7:$A$611,MATCH($B241,'[1]DEQ Pollutant List'!$B$7:$B$611,0))),"")</f>
        <v>46</v>
      </c>
      <c r="F241" s="103">
        <v>1.4767E-6</v>
      </c>
      <c r="G241" s="68">
        <v>1.4767E-6</v>
      </c>
      <c r="H241" s="66" t="s">
        <v>307</v>
      </c>
      <c r="I241" s="66" t="s">
        <v>175</v>
      </c>
      <c r="J241" s="68">
        <v>0.56391278099999997</v>
      </c>
      <c r="K241" s="68">
        <v>0.78264900000000004</v>
      </c>
      <c r="L241" s="68">
        <v>0.78264900000000004</v>
      </c>
      <c r="M241" s="68">
        <f>VLOOKUP('3. Pollutant Emissions - EF'!A241,'2. Emissions Units &amp; Activities'!A:M,11,FALSE)*G241</f>
        <v>2.0635405800000003E-3</v>
      </c>
      <c r="N241" s="68">
        <f>VLOOKUP('3. Pollutant Emissions - EF'!A241,'2. Emissions Units &amp; Activities'!A:M,12,FALSE)*G241</f>
        <v>2.1442493150684934E-3</v>
      </c>
      <c r="O241" s="68">
        <f>VLOOKUP('3. Pollutant Emissions - EF'!A241,'2. Emissions Units &amp; Activities'!A:M,13,FALSE)*G241</f>
        <v>2.1442493150684934E-3</v>
      </c>
    </row>
    <row r="242" spans="1:15" x14ac:dyDescent="0.35">
      <c r="A242" s="62" t="s">
        <v>68</v>
      </c>
      <c r="B242" s="65" t="s">
        <v>314</v>
      </c>
      <c r="C242" s="65" t="s">
        <v>315</v>
      </c>
      <c r="D242" s="8">
        <f>IFERROR(IF(OR($B242="",$B242="No CAS"),INDEX('[1]DEQ Pollutant List'!$A$7:$A$611,MATCH($C242,'[1]DEQ Pollutant List'!$C$7:$C$611,0)),INDEX('[1]DEQ Pollutant List'!$A$7:$A$611,MATCH($B242,'[1]DEQ Pollutant List'!$B$7:$B$611,0))),"")</f>
        <v>90</v>
      </c>
      <c r="F242" s="103">
        <v>1.5034999999999999E-5</v>
      </c>
      <c r="G242" s="67">
        <v>1.5034999999999999E-5</v>
      </c>
      <c r="H242" s="65" t="s">
        <v>307</v>
      </c>
      <c r="I242" s="65" t="s">
        <v>175</v>
      </c>
      <c r="J242" s="67">
        <v>5.7414882140000003</v>
      </c>
      <c r="K242" s="67">
        <v>7.9685550000000003</v>
      </c>
      <c r="L242" s="67">
        <v>7.9685550000000003</v>
      </c>
      <c r="M242" s="67">
        <f>VLOOKUP('3. Pollutant Emissions - EF'!A242,'2. Emissions Units &amp; Activities'!A:M,11,FALSE)*G242</f>
        <v>2.1009909E-2</v>
      </c>
      <c r="N242" s="67">
        <f>VLOOKUP('3. Pollutant Emissions - EF'!A242,'2. Emissions Units &amp; Activities'!A:M,12,FALSE)*G242</f>
        <v>2.1831643835616438E-2</v>
      </c>
      <c r="O242" s="67">
        <f>VLOOKUP('3. Pollutant Emissions - EF'!A242,'2. Emissions Units &amp; Activities'!A:M,13,FALSE)*G242</f>
        <v>2.1831643835616438E-2</v>
      </c>
    </row>
    <row r="243" spans="1:15" x14ac:dyDescent="0.35">
      <c r="A243" s="63" t="s">
        <v>68</v>
      </c>
      <c r="B243" s="66" t="s">
        <v>326</v>
      </c>
      <c r="C243" s="66" t="s">
        <v>327</v>
      </c>
      <c r="D243" s="8">
        <f>IFERROR(IF(OR($B243="",$B243="No CAS"),INDEX('[1]DEQ Pollutant List'!$A$7:$A$611,MATCH($C243,'[1]DEQ Pollutant List'!$C$7:$C$611,0)),INDEX('[1]DEQ Pollutant List'!$A$7:$A$611,MATCH($B243,'[1]DEQ Pollutant List'!$B$7:$B$611,0))),"")</f>
        <v>92</v>
      </c>
      <c r="F243" s="104">
        <v>2.7048399999999998E-4</v>
      </c>
      <c r="G243" s="66">
        <v>2.7048399999999998E-4</v>
      </c>
      <c r="H243" s="66" t="s">
        <v>307</v>
      </c>
      <c r="I243" s="66" t="s">
        <v>175</v>
      </c>
      <c r="J243" s="68">
        <v>103.2909549</v>
      </c>
      <c r="K243" s="68">
        <v>143.35650000000001</v>
      </c>
      <c r="L243" s="68">
        <v>143.35650000000001</v>
      </c>
      <c r="M243" s="68">
        <f>VLOOKUP('3. Pollutant Emissions - EF'!A243,'2. Emissions Units &amp; Activities'!A:M,11,FALSE)*G243</f>
        <v>0.37797434159999999</v>
      </c>
      <c r="N243" s="68">
        <f>VLOOKUP('3. Pollutant Emissions - EF'!A243,'2. Emissions Units &amp; Activities'!A:M,12,FALSE)*G243</f>
        <v>0.39275758904109587</v>
      </c>
      <c r="O243" s="68">
        <f>VLOOKUP('3. Pollutant Emissions - EF'!A243,'2. Emissions Units &amp; Activities'!A:M,13,FALSE)*G243</f>
        <v>0.39275758904109587</v>
      </c>
    </row>
    <row r="244" spans="1:15" x14ac:dyDescent="0.35">
      <c r="A244" s="62" t="s">
        <v>68</v>
      </c>
      <c r="B244" s="65" t="s">
        <v>284</v>
      </c>
      <c r="C244" s="65" t="s">
        <v>285</v>
      </c>
      <c r="D244" s="8">
        <f>IFERROR(IF(OR($B244="",$B244="No CAS"),INDEX('[1]DEQ Pollutant List'!$A$7:$A$611,MATCH($C244,'[1]DEQ Pollutant List'!$C$7:$C$611,0)),INDEX('[1]DEQ Pollutant List'!$A$7:$A$611,MATCH($B244,'[1]DEQ Pollutant List'!$B$7:$B$611,0))),"")</f>
        <v>118</v>
      </c>
      <c r="F244" s="103">
        <v>1.0429500000000001E-5</v>
      </c>
      <c r="G244" s="67">
        <v>1.0429500000000001E-5</v>
      </c>
      <c r="H244" s="65" t="s">
        <v>307</v>
      </c>
      <c r="I244" s="65" t="s">
        <v>175</v>
      </c>
      <c r="J244" s="67">
        <v>3.9827503329999998</v>
      </c>
      <c r="K244" s="67">
        <v>5.5276199999999998</v>
      </c>
      <c r="L244" s="67">
        <v>5.5276199999999998</v>
      </c>
      <c r="M244" s="67">
        <f>VLOOKUP('3. Pollutant Emissions - EF'!A244,'2. Emissions Units &amp; Activities'!A:M,11,FALSE)*G244</f>
        <v>1.4574183300000002E-2</v>
      </c>
      <c r="N244" s="67">
        <f>VLOOKUP('3. Pollutant Emissions - EF'!A244,'2. Emissions Units &amp; Activities'!A:M,12,FALSE)*G244</f>
        <v>1.5144205479452057E-2</v>
      </c>
      <c r="O244" s="67">
        <f>VLOOKUP('3. Pollutant Emissions - EF'!A244,'2. Emissions Units &amp; Activities'!A:M,13,FALSE)*G244</f>
        <v>1.5144205479452057E-2</v>
      </c>
    </row>
    <row r="245" spans="1:15" x14ac:dyDescent="0.35">
      <c r="A245" s="63" t="s">
        <v>68</v>
      </c>
      <c r="B245" s="66" t="s">
        <v>328</v>
      </c>
      <c r="C245" s="66" t="s">
        <v>329</v>
      </c>
      <c r="D245" s="8">
        <f>IFERROR(IF(OR($B245="",$B245="No CAS"),INDEX('[1]DEQ Pollutant List'!$A$7:$A$611,MATCH($C245,'[1]DEQ Pollutant List'!$C$7:$C$611,0)),INDEX('[1]DEQ Pollutant List'!$A$7:$A$611,MATCH($B245,'[1]DEQ Pollutant List'!$B$7:$B$611,0))),"")</f>
        <v>152</v>
      </c>
      <c r="F245" s="104">
        <v>1.7280000000000001E-5</v>
      </c>
      <c r="G245" s="66">
        <v>1.7280000000000001E-5</v>
      </c>
      <c r="H245" s="66" t="s">
        <v>307</v>
      </c>
      <c r="I245" s="66" t="s">
        <v>175</v>
      </c>
      <c r="J245" s="68">
        <v>6.5987930879999999</v>
      </c>
      <c r="K245" s="68">
        <v>9.1584000000000003</v>
      </c>
      <c r="L245" s="68">
        <v>9.1584000000000003</v>
      </c>
      <c r="M245" s="68">
        <f>VLOOKUP('3. Pollutant Emissions - EF'!A245,'2. Emissions Units &amp; Activities'!A:M,11,FALSE)*G245</f>
        <v>2.4147072000000002E-2</v>
      </c>
      <c r="N245" s="68">
        <f>VLOOKUP('3. Pollutant Emissions - EF'!A245,'2. Emissions Units &amp; Activities'!A:M,12,FALSE)*G245</f>
        <v>2.5091506849315073E-2</v>
      </c>
      <c r="O245" s="68">
        <f>VLOOKUP('3. Pollutant Emissions - EF'!A245,'2. Emissions Units &amp; Activities'!A:M,13,FALSE)*G245</f>
        <v>2.5091506849315073E-2</v>
      </c>
    </row>
    <row r="246" spans="1:15" x14ac:dyDescent="0.35">
      <c r="A246" s="62" t="s">
        <v>68</v>
      </c>
      <c r="B246" s="65" t="s">
        <v>286</v>
      </c>
      <c r="C246" s="65" t="s">
        <v>287</v>
      </c>
      <c r="D246" s="8">
        <f>IFERROR(IF(OR($B246="",$B246="No CAS"),INDEX('[1]DEQ Pollutant List'!$A$7:$A$611,MATCH($C246,'[1]DEQ Pollutant List'!$C$7:$C$611,0)),INDEX('[1]DEQ Pollutant List'!$A$7:$A$611,MATCH($B246,'[1]DEQ Pollutant List'!$B$7:$B$611,0))),"")</f>
        <v>328</v>
      </c>
      <c r="F246" s="103">
        <v>3.1434599999999998E-6</v>
      </c>
      <c r="G246" s="67">
        <v>3.1434599999999998E-6</v>
      </c>
      <c r="H246" s="65" t="s">
        <v>307</v>
      </c>
      <c r="I246" s="65" t="s">
        <v>175</v>
      </c>
      <c r="J246" s="67">
        <v>1.200408395</v>
      </c>
      <c r="K246" s="67">
        <v>1.6660349999999999</v>
      </c>
      <c r="L246" s="67">
        <v>1.6660349999999999</v>
      </c>
      <c r="M246" s="67">
        <f>VLOOKUP('3. Pollutant Emissions - EF'!A246,'2. Emissions Units &amp; Activities'!A:M,11,FALSE)*G246</f>
        <v>4.3926710039999999E-3</v>
      </c>
      <c r="N246" s="67">
        <f>VLOOKUP('3. Pollutant Emissions - EF'!A246,'2. Emissions Units &amp; Activities'!A:M,12,FALSE)*G246</f>
        <v>4.5644761643835619E-3</v>
      </c>
      <c r="O246" s="67">
        <f>VLOOKUP('3. Pollutant Emissions - EF'!A246,'2. Emissions Units &amp; Activities'!A:M,13,FALSE)*G246</f>
        <v>4.5644761643835619E-3</v>
      </c>
    </row>
    <row r="247" spans="1:15" x14ac:dyDescent="0.35">
      <c r="A247" s="63" t="s">
        <v>68</v>
      </c>
      <c r="B247" s="66" t="s">
        <v>217</v>
      </c>
      <c r="C247" s="66" t="s">
        <v>218</v>
      </c>
      <c r="D247" s="8">
        <f>IFERROR(IF(OR($B247="",$B247="No CAS"),INDEX('[1]DEQ Pollutant List'!$A$7:$A$611,MATCH($C247,'[1]DEQ Pollutant List'!$C$7:$C$611,0)),INDEX('[1]DEQ Pollutant List'!$A$7:$A$611,MATCH($B247,'[1]DEQ Pollutant List'!$B$7:$B$611,0))),"")</f>
        <v>250</v>
      </c>
      <c r="F247" s="104">
        <v>1.305E-5</v>
      </c>
      <c r="G247" s="66">
        <v>1.305E-5</v>
      </c>
      <c r="H247" s="66" t="s">
        <v>307</v>
      </c>
      <c r="I247" s="66" t="s">
        <v>175</v>
      </c>
      <c r="J247" s="89">
        <v>4.9834635299999999</v>
      </c>
      <c r="K247" s="68">
        <v>6.9165000000000001</v>
      </c>
      <c r="L247" s="68">
        <v>6.9165000000000001</v>
      </c>
      <c r="M247" s="68">
        <f>VLOOKUP('3. Pollutant Emissions - EF'!A247,'2. Emissions Units &amp; Activities'!A:M,11,FALSE)*G247</f>
        <v>1.823607E-2</v>
      </c>
      <c r="N247" s="68">
        <f>VLOOKUP('3. Pollutant Emissions - EF'!A247,'2. Emissions Units &amp; Activities'!A:M,12,FALSE)*G247</f>
        <v>1.8949315068493153E-2</v>
      </c>
      <c r="O247" s="68">
        <f>VLOOKUP('3. Pollutant Emissions - EF'!A247,'2. Emissions Units &amp; Activities'!A:M,13,FALSE)*G247</f>
        <v>1.8949315068493153E-2</v>
      </c>
    </row>
    <row r="248" spans="1:15" x14ac:dyDescent="0.35">
      <c r="A248" s="62" t="s">
        <v>68</v>
      </c>
      <c r="B248" s="65" t="s">
        <v>249</v>
      </c>
      <c r="C248" s="65" t="s">
        <v>250</v>
      </c>
      <c r="D248" s="8">
        <f>IFERROR(IF(OR($B248="",$B248="No CAS"),INDEX('[1]DEQ Pollutant List'!$A$7:$A$611,MATCH($C248,'[1]DEQ Pollutant List'!$C$7:$C$611,0)),INDEX('[1]DEQ Pollutant List'!$A$7:$A$611,MATCH($B248,'[1]DEQ Pollutant List'!$B$7:$B$611,0))),"")</f>
        <v>289</v>
      </c>
      <c r="F248" s="103">
        <v>2.63174E-5</v>
      </c>
      <c r="G248" s="67">
        <v>2.63174E-5</v>
      </c>
      <c r="H248" s="65" t="s">
        <v>307</v>
      </c>
      <c r="I248" s="65" t="s">
        <v>175</v>
      </c>
      <c r="J248" s="88">
        <v>10.04993075</v>
      </c>
      <c r="K248" s="67">
        <v>13.9482</v>
      </c>
      <c r="L248" s="67">
        <v>13.9482</v>
      </c>
      <c r="M248" s="67">
        <f>VLOOKUP('3. Pollutant Emissions - EF'!A248,'2. Emissions Units &amp; Activities'!A:M,11,FALSE)*G248</f>
        <v>3.6775934760000004E-2</v>
      </c>
      <c r="N248" s="67">
        <f>VLOOKUP('3. Pollutant Emissions - EF'!A248,'2. Emissions Units &amp; Activities'!A:M,12,FALSE)*G248</f>
        <v>3.8214306849315073E-2</v>
      </c>
      <c r="O248" s="67">
        <f>VLOOKUP('3. Pollutant Emissions - EF'!A248,'2. Emissions Units &amp; Activities'!A:M,13,FALSE)*G248</f>
        <v>3.8214306849315073E-2</v>
      </c>
    </row>
    <row r="249" spans="1:15" x14ac:dyDescent="0.35">
      <c r="A249" s="63" t="s">
        <v>68</v>
      </c>
      <c r="B249" s="95" t="s">
        <v>288</v>
      </c>
      <c r="C249" s="66" t="s">
        <v>289</v>
      </c>
      <c r="D249" s="8">
        <f>IFERROR(IF(OR($B249="",$B249="No CAS"),INDEX('[1]DEQ Pollutant List'!$A$7:$A$611,MATCH($C249,'[1]DEQ Pollutant List'!$C$7:$C$611,0)),INDEX('[1]DEQ Pollutant List'!$A$7:$A$611,MATCH($B249,'[1]DEQ Pollutant List'!$B$7:$B$611,0))),"")</f>
        <v>293</v>
      </c>
      <c r="F249" s="103">
        <v>4.2887499999999999E-5</v>
      </c>
      <c r="G249" s="68">
        <v>4.2887499999999999E-5</v>
      </c>
      <c r="H249" s="66" t="s">
        <v>307</v>
      </c>
      <c r="I249" s="66" t="s">
        <v>175</v>
      </c>
      <c r="J249" s="89">
        <v>16.377664920000001</v>
      </c>
      <c r="K249" s="68">
        <v>22.730399999999999</v>
      </c>
      <c r="L249" s="68">
        <v>22.730399999999999</v>
      </c>
      <c r="M249" s="68">
        <f>VLOOKUP('3. Pollutant Emissions - EF'!A249,'2. Emissions Units &amp; Activities'!A:M,11,FALSE)*G249</f>
        <v>5.9930992500000002E-2</v>
      </c>
      <c r="N249" s="68">
        <f>VLOOKUP('3. Pollutant Emissions - EF'!A249,'2. Emissions Units &amp; Activities'!A:M,12,FALSE)*G249</f>
        <v>6.2275000000000004E-2</v>
      </c>
      <c r="O249" s="68">
        <f>VLOOKUP('3. Pollutant Emissions - EF'!A249,'2. Emissions Units &amp; Activities'!A:M,13,FALSE)*G249</f>
        <v>6.2275000000000004E-2</v>
      </c>
    </row>
    <row r="250" spans="1:15" x14ac:dyDescent="0.35">
      <c r="A250" s="62" t="s">
        <v>68</v>
      </c>
      <c r="B250" s="65" t="s">
        <v>303</v>
      </c>
      <c r="C250" s="65" t="s">
        <v>304</v>
      </c>
      <c r="D250" s="8">
        <f>IFERROR(IF(OR($B250="",$B250="No CAS"),INDEX('[1]DEQ Pollutant List'!$A$7:$A$611,MATCH($C250,'[1]DEQ Pollutant List'!$C$7:$C$611,0)),INDEX('[1]DEQ Pollutant List'!$A$7:$A$611,MATCH($B250,'[1]DEQ Pollutant List'!$B$7:$B$611,0))),"")</f>
        <v>321</v>
      </c>
      <c r="F250" s="104">
        <v>2.5829999999999999E-2</v>
      </c>
      <c r="G250" s="65">
        <v>2.5829999999999999E-2</v>
      </c>
      <c r="H250" s="65" t="s">
        <v>307</v>
      </c>
      <c r="I250" s="65" t="s">
        <v>175</v>
      </c>
      <c r="J250" s="65">
        <v>9863.8209179999994</v>
      </c>
      <c r="K250" s="67">
        <v>13689.9</v>
      </c>
      <c r="L250" s="67">
        <v>13689.9</v>
      </c>
      <c r="M250" s="67">
        <f>VLOOKUP('3. Pollutant Emissions - EF'!A250,'2. Emissions Units &amp; Activities'!A:M,11,FALSE)*G250</f>
        <v>36.094842</v>
      </c>
      <c r="N250" s="67">
        <f>VLOOKUP('3. Pollutant Emissions - EF'!A250,'2. Emissions Units &amp; Activities'!A:M,12,FALSE)*G250</f>
        <v>37.506575342465752</v>
      </c>
      <c r="O250" s="67">
        <f>VLOOKUP('3. Pollutant Emissions - EF'!A250,'2. Emissions Units &amp; Activities'!A:M,13,FALSE)*G250</f>
        <v>37.506575342465752</v>
      </c>
    </row>
    <row r="251" spans="1:15" x14ac:dyDescent="0.35">
      <c r="A251" s="63" t="s">
        <v>68</v>
      </c>
      <c r="B251" s="66" t="s">
        <v>290</v>
      </c>
      <c r="C251" s="66" t="s">
        <v>291</v>
      </c>
      <c r="D251" s="8">
        <f>IFERROR(IF(OR($B251="",$B251="No CAS"),INDEX('[1]DEQ Pollutant List'!$A$7:$A$611,MATCH($C251,'[1]DEQ Pollutant List'!$C$7:$C$611,0)),INDEX('[1]DEQ Pollutant List'!$A$7:$A$611,MATCH($B251,'[1]DEQ Pollutant List'!$B$7:$B$611,0))),"")</f>
        <v>337</v>
      </c>
      <c r="F251" s="103">
        <v>2.3173899999999998E-5</v>
      </c>
      <c r="G251" s="68">
        <v>2.3173899999999998E-5</v>
      </c>
      <c r="H251" s="66" t="s">
        <v>307</v>
      </c>
      <c r="I251" s="66" t="s">
        <v>175</v>
      </c>
      <c r="J251" s="68">
        <v>8.8495223519999993</v>
      </c>
      <c r="K251" s="68">
        <v>12.282165000000001</v>
      </c>
      <c r="L251" s="68">
        <v>12.282165000000001</v>
      </c>
      <c r="M251" s="68">
        <f>VLOOKUP('3. Pollutant Emissions - EF'!A251,'2. Emissions Units &amp; Activities'!A:M,11,FALSE)*G251</f>
        <v>3.2383207859999999E-2</v>
      </c>
      <c r="N251" s="68">
        <f>VLOOKUP('3. Pollutant Emissions - EF'!A251,'2. Emissions Units &amp; Activities'!A:M,12,FALSE)*G251</f>
        <v>3.3649772602739728E-2</v>
      </c>
      <c r="O251" s="68">
        <f>VLOOKUP('3. Pollutant Emissions - EF'!A251,'2. Emissions Units &amp; Activities'!A:M,13,FALSE)*G251</f>
        <v>3.3649772602739728E-2</v>
      </c>
    </row>
    <row r="252" spans="1:15" x14ac:dyDescent="0.35">
      <c r="A252" s="62" t="s">
        <v>68</v>
      </c>
      <c r="B252" s="65" t="s">
        <v>318</v>
      </c>
      <c r="C252" s="65" t="s">
        <v>319</v>
      </c>
      <c r="D252" s="8">
        <f>IFERROR(IF(OR($B252="",$B252="No CAS"),INDEX('[1]DEQ Pollutant List'!$A$7:$A$611,MATCH($C252,'[1]DEQ Pollutant List'!$C$7:$C$611,0)),INDEX('[1]DEQ Pollutant List'!$A$7:$A$611,MATCH($B252,'[1]DEQ Pollutant List'!$B$7:$B$611,0))),"")</f>
        <v>497</v>
      </c>
      <c r="F252" s="104">
        <v>0</v>
      </c>
      <c r="G252" s="65">
        <v>0</v>
      </c>
      <c r="H252" s="65" t="s">
        <v>307</v>
      </c>
      <c r="I252" s="65" t="s">
        <v>175</v>
      </c>
      <c r="J252" s="88">
        <v>0</v>
      </c>
      <c r="K252" s="67">
        <v>0</v>
      </c>
      <c r="L252" s="67">
        <v>0</v>
      </c>
      <c r="M252" s="67">
        <f>VLOOKUP('3. Pollutant Emissions - EF'!A252,'2. Emissions Units &amp; Activities'!A:M,11,FALSE)*G252</f>
        <v>0</v>
      </c>
      <c r="N252" s="67">
        <f>VLOOKUP('3. Pollutant Emissions - EF'!A252,'2. Emissions Units &amp; Activities'!A:M,12,FALSE)*G252</f>
        <v>0</v>
      </c>
      <c r="O252" s="67">
        <f>VLOOKUP('3. Pollutant Emissions - EF'!A252,'2. Emissions Units &amp; Activities'!A:M,13,FALSE)*G252</f>
        <v>0</v>
      </c>
    </row>
    <row r="253" spans="1:15" x14ac:dyDescent="0.35">
      <c r="A253" s="63" t="s">
        <v>68</v>
      </c>
      <c r="B253" s="66" t="s">
        <v>305</v>
      </c>
      <c r="C253" s="66" t="s">
        <v>306</v>
      </c>
      <c r="D253" s="8">
        <f>IFERROR(IF(OR($B253="",$B253="No CAS"),INDEX('[1]DEQ Pollutant List'!$A$7:$A$611,MATCH($C253,'[1]DEQ Pollutant List'!$C$7:$C$611,0)),INDEX('[1]DEQ Pollutant List'!$A$7:$A$611,MATCH($B253,'[1]DEQ Pollutant List'!$B$7:$B$611,0))),"")</f>
        <v>559</v>
      </c>
      <c r="F253" s="104">
        <v>2.8799999999999999E-5</v>
      </c>
      <c r="G253" s="66">
        <v>2.8799999999999999E-5</v>
      </c>
      <c r="H253" s="66" t="s">
        <v>307</v>
      </c>
      <c r="I253" s="66" t="s">
        <v>175</v>
      </c>
      <c r="J253" s="89">
        <v>10.99798848</v>
      </c>
      <c r="K253" s="68">
        <v>15.263999999999999</v>
      </c>
      <c r="L253" s="68">
        <v>15.263999999999999</v>
      </c>
      <c r="M253" s="68">
        <f>VLOOKUP('3. Pollutant Emissions - EF'!A253,'2. Emissions Units &amp; Activities'!A:M,11,FALSE)*G253</f>
        <v>4.0245120000000002E-2</v>
      </c>
      <c r="N253" s="68">
        <f>VLOOKUP('3. Pollutant Emissions - EF'!A253,'2. Emissions Units &amp; Activities'!A:M,12,FALSE)*G253</f>
        <v>4.181917808219178E-2</v>
      </c>
      <c r="O253" s="68">
        <f>VLOOKUP('3. Pollutant Emissions - EF'!A253,'2. Emissions Units &amp; Activities'!A:M,13,FALSE)*G253</f>
        <v>4.181917808219178E-2</v>
      </c>
    </row>
    <row r="254" spans="1:15" x14ac:dyDescent="0.35">
      <c r="A254" s="62" t="s">
        <v>68</v>
      </c>
      <c r="B254" s="65" t="s">
        <v>292</v>
      </c>
      <c r="C254" s="65" t="s">
        <v>293</v>
      </c>
      <c r="D254" s="8">
        <f>IFERROR(IF(OR($B254="",$B254="No CAS"),INDEX('[1]DEQ Pollutant List'!$A$7:$A$611,MATCH($C254,'[1]DEQ Pollutant List'!$C$7:$C$611,0)),INDEX('[1]DEQ Pollutant List'!$A$7:$A$611,MATCH($B254,'[1]DEQ Pollutant List'!$B$7:$B$611,0))),"")</f>
        <v>585</v>
      </c>
      <c r="F254" s="103">
        <v>2.3685599999999999E-5</v>
      </c>
      <c r="G254" s="67">
        <v>2.3685599999999999E-5</v>
      </c>
      <c r="H254" s="65" t="s">
        <v>307</v>
      </c>
      <c r="I254" s="65" t="s">
        <v>175</v>
      </c>
      <c r="J254" s="67">
        <v>9.0449376719999997</v>
      </c>
      <c r="K254" s="67">
        <v>12.553380000000001</v>
      </c>
      <c r="L254" s="67">
        <v>12.553380000000001</v>
      </c>
      <c r="M254" s="67">
        <f>VLOOKUP('3. Pollutant Emissions - EF'!A254,'2. Emissions Units &amp; Activities'!A:M,11,FALSE)*G254</f>
        <v>3.3098257440000001E-2</v>
      </c>
      <c r="N254" s="67">
        <f>VLOOKUP('3. Pollutant Emissions - EF'!A254,'2. Emissions Units &amp; Activities'!A:M,12,FALSE)*G254</f>
        <v>3.4392789041095891E-2</v>
      </c>
      <c r="O254" s="67">
        <f>VLOOKUP('3. Pollutant Emissions - EF'!A254,'2. Emissions Units &amp; Activities'!A:M,13,FALSE)*G254</f>
        <v>3.4392789041095891E-2</v>
      </c>
    </row>
    <row r="255" spans="1:15" x14ac:dyDescent="0.35">
      <c r="A255" s="63" t="s">
        <v>68</v>
      </c>
      <c r="B255" s="66" t="s">
        <v>320</v>
      </c>
      <c r="C255" s="66" t="s">
        <v>321</v>
      </c>
      <c r="D255" s="8">
        <f>IFERROR(IF(OR($B255="",$B255="No CAS"),INDEX('[1]DEQ Pollutant List'!$A$7:$A$611,MATCH($C255,'[1]DEQ Pollutant List'!$C$7:$C$611,0)),INDEX('[1]DEQ Pollutant List'!$A$7:$A$611,MATCH($B255,'[1]DEQ Pollutant List'!$B$7:$B$611,0))),"")</f>
        <v>488</v>
      </c>
      <c r="F255" s="104">
        <v>4.8004800000000001E-4</v>
      </c>
      <c r="G255" s="66">
        <v>4.8004800000000001E-4</v>
      </c>
      <c r="H255" s="66" t="s">
        <v>307</v>
      </c>
      <c r="I255" s="66" t="s">
        <v>175</v>
      </c>
      <c r="J255" s="68">
        <v>183.3181812</v>
      </c>
      <c r="K255" s="68">
        <v>254.4255</v>
      </c>
      <c r="L255" s="68">
        <v>254.4255</v>
      </c>
      <c r="M255" s="68">
        <f>VLOOKUP('3. Pollutant Emissions - EF'!A255,'2. Emissions Units &amp; Activities'!A:M,11,FALSE)*G255</f>
        <v>0.67081907520000006</v>
      </c>
      <c r="N255" s="68">
        <f>VLOOKUP('3. Pollutant Emissions - EF'!A255,'2. Emissions Units &amp; Activities'!A:M,12,FALSE)*G255</f>
        <v>0.69705600000000012</v>
      </c>
      <c r="O255" s="68">
        <f>VLOOKUP('3. Pollutant Emissions - EF'!A255,'2. Emissions Units &amp; Activities'!A:M,13,FALSE)*G255</f>
        <v>0.69705600000000012</v>
      </c>
    </row>
    <row r="256" spans="1:15" x14ac:dyDescent="0.35">
      <c r="A256" s="62" t="s">
        <v>68</v>
      </c>
      <c r="B256" s="65" t="s">
        <v>257</v>
      </c>
      <c r="C256" s="65" t="s">
        <v>258</v>
      </c>
      <c r="D256" s="8">
        <f>IFERROR(IF(OR($B256="",$B256="No CAS"),INDEX('[1]DEQ Pollutant List'!$A$7:$A$611,MATCH($C256,'[1]DEQ Pollutant List'!$C$7:$C$611,0)),INDEX('[1]DEQ Pollutant List'!$A$7:$A$611,MATCH($B256,'[1]DEQ Pollutant List'!$B$7:$B$611,0))),"")</f>
        <v>600</v>
      </c>
      <c r="F256" s="103">
        <v>4.75175E-5</v>
      </c>
      <c r="G256" s="67">
        <v>4.75175E-5</v>
      </c>
      <c r="H256" s="65" t="s">
        <v>307</v>
      </c>
      <c r="I256" s="65" t="s">
        <v>175</v>
      </c>
      <c r="J256" s="88">
        <v>18.145708290000002</v>
      </c>
      <c r="K256" s="67">
        <v>25.184249999999999</v>
      </c>
      <c r="L256" s="67">
        <v>25.184249999999999</v>
      </c>
      <c r="M256" s="67">
        <f>VLOOKUP('3. Pollutant Emissions - EF'!A256,'2. Emissions Units &amp; Activities'!A:M,11,FALSE)*G256</f>
        <v>6.6400954499999998E-2</v>
      </c>
      <c r="N256" s="67">
        <f>VLOOKUP('3. Pollutant Emissions - EF'!A256,'2. Emissions Units &amp; Activities'!A:M,12,FALSE)*G256</f>
        <v>6.8998013698630137E-2</v>
      </c>
      <c r="O256" s="67">
        <f>VLOOKUP('3. Pollutant Emissions - EF'!A256,'2. Emissions Units &amp; Activities'!A:M,13,FALSE)*G256</f>
        <v>6.8998013698630137E-2</v>
      </c>
    </row>
    <row r="257" spans="1:15" x14ac:dyDescent="0.35">
      <c r="A257" s="63" t="s">
        <v>68</v>
      </c>
      <c r="B257" s="66" t="s">
        <v>294</v>
      </c>
      <c r="C257" s="66" t="s">
        <v>295</v>
      </c>
      <c r="D257" s="8">
        <f>IFERROR(IF(OR($B257="",$B257="No CAS"),INDEX('[1]DEQ Pollutant List'!$A$7:$A$611,MATCH($C257,'[1]DEQ Pollutant List'!$C$7:$C$611,0)),INDEX('[1]DEQ Pollutant List'!$A$7:$A$611,MATCH($B257,'[1]DEQ Pollutant List'!$B$7:$B$611,0))),"")</f>
        <v>608</v>
      </c>
      <c r="F257" s="104">
        <v>0</v>
      </c>
      <c r="G257" s="66">
        <v>0</v>
      </c>
      <c r="H257" s="66" t="s">
        <v>307</v>
      </c>
      <c r="I257" s="66" t="s">
        <v>175</v>
      </c>
      <c r="J257" s="66">
        <v>0</v>
      </c>
      <c r="K257" s="68">
        <v>0</v>
      </c>
      <c r="L257" s="68">
        <v>0</v>
      </c>
      <c r="M257" s="68">
        <f>VLOOKUP('3. Pollutant Emissions - EF'!A257,'2. Emissions Units &amp; Activities'!A:M,11,FALSE)*G257</f>
        <v>0</v>
      </c>
      <c r="N257" s="68">
        <f>VLOOKUP('3. Pollutant Emissions - EF'!A257,'2. Emissions Units &amp; Activities'!A:M,12,FALSE)*G257</f>
        <v>0</v>
      </c>
      <c r="O257" s="68">
        <f>VLOOKUP('3. Pollutant Emissions - EF'!A257,'2. Emissions Units &amp; Activities'!A:M,13,FALSE)*G257</f>
        <v>0</v>
      </c>
    </row>
    <row r="258" spans="1:15" x14ac:dyDescent="0.35">
      <c r="A258" s="62" t="s">
        <v>68</v>
      </c>
      <c r="B258" s="65" t="s">
        <v>296</v>
      </c>
      <c r="C258" s="65" t="s">
        <v>297</v>
      </c>
      <c r="D258" s="8">
        <f>IFERROR(IF(OR($B258="",$B258="No CAS"),INDEX('[1]DEQ Pollutant List'!$A$7:$A$611,MATCH($C258,'[1]DEQ Pollutant List'!$C$7:$C$611,0)),INDEX('[1]DEQ Pollutant List'!$A$7:$A$611,MATCH($B258,'[1]DEQ Pollutant List'!$B$7:$B$611,0))),"")</f>
        <v>628</v>
      </c>
      <c r="F258" s="103">
        <v>8.2119899999999996E-6</v>
      </c>
      <c r="G258" s="67">
        <v>8.2119899999999996E-6</v>
      </c>
      <c r="H258" s="65" t="s">
        <v>307</v>
      </c>
      <c r="I258" s="65" t="s">
        <v>175</v>
      </c>
      <c r="J258" s="88">
        <v>3.1359506129999999</v>
      </c>
      <c r="K258" s="67">
        <v>4.3523550000000002</v>
      </c>
      <c r="L258" s="67">
        <v>4.3523550000000002</v>
      </c>
      <c r="M258" s="67">
        <f>VLOOKUP('3. Pollutant Emissions - EF'!A258,'2. Emissions Units &amp; Activities'!A:M,11,FALSE)*G258</f>
        <v>1.1475434826000001E-2</v>
      </c>
      <c r="N258" s="67">
        <f>VLOOKUP('3. Pollutant Emissions - EF'!A258,'2. Emissions Units &amp; Activities'!A:M,12,FALSE)*G258</f>
        <v>1.1924259452054794E-2</v>
      </c>
      <c r="O258" s="67">
        <f>VLOOKUP('3. Pollutant Emissions - EF'!A258,'2. Emissions Units &amp; Activities'!A:M,13,FALSE)*G258</f>
        <v>1.1924259452054794E-2</v>
      </c>
    </row>
    <row r="259" spans="1:15" x14ac:dyDescent="0.35">
      <c r="A259" s="63" t="s">
        <v>68</v>
      </c>
      <c r="B259" s="66" t="s">
        <v>330</v>
      </c>
      <c r="C259" s="66" t="s">
        <v>331</v>
      </c>
      <c r="D259" s="8">
        <f>IFERROR(IF(OR($B259="",$B259="No CAS"),INDEX('[1]DEQ Pollutant List'!$A$7:$A$611,MATCH($C259,'[1]DEQ Pollutant List'!$C$7:$C$611,0)),INDEX('[1]DEQ Pollutant List'!$A$7:$A$611,MATCH($B259,'[1]DEQ Pollutant List'!$B$7:$B$611,0))),"")</f>
        <v>154</v>
      </c>
      <c r="F259" s="104">
        <v>0</v>
      </c>
      <c r="G259" s="66">
        <v>0</v>
      </c>
      <c r="H259" s="66" t="s">
        <v>307</v>
      </c>
      <c r="I259" s="66" t="s">
        <v>175</v>
      </c>
      <c r="J259" s="68">
        <v>0</v>
      </c>
      <c r="K259" s="68">
        <v>0</v>
      </c>
      <c r="L259" s="68">
        <v>0</v>
      </c>
      <c r="M259" s="68">
        <f>VLOOKUP('3. Pollutant Emissions - EF'!A259,'2. Emissions Units &amp; Activities'!A:M,11,FALSE)*G259</f>
        <v>0</v>
      </c>
      <c r="N259" s="68">
        <f>VLOOKUP('3. Pollutant Emissions - EF'!A259,'2. Emissions Units &amp; Activities'!A:M,12,FALSE)*G259</f>
        <v>0</v>
      </c>
      <c r="O259" s="68">
        <f>VLOOKUP('3. Pollutant Emissions - EF'!A259,'2. Emissions Units &amp; Activities'!A:M,13,FALSE)*G259</f>
        <v>0</v>
      </c>
    </row>
    <row r="260" spans="1:15" x14ac:dyDescent="0.35">
      <c r="A260" s="62" t="s">
        <v>68</v>
      </c>
      <c r="B260" s="65" t="s">
        <v>298</v>
      </c>
      <c r="C260" s="65" t="s">
        <v>299</v>
      </c>
      <c r="D260" s="8">
        <f>IFERROR(IF(OR($B260="",$B260="No CAS"),INDEX('[1]DEQ Pollutant List'!$A$7:$A$611,MATCH($C260,'[1]DEQ Pollutant List'!$C$7:$C$611,0)),INDEX('[1]DEQ Pollutant List'!$A$7:$A$611,MATCH($B260,'[1]DEQ Pollutant List'!$B$7:$B$611,0))),"")</f>
        <v>630</v>
      </c>
      <c r="F260" s="104">
        <v>0</v>
      </c>
      <c r="G260" s="65">
        <v>0</v>
      </c>
      <c r="H260" s="65" t="s">
        <v>307</v>
      </c>
      <c r="I260" s="65" t="s">
        <v>175</v>
      </c>
      <c r="J260" s="67">
        <v>0</v>
      </c>
      <c r="K260" s="67">
        <v>0</v>
      </c>
      <c r="L260" s="67">
        <v>0</v>
      </c>
      <c r="M260" s="67">
        <f>VLOOKUP('3. Pollutant Emissions - EF'!A260,'2. Emissions Units &amp; Activities'!A:M,11,FALSE)*G260</f>
        <v>0</v>
      </c>
      <c r="N260" s="67">
        <f>VLOOKUP('3. Pollutant Emissions - EF'!A260,'2. Emissions Units &amp; Activities'!A:M,12,FALSE)*G260</f>
        <v>0</v>
      </c>
      <c r="O260" s="67">
        <f>VLOOKUP('3. Pollutant Emissions - EF'!A260,'2. Emissions Units &amp; Activities'!A:M,13,FALSE)*G260</f>
        <v>0</v>
      </c>
    </row>
    <row r="261" spans="1:15" x14ac:dyDescent="0.35">
      <c r="A261" s="63" t="s">
        <v>70</v>
      </c>
      <c r="B261" s="66" t="s">
        <v>269</v>
      </c>
      <c r="C261" s="66" t="s">
        <v>270</v>
      </c>
      <c r="D261" s="8">
        <f>IFERROR(IF(OR($B261="",$B261="No CAS"),INDEX('[1]DEQ Pollutant List'!$A$7:$A$611,MATCH($C261,'[1]DEQ Pollutant List'!$C$7:$C$611,0)),INDEX('[1]DEQ Pollutant List'!$A$7:$A$611,MATCH($B261,'[1]DEQ Pollutant List'!$B$7:$B$611,0))),"")</f>
        <v>326</v>
      </c>
      <c r="F261" s="105">
        <v>2.5250200000000001E-6</v>
      </c>
      <c r="G261" s="68">
        <v>2.5250200000000001E-6</v>
      </c>
      <c r="H261" s="66" t="s">
        <v>307</v>
      </c>
      <c r="I261" s="66" t="s">
        <v>175</v>
      </c>
      <c r="J261" s="68">
        <v>0.96424226999999996</v>
      </c>
      <c r="K261" s="68">
        <v>1.338262359</v>
      </c>
      <c r="L261" s="68">
        <v>1.338262359</v>
      </c>
      <c r="M261" s="68">
        <f>VLOOKUP('3. Pollutant Emissions - EF'!A261,'2. Emissions Units &amp; Activities'!A:M,11,FALSE)*G261</f>
        <v>3.5284629480000006E-3</v>
      </c>
      <c r="N261" s="68">
        <f>VLOOKUP('3. Pollutant Emissions - EF'!A261,'2. Emissions Units &amp; Activities'!A:M,12,FALSE)*G261</f>
        <v>3.6664673972602742E-3</v>
      </c>
      <c r="O261" s="68">
        <f>VLOOKUP('3. Pollutant Emissions - EF'!A261,'2. Emissions Units &amp; Activities'!A:M,13,FALSE)*G261</f>
        <v>3.6664673972602742E-3</v>
      </c>
    </row>
    <row r="262" spans="1:15" x14ac:dyDescent="0.35">
      <c r="A262" s="62" t="s">
        <v>70</v>
      </c>
      <c r="B262" s="65" t="s">
        <v>272</v>
      </c>
      <c r="C262" s="65" t="s">
        <v>273</v>
      </c>
      <c r="D262" s="8">
        <f>IFERROR(IF(OR($B262="",$B262="No CAS"),INDEX('[1]DEQ Pollutant List'!$A$7:$A$611,MATCH($C262,'[1]DEQ Pollutant List'!$C$7:$C$611,0)),INDEX('[1]DEQ Pollutant List'!$A$7:$A$611,MATCH($B262,'[1]DEQ Pollutant List'!$B$7:$B$611,0))),"")</f>
        <v>607</v>
      </c>
      <c r="F262" s="105">
        <v>2.21484E-5</v>
      </c>
      <c r="G262" s="67">
        <v>2.21484E-5</v>
      </c>
      <c r="H262" s="65" t="s">
        <v>307</v>
      </c>
      <c r="I262" s="65" t="s">
        <v>175</v>
      </c>
      <c r="J262" s="67">
        <v>8.4579005069999997</v>
      </c>
      <c r="K262" s="67">
        <v>11.73863689</v>
      </c>
      <c r="L262" s="67">
        <v>11.73863689</v>
      </c>
      <c r="M262" s="67">
        <f>VLOOKUP('3. Pollutant Emissions - EF'!A262,'2. Emissions Units &amp; Activities'!A:M,11,FALSE)*G262</f>
        <v>3.095017416E-2</v>
      </c>
      <c r="N262" s="67">
        <f>VLOOKUP('3. Pollutant Emissions - EF'!A262,'2. Emissions Units &amp; Activities'!A:M,12,FALSE)*G262</f>
        <v>3.2160690410958905E-2</v>
      </c>
      <c r="O262" s="67">
        <f>VLOOKUP('3. Pollutant Emissions - EF'!A262,'2. Emissions Units &amp; Activities'!A:M,13,FALSE)*G262</f>
        <v>3.2160690410958905E-2</v>
      </c>
    </row>
    <row r="263" spans="1:15" x14ac:dyDescent="0.35">
      <c r="A263" s="63" t="s">
        <v>70</v>
      </c>
      <c r="B263" s="66" t="s">
        <v>276</v>
      </c>
      <c r="C263" s="66" t="s">
        <v>277</v>
      </c>
      <c r="D263" s="8">
        <f>IFERROR(IF(OR($B263="",$B263="No CAS"),INDEX('[1]DEQ Pollutant List'!$A$7:$A$611,MATCH($C263,'[1]DEQ Pollutant List'!$C$7:$C$611,0)),INDEX('[1]DEQ Pollutant List'!$A$7:$A$611,MATCH($B263,'[1]DEQ Pollutant List'!$B$7:$B$611,0))),"")</f>
        <v>113</v>
      </c>
      <c r="F263" s="105">
        <v>4.13581E-5</v>
      </c>
      <c r="G263" s="68">
        <v>4.13581E-5</v>
      </c>
      <c r="H263" s="66" t="s">
        <v>307</v>
      </c>
      <c r="I263" s="66" t="s">
        <v>175</v>
      </c>
      <c r="J263" s="68">
        <v>15.793622989999999</v>
      </c>
      <c r="K263" s="68">
        <v>21.919813950000002</v>
      </c>
      <c r="L263" s="68">
        <v>21.919813950000002</v>
      </c>
      <c r="M263" s="68">
        <f>VLOOKUP('3. Pollutant Emissions - EF'!A263,'2. Emissions Units &amp; Activities'!A:M,11,FALSE)*G263</f>
        <v>5.7793808940000004E-2</v>
      </c>
      <c r="N263" s="68">
        <f>VLOOKUP('3. Pollutant Emissions - EF'!A263,'2. Emissions Units &amp; Activities'!A:M,12,FALSE)*G263</f>
        <v>6.0054227397260275E-2</v>
      </c>
      <c r="O263" s="68">
        <f>VLOOKUP('3. Pollutant Emissions - EF'!A263,'2. Emissions Units &amp; Activities'!A:M,13,FALSE)*G263</f>
        <v>6.0054227397260275E-2</v>
      </c>
    </row>
    <row r="264" spans="1:15" x14ac:dyDescent="0.35">
      <c r="A264" s="62" t="s">
        <v>70</v>
      </c>
      <c r="B264" s="65" t="s">
        <v>310</v>
      </c>
      <c r="C264" s="65" t="s">
        <v>311</v>
      </c>
      <c r="D264" s="8">
        <f>IFERROR(IF(OR($B264="",$B264="No CAS"),INDEX('[1]DEQ Pollutant List'!$A$7:$A$611,MATCH($C264,'[1]DEQ Pollutant List'!$C$7:$C$611,0)),INDEX('[1]DEQ Pollutant List'!$A$7:$A$611,MATCH($B264,'[1]DEQ Pollutant List'!$B$7:$B$611,0))),"")</f>
        <v>75</v>
      </c>
      <c r="F264" s="103">
        <v>5.0826999999999996E-6</v>
      </c>
      <c r="G264" s="67">
        <v>5.0826999999999996E-6</v>
      </c>
      <c r="H264" s="65" t="s">
        <v>307</v>
      </c>
      <c r="I264" s="65" t="s">
        <v>175</v>
      </c>
      <c r="J264" s="67">
        <v>1.940953141</v>
      </c>
      <c r="K264" s="67">
        <v>2.693829767</v>
      </c>
      <c r="L264" s="67">
        <v>2.693829767</v>
      </c>
      <c r="M264" s="67">
        <f>VLOOKUP('3. Pollutant Emissions - EF'!A264,'2. Emissions Units &amp; Activities'!A:M,11,FALSE)*G264</f>
        <v>7.10256498E-3</v>
      </c>
      <c r="N264" s="67">
        <f>VLOOKUP('3. Pollutant Emissions - EF'!A264,'2. Emissions Units &amp; Activities'!A:M,12,FALSE)*G264</f>
        <v>7.3803589041095893E-3</v>
      </c>
      <c r="O264" s="67">
        <f>VLOOKUP('3. Pollutant Emissions - EF'!A264,'2. Emissions Units &amp; Activities'!A:M,13,FALSE)*G264</f>
        <v>7.3803589041095893E-3</v>
      </c>
    </row>
    <row r="265" spans="1:15" x14ac:dyDescent="0.35">
      <c r="A265" s="63" t="s">
        <v>70</v>
      </c>
      <c r="B265" s="66" t="s">
        <v>278</v>
      </c>
      <c r="C265" s="66" t="s">
        <v>279</v>
      </c>
      <c r="D265" s="8">
        <f>IFERROR(IF(OR($B265="",$B265="No CAS"),INDEX('[1]DEQ Pollutant List'!$A$7:$A$611,MATCH($C265,'[1]DEQ Pollutant List'!$C$7:$C$611,0)),INDEX('[1]DEQ Pollutant List'!$A$7:$A$611,MATCH($B265,'[1]DEQ Pollutant List'!$B$7:$B$611,0))),"")</f>
        <v>333</v>
      </c>
      <c r="F265" s="105">
        <v>3.7657670000000002E-3</v>
      </c>
      <c r="G265" s="66">
        <v>3.7657670000000002E-3</v>
      </c>
      <c r="H265" s="66" t="s">
        <v>307</v>
      </c>
      <c r="I265" s="66" t="s">
        <v>175</v>
      </c>
      <c r="J265" s="89">
        <v>1438.0509360000001</v>
      </c>
      <c r="K265" s="68">
        <v>1995.8567439999999</v>
      </c>
      <c r="L265" s="68">
        <v>1995.8567439999999</v>
      </c>
      <c r="M265" s="68">
        <f>VLOOKUP('3. Pollutant Emissions - EF'!A265,'2. Emissions Units &amp; Activities'!A:M,11,FALSE)*G265</f>
        <v>5.2622828058000009</v>
      </c>
      <c r="N265" s="68">
        <f>VLOOKUP('3. Pollutant Emissions - EF'!A265,'2. Emissions Units &amp; Activities'!A:M,12,FALSE)*G265</f>
        <v>5.4681000273972611</v>
      </c>
      <c r="O265" s="68">
        <f>VLOOKUP('3. Pollutant Emissions - EF'!A265,'2. Emissions Units &amp; Activities'!A:M,13,FALSE)*G265</f>
        <v>5.4681000273972611</v>
      </c>
    </row>
    <row r="266" spans="1:15" x14ac:dyDescent="0.35">
      <c r="A266" s="62" t="s">
        <v>70</v>
      </c>
      <c r="B266" s="65" t="s">
        <v>206</v>
      </c>
      <c r="C266" s="65" t="s">
        <v>207</v>
      </c>
      <c r="D266" s="8">
        <f>IFERROR(IF(OR($B266="",$B266="No CAS"),INDEX('[1]DEQ Pollutant List'!$A$7:$A$611,MATCH($C266,'[1]DEQ Pollutant List'!$C$7:$C$611,0)),INDEX('[1]DEQ Pollutant List'!$A$7:$A$611,MATCH($B266,'[1]DEQ Pollutant List'!$B$7:$B$611,0))),"")</f>
        <v>1</v>
      </c>
      <c r="F266" s="104">
        <v>4.4648999999999999E-3</v>
      </c>
      <c r="G266" s="65">
        <v>4.4648999999999999E-3</v>
      </c>
      <c r="H266" s="65" t="s">
        <v>307</v>
      </c>
      <c r="I266" s="65" t="s">
        <v>175</v>
      </c>
      <c r="J266" s="88">
        <v>1705.0319019999999</v>
      </c>
      <c r="K266" s="67">
        <v>2366.3969999999999</v>
      </c>
      <c r="L266" s="67">
        <v>2366.3969999999999</v>
      </c>
      <c r="M266" s="67">
        <f>VLOOKUP('3. Pollutant Emissions - EF'!A266,'2. Emissions Units &amp; Activities'!A:M,11,FALSE)*G266</f>
        <v>6.2392512600000005</v>
      </c>
      <c r="N266" s="67">
        <f>VLOOKUP('3. Pollutant Emissions - EF'!A266,'2. Emissions Units &amp; Activities'!A:M,12,FALSE)*G266</f>
        <v>6.4832794520547949</v>
      </c>
      <c r="O266" s="67">
        <f>VLOOKUP('3. Pollutant Emissions - EF'!A266,'2. Emissions Units &amp; Activities'!A:M,13,FALSE)*G266</f>
        <v>6.4832794520547949</v>
      </c>
    </row>
    <row r="267" spans="1:15" x14ac:dyDescent="0.35">
      <c r="A267" s="63" t="s">
        <v>70</v>
      </c>
      <c r="B267" s="66" t="s">
        <v>322</v>
      </c>
      <c r="C267" s="66" t="s">
        <v>323</v>
      </c>
      <c r="D267" s="8">
        <f>IFERROR(IF(OR($B267="",$B267="No CAS"),INDEX('[1]DEQ Pollutant List'!$A$7:$A$611,MATCH($C267,'[1]DEQ Pollutant List'!$C$7:$C$611,0)),INDEX('[1]DEQ Pollutant List'!$A$7:$A$611,MATCH($B267,'[1]DEQ Pollutant List'!$B$7:$B$611,0))),"")</f>
        <v>634</v>
      </c>
      <c r="F267" s="103">
        <v>2.2311628E-2</v>
      </c>
      <c r="G267" s="66">
        <v>2.2311628E-2</v>
      </c>
      <c r="H267" s="66" t="s">
        <v>307</v>
      </c>
      <c r="I267" s="66" t="s">
        <v>175</v>
      </c>
      <c r="J267" s="68">
        <v>8520.243982</v>
      </c>
      <c r="K267" s="68">
        <v>11825.16279</v>
      </c>
      <c r="L267" s="68">
        <v>11825.16279</v>
      </c>
      <c r="M267" s="68">
        <f>VLOOKUP('3. Pollutant Emissions - EF'!A267,'2. Emissions Units &amp; Activities'!A:M,11,FALSE)*G267</f>
        <v>31.178268967200001</v>
      </c>
      <c r="N267" s="68">
        <f>VLOOKUP('3. Pollutant Emissions - EF'!A267,'2. Emissions Units &amp; Activities'!A:M,12,FALSE)*G267</f>
        <v>32.397706410958904</v>
      </c>
      <c r="O267" s="68">
        <f>VLOOKUP('3. Pollutant Emissions - EF'!A267,'2. Emissions Units &amp; Activities'!A:M,13,FALSE)*G267</f>
        <v>32.397706410958904</v>
      </c>
    </row>
    <row r="268" spans="1:15" x14ac:dyDescent="0.35">
      <c r="A268" s="62" t="s">
        <v>70</v>
      </c>
      <c r="B268" s="65" t="s">
        <v>301</v>
      </c>
      <c r="C268" s="65" t="s">
        <v>302</v>
      </c>
      <c r="D268" s="8">
        <f>IFERROR(IF(OR($B268="",$B268="No CAS"),INDEX('[1]DEQ Pollutant List'!$A$7:$A$611,MATCH($C268,'[1]DEQ Pollutant List'!$C$7:$C$611,0)),INDEX('[1]DEQ Pollutant List'!$A$7:$A$611,MATCH($B268,'[1]DEQ Pollutant List'!$B$7:$B$611,0))),"")</f>
        <v>5</v>
      </c>
      <c r="F268" s="104">
        <v>0</v>
      </c>
      <c r="G268" s="65">
        <v>0</v>
      </c>
      <c r="H268" s="65" t="s">
        <v>307</v>
      </c>
      <c r="I268" s="65" t="s">
        <v>175</v>
      </c>
      <c r="J268" s="88">
        <v>0</v>
      </c>
      <c r="K268" s="67">
        <v>0</v>
      </c>
      <c r="L268" s="67">
        <v>0</v>
      </c>
      <c r="M268" s="67">
        <f>VLOOKUP('3. Pollutant Emissions - EF'!A268,'2. Emissions Units &amp; Activities'!A:M,11,FALSE)*G268</f>
        <v>0</v>
      </c>
      <c r="N268" s="67">
        <f>VLOOKUP('3. Pollutant Emissions - EF'!A268,'2. Emissions Units &amp; Activities'!A:M,12,FALSE)*G268</f>
        <v>0</v>
      </c>
      <c r="O268" s="67">
        <f>VLOOKUP('3. Pollutant Emissions - EF'!A268,'2. Emissions Units &amp; Activities'!A:M,13,FALSE)*G268</f>
        <v>0</v>
      </c>
    </row>
    <row r="269" spans="1:15" x14ac:dyDescent="0.35">
      <c r="A269" s="63" t="s">
        <v>70</v>
      </c>
      <c r="B269" s="66" t="s">
        <v>312</v>
      </c>
      <c r="C269" s="66" t="s">
        <v>313</v>
      </c>
      <c r="D269" s="8">
        <f>IFERROR(IF(OR($B269="",$B269="No CAS"),INDEX('[1]DEQ Pollutant List'!$A$7:$A$611,MATCH($C269,'[1]DEQ Pollutant List'!$C$7:$C$611,0)),INDEX('[1]DEQ Pollutant List'!$A$7:$A$611,MATCH($B269,'[1]DEQ Pollutant List'!$B$7:$B$611,0))),"")</f>
        <v>46</v>
      </c>
      <c r="F269" s="103">
        <v>2.7427E-5</v>
      </c>
      <c r="G269" s="68">
        <v>2.7427E-5</v>
      </c>
      <c r="H269" s="66" t="s">
        <v>307</v>
      </c>
      <c r="I269" s="66" t="s">
        <v>175</v>
      </c>
      <c r="J269" s="68">
        <v>10.47366577</v>
      </c>
      <c r="K269" s="68">
        <v>14.53629767</v>
      </c>
      <c r="L269" s="68">
        <v>14.53629767</v>
      </c>
      <c r="M269" s="68">
        <f>VLOOKUP('3. Pollutant Emissions - EF'!A269,'2. Emissions Units &amp; Activities'!A:M,11,FALSE)*G269</f>
        <v>3.8326489800000002E-2</v>
      </c>
      <c r="N269" s="68">
        <f>VLOOKUP('3. Pollutant Emissions - EF'!A269,'2. Emissions Units &amp; Activities'!A:M,12,FALSE)*G269</f>
        <v>3.9825506849315073E-2</v>
      </c>
      <c r="O269" s="68">
        <f>VLOOKUP('3. Pollutant Emissions - EF'!A269,'2. Emissions Units &amp; Activities'!A:M,13,FALSE)*G269</f>
        <v>3.9825506849315073E-2</v>
      </c>
    </row>
    <row r="270" spans="1:15" x14ac:dyDescent="0.35">
      <c r="A270" s="62" t="s">
        <v>70</v>
      </c>
      <c r="B270" s="65" t="s">
        <v>332</v>
      </c>
      <c r="C270" s="65" t="s">
        <v>333</v>
      </c>
      <c r="D270" s="8">
        <f>IFERROR(IF(OR($B270="",$B270="No CAS"),INDEX('[1]DEQ Pollutant List'!$A$7:$A$611,MATCH($C270,'[1]DEQ Pollutant List'!$C$7:$C$611,0)),INDEX('[1]DEQ Pollutant List'!$A$7:$A$611,MATCH($B270,'[1]DEQ Pollutant List'!$B$7:$B$611,0))),"")</f>
        <v>62</v>
      </c>
      <c r="F270" s="103">
        <v>5.8772099999999999E-5</v>
      </c>
      <c r="G270" s="67">
        <v>5.8772099999999999E-5</v>
      </c>
      <c r="H270" s="65" t="s">
        <v>307</v>
      </c>
      <c r="I270" s="65" t="s">
        <v>175</v>
      </c>
      <c r="J270" s="67">
        <v>22.44356951</v>
      </c>
      <c r="K270" s="67">
        <v>31.149209299999999</v>
      </c>
      <c r="L270" s="67">
        <v>31.149209299999999</v>
      </c>
      <c r="M270" s="67">
        <f>VLOOKUP('3. Pollutant Emissions - EF'!A270,'2. Emissions Units &amp; Activities'!A:M,11,FALSE)*G270</f>
        <v>8.212813254000001E-2</v>
      </c>
      <c r="N270" s="67">
        <f>VLOOKUP('3. Pollutant Emissions - EF'!A270,'2. Emissions Units &amp; Activities'!A:M,12,FALSE)*G270</f>
        <v>8.5340309589041097E-2</v>
      </c>
      <c r="O270" s="67">
        <f>VLOOKUP('3. Pollutant Emissions - EF'!A270,'2. Emissions Units &amp; Activities'!A:M,13,FALSE)*G270</f>
        <v>8.5340309589041097E-2</v>
      </c>
    </row>
    <row r="271" spans="1:15" x14ac:dyDescent="0.35">
      <c r="A271" s="63" t="s">
        <v>70</v>
      </c>
      <c r="B271" s="66" t="s">
        <v>314</v>
      </c>
      <c r="C271" s="66" t="s">
        <v>315</v>
      </c>
      <c r="D271" s="8">
        <f>IFERROR(IF(OR($B271="",$B271="No CAS"),INDEX('[1]DEQ Pollutant List'!$A$7:$A$611,MATCH($C271,'[1]DEQ Pollutant List'!$C$7:$C$611,0)),INDEX('[1]DEQ Pollutant List'!$A$7:$A$611,MATCH($B271,'[1]DEQ Pollutant List'!$B$7:$B$611,0))),"")</f>
        <v>90</v>
      </c>
      <c r="F271" s="104">
        <v>1.20265E-4</v>
      </c>
      <c r="G271" s="66">
        <v>1.20265E-4</v>
      </c>
      <c r="H271" s="66" t="s">
        <v>307</v>
      </c>
      <c r="I271" s="66" t="s">
        <v>175</v>
      </c>
      <c r="J271" s="68">
        <v>45.926193169999998</v>
      </c>
      <c r="K271" s="68">
        <v>63.74051163</v>
      </c>
      <c r="L271" s="68">
        <v>63.74051163</v>
      </c>
      <c r="M271" s="68">
        <f>VLOOKUP('3. Pollutant Emissions - EF'!A271,'2. Emissions Units &amp; Activities'!A:M,11,FALSE)*G271</f>
        <v>0.16805831100000002</v>
      </c>
      <c r="N271" s="68">
        <f>VLOOKUP('3. Pollutant Emissions - EF'!A271,'2. Emissions Units &amp; Activities'!A:M,12,FALSE)*G271</f>
        <v>0.17463136986301372</v>
      </c>
      <c r="O271" s="68">
        <f>VLOOKUP('3. Pollutant Emissions - EF'!A271,'2. Emissions Units &amp; Activities'!A:M,13,FALSE)*G271</f>
        <v>0.17463136986301372</v>
      </c>
    </row>
    <row r="272" spans="1:15" x14ac:dyDescent="0.35">
      <c r="A272" s="62" t="s">
        <v>70</v>
      </c>
      <c r="B272" s="65" t="s">
        <v>280</v>
      </c>
      <c r="C272" s="65" t="s">
        <v>281</v>
      </c>
      <c r="D272" s="8">
        <f>IFERROR(IF(OR($B272="",$B272="No CAS"),INDEX('[1]DEQ Pollutant List'!$A$7:$A$611,MATCH($C272,'[1]DEQ Pollutant List'!$C$7:$C$611,0)),INDEX('[1]DEQ Pollutant List'!$A$7:$A$611,MATCH($B272,'[1]DEQ Pollutant List'!$B$7:$B$611,0))),"")</f>
        <v>91</v>
      </c>
      <c r="F272" s="103">
        <v>6.8023299999999996E-6</v>
      </c>
      <c r="G272" s="67">
        <v>6.8023299999999996E-6</v>
      </c>
      <c r="H272" s="65" t="s">
        <v>307</v>
      </c>
      <c r="I272" s="65" t="s">
        <v>175</v>
      </c>
      <c r="J272" s="67">
        <v>2.5976353350000001</v>
      </c>
      <c r="K272" s="67">
        <v>3.6052325230000002</v>
      </c>
      <c r="L272" s="67">
        <v>3.6052325230000002</v>
      </c>
      <c r="M272" s="67">
        <f>VLOOKUP('3. Pollutant Emissions - EF'!A272,'2. Emissions Units &amp; Activities'!A:M,11,FALSE)*G272</f>
        <v>9.5055759419999993E-3</v>
      </c>
      <c r="N272" s="67">
        <f>VLOOKUP('3. Pollutant Emissions - EF'!A272,'2. Emissions Units &amp; Activities'!A:M,12,FALSE)*G272</f>
        <v>9.8773558904109594E-3</v>
      </c>
      <c r="O272" s="67">
        <f>VLOOKUP('3. Pollutant Emissions - EF'!A272,'2. Emissions Units &amp; Activities'!A:M,13,FALSE)*G272</f>
        <v>9.8773558904109594E-3</v>
      </c>
    </row>
    <row r="273" spans="1:15" x14ac:dyDescent="0.35">
      <c r="A273" s="63" t="s">
        <v>70</v>
      </c>
      <c r="B273" s="66" t="s">
        <v>282</v>
      </c>
      <c r="C273" s="66" t="s">
        <v>283</v>
      </c>
      <c r="D273" s="8">
        <f>IFERROR(IF(OR($B273="",$B273="No CAS"),INDEX('[1]DEQ Pollutant List'!$A$7:$A$611,MATCH($C273,'[1]DEQ Pollutant List'!$C$7:$C$611,0)),INDEX('[1]DEQ Pollutant List'!$A$7:$A$611,MATCH($B273,'[1]DEQ Pollutant List'!$B$7:$B$611,0))),"")</f>
        <v>108</v>
      </c>
      <c r="F273" s="103">
        <v>1.32237E-5</v>
      </c>
      <c r="G273" s="68">
        <v>1.32237E-5</v>
      </c>
      <c r="H273" s="66" t="s">
        <v>307</v>
      </c>
      <c r="I273" s="66" t="s">
        <v>175</v>
      </c>
      <c r="J273" s="68">
        <v>5.0498031409999999</v>
      </c>
      <c r="K273" s="68">
        <v>7.0085720929999997</v>
      </c>
      <c r="L273" s="68">
        <v>7.0085720929999997</v>
      </c>
      <c r="M273" s="68">
        <f>VLOOKUP('3. Pollutant Emissions - EF'!A273,'2. Emissions Units &amp; Activities'!A:M,11,FALSE)*G273</f>
        <v>1.8478798380000001E-2</v>
      </c>
      <c r="N273" s="68">
        <f>VLOOKUP('3. Pollutant Emissions - EF'!A273,'2. Emissions Units &amp; Activities'!A:M,12,FALSE)*G273</f>
        <v>1.9201536986301372E-2</v>
      </c>
      <c r="O273" s="68">
        <f>VLOOKUP('3. Pollutant Emissions - EF'!A273,'2. Emissions Units &amp; Activities'!A:M,13,FALSE)*G273</f>
        <v>1.9201536986301372E-2</v>
      </c>
    </row>
    <row r="274" spans="1:15" x14ac:dyDescent="0.35">
      <c r="A274" s="62" t="s">
        <v>70</v>
      </c>
      <c r="B274" s="65" t="s">
        <v>284</v>
      </c>
      <c r="C274" s="65" t="s">
        <v>285</v>
      </c>
      <c r="D274" s="8">
        <f>IFERROR(IF(OR($B274="",$B274="No CAS"),INDEX('[1]DEQ Pollutant List'!$A$7:$A$611,MATCH($C274,'[1]DEQ Pollutant List'!$C$7:$C$611,0)),INDEX('[1]DEQ Pollutant List'!$A$7:$A$611,MATCH($B274,'[1]DEQ Pollutant List'!$B$7:$B$611,0))),"")</f>
        <v>118</v>
      </c>
      <c r="F274" s="104">
        <v>1.9917200000000001E-4</v>
      </c>
      <c r="G274" s="65">
        <v>1.9917200000000001E-4</v>
      </c>
      <c r="H274" s="65" t="s">
        <v>307</v>
      </c>
      <c r="I274" s="65" t="s">
        <v>175</v>
      </c>
      <c r="J274" s="67">
        <v>76.058763350000007</v>
      </c>
      <c r="K274" s="67">
        <v>105.5612093</v>
      </c>
      <c r="L274" s="67">
        <v>105.5612093</v>
      </c>
      <c r="M274" s="67">
        <f>VLOOKUP('3. Pollutant Emissions - EF'!A274,'2. Emissions Units &amp; Activities'!A:M,11,FALSE)*G274</f>
        <v>0.27832295280000002</v>
      </c>
      <c r="N274" s="67">
        <f>VLOOKUP('3. Pollutant Emissions - EF'!A274,'2. Emissions Units &amp; Activities'!A:M,12,FALSE)*G274</f>
        <v>0.28920865753424663</v>
      </c>
      <c r="O274" s="67">
        <f>VLOOKUP('3. Pollutant Emissions - EF'!A274,'2. Emissions Units &amp; Activities'!A:M,13,FALSE)*G274</f>
        <v>0.28920865753424663</v>
      </c>
    </row>
    <row r="275" spans="1:15" x14ac:dyDescent="0.35">
      <c r="A275" s="63" t="s">
        <v>70</v>
      </c>
      <c r="B275" s="66" t="s">
        <v>334</v>
      </c>
      <c r="C275" s="66" t="s">
        <v>335</v>
      </c>
      <c r="D275" s="8">
        <f>IFERROR(IF(OR($B275="",$B275="No CAS"),INDEX('[1]DEQ Pollutant List'!$A$7:$A$611,MATCH($C275,'[1]DEQ Pollutant List'!$C$7:$C$611,0)),INDEX('[1]DEQ Pollutant List'!$A$7:$A$611,MATCH($B275,'[1]DEQ Pollutant List'!$B$7:$B$611,0))),"")</f>
        <v>325</v>
      </c>
      <c r="F275" s="103">
        <v>3.0583300000000002E-5</v>
      </c>
      <c r="G275" s="68">
        <v>3.0583300000000002E-5</v>
      </c>
      <c r="H275" s="66" t="s">
        <v>307</v>
      </c>
      <c r="I275" s="66" t="s">
        <v>175</v>
      </c>
      <c r="J275" s="68">
        <v>11.678968579999999</v>
      </c>
      <c r="K275" s="68">
        <v>16.209125579999998</v>
      </c>
      <c r="L275" s="68">
        <v>16.209125579999998</v>
      </c>
      <c r="M275" s="68">
        <f>VLOOKUP('3. Pollutant Emissions - EF'!A275,'2. Emissions Units &amp; Activities'!A:M,11,FALSE)*G275</f>
        <v>4.2737103420000006E-2</v>
      </c>
      <c r="N275" s="68">
        <f>VLOOKUP('3. Pollutant Emissions - EF'!A275,'2. Emissions Units &amp; Activities'!A:M,12,FALSE)*G275</f>
        <v>4.4408627397260279E-2</v>
      </c>
      <c r="O275" s="68">
        <f>VLOOKUP('3. Pollutant Emissions - EF'!A275,'2. Emissions Units &amp; Activities'!A:M,13,FALSE)*G275</f>
        <v>4.4408627397260279E-2</v>
      </c>
    </row>
    <row r="276" spans="1:15" x14ac:dyDescent="0.35">
      <c r="A276" s="62" t="s">
        <v>70</v>
      </c>
      <c r="B276" s="65" t="s">
        <v>328</v>
      </c>
      <c r="C276" s="65" t="s">
        <v>329</v>
      </c>
      <c r="D276" s="8">
        <f>IFERROR(IF(OR($B276="",$B276="No CAS"),INDEX('[1]DEQ Pollutant List'!$A$7:$A$611,MATCH($C276,'[1]DEQ Pollutant List'!$C$7:$C$611,0)),INDEX('[1]DEQ Pollutant List'!$A$7:$A$611,MATCH($B276,'[1]DEQ Pollutant List'!$B$7:$B$611,0))),"")</f>
        <v>152</v>
      </c>
      <c r="F276" s="104">
        <v>8.0550000000000001E-4</v>
      </c>
      <c r="G276" s="65">
        <v>8.0550000000000001E-4</v>
      </c>
      <c r="H276" s="65" t="s">
        <v>307</v>
      </c>
      <c r="I276" s="65" t="s">
        <v>175</v>
      </c>
      <c r="J276" s="67">
        <v>307.5999903</v>
      </c>
      <c r="K276" s="67">
        <v>426.91500000000002</v>
      </c>
      <c r="L276" s="67">
        <v>426.91500000000002</v>
      </c>
      <c r="M276" s="67">
        <f>VLOOKUP('3. Pollutant Emissions - EF'!A276,'2. Emissions Units &amp; Activities'!A:M,11,FALSE)*G276</f>
        <v>1.1256057000000002</v>
      </c>
      <c r="N276" s="67">
        <f>VLOOKUP('3. Pollutant Emissions - EF'!A276,'2. Emissions Units &amp; Activities'!A:M,12,FALSE)*G276</f>
        <v>1.1696301369863016</v>
      </c>
      <c r="O276" s="67">
        <f>VLOOKUP('3. Pollutant Emissions - EF'!A276,'2. Emissions Units &amp; Activities'!A:M,13,FALSE)*G276</f>
        <v>1.1696301369863016</v>
      </c>
    </row>
    <row r="277" spans="1:15" x14ac:dyDescent="0.35">
      <c r="A277" s="63" t="s">
        <v>70</v>
      </c>
      <c r="B277" s="66" t="s">
        <v>336</v>
      </c>
      <c r="C277" s="66" t="s">
        <v>337</v>
      </c>
      <c r="D277" s="8">
        <f>IFERROR(IF(OR($B277="",$B277="No CAS"),INDEX('[1]DEQ Pollutant List'!$A$7:$A$611,MATCH($C277,'[1]DEQ Pollutant List'!$C$7:$C$611,0)),INDEX('[1]DEQ Pollutant List'!$A$7:$A$611,MATCH($B277,'[1]DEQ Pollutant List'!$B$7:$B$611,0))),"")</f>
        <v>156</v>
      </c>
      <c r="F277" s="104">
        <v>1.4257699999999999E-4</v>
      </c>
      <c r="G277" s="66">
        <v>1.4257699999999999E-4</v>
      </c>
      <c r="H277" s="66" t="s">
        <v>307</v>
      </c>
      <c r="I277" s="66" t="s">
        <v>175</v>
      </c>
      <c r="J277" s="68">
        <v>54.446437160000002</v>
      </c>
      <c r="K277" s="68">
        <v>75.565674419999993</v>
      </c>
      <c r="L277" s="68">
        <v>75.565674419999993</v>
      </c>
      <c r="M277" s="68">
        <f>VLOOKUP('3. Pollutant Emissions - EF'!A277,'2. Emissions Units &amp; Activities'!A:M,11,FALSE)*G277</f>
        <v>0.19923709979999998</v>
      </c>
      <c r="N277" s="68">
        <f>VLOOKUP('3. Pollutant Emissions - EF'!A277,'2. Emissions Units &amp; Activities'!A:M,12,FALSE)*G277</f>
        <v>0.20702961643835616</v>
      </c>
      <c r="O277" s="68">
        <f>VLOOKUP('3. Pollutant Emissions - EF'!A277,'2. Emissions Units &amp; Activities'!A:M,13,FALSE)*G277</f>
        <v>0.20702961643835616</v>
      </c>
    </row>
    <row r="278" spans="1:15" x14ac:dyDescent="0.35">
      <c r="A278" s="62" t="s">
        <v>70</v>
      </c>
      <c r="B278" s="65" t="s">
        <v>286</v>
      </c>
      <c r="C278" s="65" t="s">
        <v>287</v>
      </c>
      <c r="D278" s="8">
        <f>IFERROR(IF(OR($B278="",$B278="No CAS"),INDEX('[1]DEQ Pollutant List'!$A$7:$A$611,MATCH($C278,'[1]DEQ Pollutant List'!$C$7:$C$611,0)),INDEX('[1]DEQ Pollutant List'!$A$7:$A$611,MATCH($B278,'[1]DEQ Pollutant List'!$B$7:$B$611,0))),"")</f>
        <v>328</v>
      </c>
      <c r="F278" s="104">
        <v>1.1319099999999999E-4</v>
      </c>
      <c r="G278" s="65">
        <v>1.1319099999999999E-4</v>
      </c>
      <c r="H278" s="65" t="s">
        <v>307</v>
      </c>
      <c r="I278" s="65" t="s">
        <v>175</v>
      </c>
      <c r="J278" s="67">
        <v>43.224652399999997</v>
      </c>
      <c r="K278" s="67">
        <v>59.991069770000003</v>
      </c>
      <c r="L278" s="67">
        <v>59.991069770000003</v>
      </c>
      <c r="M278" s="67">
        <f>VLOOKUP('3. Pollutant Emissions - EF'!A278,'2. Emissions Units &amp; Activities'!A:M,11,FALSE)*G278</f>
        <v>0.15817310340000001</v>
      </c>
      <c r="N278" s="67">
        <f>VLOOKUP('3. Pollutant Emissions - EF'!A278,'2. Emissions Units &amp; Activities'!A:M,12,FALSE)*G278</f>
        <v>0.16435953424657535</v>
      </c>
      <c r="O278" s="67">
        <f>VLOOKUP('3. Pollutant Emissions - EF'!A278,'2. Emissions Units &amp; Activities'!A:M,13,FALSE)*G278</f>
        <v>0.16435953424657535</v>
      </c>
    </row>
    <row r="279" spans="1:15" x14ac:dyDescent="0.35">
      <c r="A279" s="63" t="s">
        <v>70</v>
      </c>
      <c r="B279" s="66" t="s">
        <v>316</v>
      </c>
      <c r="C279" s="66" t="s">
        <v>317</v>
      </c>
      <c r="D279" s="8">
        <f>IFERROR(IF(OR($B279="",$B279="No CAS"),INDEX('[1]DEQ Pollutant List'!$A$7:$A$611,MATCH($C279,'[1]DEQ Pollutant List'!$C$7:$C$611,0)),INDEX('[1]DEQ Pollutant List'!$A$7:$A$611,MATCH($B279,'[1]DEQ Pollutant List'!$B$7:$B$611,0))),"")</f>
        <v>229</v>
      </c>
      <c r="F279" s="103">
        <v>1.48563E-6</v>
      </c>
      <c r="G279" s="68">
        <v>1.48563E-6</v>
      </c>
      <c r="H279" s="66" t="s">
        <v>307</v>
      </c>
      <c r="I279" s="66" t="s">
        <v>175</v>
      </c>
      <c r="J279" s="68">
        <v>0.56732356299999998</v>
      </c>
      <c r="K279" s="68">
        <v>0.78738279099999997</v>
      </c>
      <c r="L279" s="68">
        <v>0.78738279099999997</v>
      </c>
      <c r="M279" s="68">
        <f>VLOOKUP('3. Pollutant Emissions - EF'!A279,'2. Emissions Units &amp; Activities'!A:M,11,FALSE)*G279</f>
        <v>2.076019362E-3</v>
      </c>
      <c r="N279" s="68">
        <f>VLOOKUP('3. Pollutant Emissions - EF'!A279,'2. Emissions Units &amp; Activities'!A:M,12,FALSE)*G279</f>
        <v>2.1572161643835619E-3</v>
      </c>
      <c r="O279" s="68">
        <f>VLOOKUP('3. Pollutant Emissions - EF'!A279,'2. Emissions Units &amp; Activities'!A:M,13,FALSE)*G279</f>
        <v>2.1572161643835619E-3</v>
      </c>
    </row>
    <row r="280" spans="1:15" x14ac:dyDescent="0.35">
      <c r="A280" s="62" t="s">
        <v>70</v>
      </c>
      <c r="B280" s="65" t="s">
        <v>338</v>
      </c>
      <c r="C280" s="66" t="s">
        <v>339</v>
      </c>
      <c r="D280" s="8">
        <f>IFERROR(IF(OR($B280="",$B280="No CAS"),INDEX('[1]DEQ Pollutant List'!$A$7:$A$611,MATCH($C280,'[1]DEQ Pollutant List'!$C$7:$C$611,0)),INDEX('[1]DEQ Pollutant List'!$A$7:$A$611,MATCH($B280,'[1]DEQ Pollutant List'!$B$7:$B$611,0))),"")</f>
        <v>233</v>
      </c>
      <c r="F280" s="103">
        <v>3.0528799999999999E-6</v>
      </c>
      <c r="G280" s="67">
        <v>3.0528799999999999E-6</v>
      </c>
      <c r="H280" s="65" t="s">
        <v>307</v>
      </c>
      <c r="I280" s="65" t="s">
        <v>175</v>
      </c>
      <c r="J280" s="67">
        <v>1.1658187499999999</v>
      </c>
      <c r="K280" s="67">
        <v>1.6180283719999999</v>
      </c>
      <c r="L280" s="67">
        <v>1.6180283719999999</v>
      </c>
      <c r="M280" s="67">
        <f>VLOOKUP('3. Pollutant Emissions - EF'!A280,'2. Emissions Units &amp; Activities'!A:M,11,FALSE)*G280</f>
        <v>4.2660945120000003E-3</v>
      </c>
      <c r="N280" s="67">
        <f>VLOOKUP('3. Pollutant Emissions - EF'!A280,'2. Emissions Units &amp; Activities'!A:M,12,FALSE)*G280</f>
        <v>4.4329490410958908E-3</v>
      </c>
      <c r="O280" s="67">
        <f>VLOOKUP('3. Pollutant Emissions - EF'!A280,'2. Emissions Units &amp; Activities'!A:M,13,FALSE)*G280</f>
        <v>4.4329490410958908E-3</v>
      </c>
    </row>
    <row r="281" spans="1:15" x14ac:dyDescent="0.35">
      <c r="A281" s="63" t="s">
        <v>70</v>
      </c>
      <c r="B281" s="66" t="s">
        <v>217</v>
      </c>
      <c r="C281" s="66" t="s">
        <v>218</v>
      </c>
      <c r="D281" s="8">
        <f>IFERROR(IF(OR($B281="",$B281="No CAS"),INDEX('[1]DEQ Pollutant List'!$A$7:$A$611,MATCH($C281,'[1]DEQ Pollutant List'!$C$7:$C$611,0)),INDEX('[1]DEQ Pollutant List'!$A$7:$A$611,MATCH($B281,'[1]DEQ Pollutant List'!$B$7:$B$611,0))),"")</f>
        <v>250</v>
      </c>
      <c r="F281" s="104">
        <v>7.5779999999999996E-5</v>
      </c>
      <c r="G281" s="66">
        <v>7.5779999999999996E-5</v>
      </c>
      <c r="H281" s="66" t="s">
        <v>307</v>
      </c>
      <c r="I281" s="66" t="s">
        <v>175</v>
      </c>
      <c r="J281" s="89">
        <v>28.938457190000001</v>
      </c>
      <c r="K281" s="68">
        <v>40.163400000000003</v>
      </c>
      <c r="L281" s="68">
        <v>40.163400000000003</v>
      </c>
      <c r="M281" s="68">
        <f>VLOOKUP('3. Pollutant Emissions - EF'!A281,'2. Emissions Units &amp; Activities'!A:M,11,FALSE)*G281</f>
        <v>0.105894972</v>
      </c>
      <c r="N281" s="68">
        <f>VLOOKUP('3. Pollutant Emissions - EF'!A281,'2. Emissions Units &amp; Activities'!A:M,12,FALSE)*G281</f>
        <v>0.11003671232876712</v>
      </c>
      <c r="O281" s="68">
        <f>VLOOKUP('3. Pollutant Emissions - EF'!A281,'2. Emissions Units &amp; Activities'!A:M,13,FALSE)*G281</f>
        <v>0.11003671232876712</v>
      </c>
    </row>
    <row r="282" spans="1:15" x14ac:dyDescent="0.35">
      <c r="A282" s="62" t="s">
        <v>70</v>
      </c>
      <c r="B282" s="65" t="s">
        <v>340</v>
      </c>
      <c r="C282" s="65" t="s">
        <v>341</v>
      </c>
      <c r="D282" s="8">
        <f>IFERROR(IF(OR($B282="",$B282="No CAS"),INDEX('[1]DEQ Pollutant List'!$A$7:$A$611,MATCH($C282,'[1]DEQ Pollutant List'!$C$7:$C$611,0)),INDEX('[1]DEQ Pollutant List'!$A$7:$A$611,MATCH($B282,'[1]DEQ Pollutant List'!$B$7:$B$611,0))),"")</f>
        <v>287</v>
      </c>
      <c r="F282" s="104">
        <v>0</v>
      </c>
      <c r="G282" s="65">
        <v>0</v>
      </c>
      <c r="H282" s="65" t="s">
        <v>307</v>
      </c>
      <c r="I282" s="65" t="s">
        <v>175</v>
      </c>
      <c r="J282" s="67">
        <v>0</v>
      </c>
      <c r="K282" s="67">
        <v>0</v>
      </c>
      <c r="L282" s="67">
        <v>0</v>
      </c>
      <c r="M282" s="67">
        <f>VLOOKUP('3. Pollutant Emissions - EF'!A282,'2. Emissions Units &amp; Activities'!A:M,11,FALSE)*G282</f>
        <v>0</v>
      </c>
      <c r="N282" s="67">
        <f>VLOOKUP('3. Pollutant Emissions - EF'!A282,'2. Emissions Units &amp; Activities'!A:M,12,FALSE)*G282</f>
        <v>0</v>
      </c>
      <c r="O282" s="67">
        <f>VLOOKUP('3. Pollutant Emissions - EF'!A282,'2. Emissions Units &amp; Activities'!A:M,13,FALSE)*G282</f>
        <v>0</v>
      </c>
    </row>
    <row r="283" spans="1:15" x14ac:dyDescent="0.35">
      <c r="A283" s="63" t="s">
        <v>70</v>
      </c>
      <c r="B283" s="66" t="s">
        <v>249</v>
      </c>
      <c r="C283" s="66" t="s">
        <v>250</v>
      </c>
      <c r="D283" s="8">
        <f>IFERROR(IF(OR($B283="",$B283="No CAS"),INDEX('[1]DEQ Pollutant List'!$A$7:$A$611,MATCH($C283,'[1]DEQ Pollutant List'!$C$7:$C$611,0)),INDEX('[1]DEQ Pollutant List'!$A$7:$A$611,MATCH($B283,'[1]DEQ Pollutant List'!$B$7:$B$611,0))),"")</f>
        <v>289</v>
      </c>
      <c r="F283" s="103">
        <v>6.0948800000000002E-5</v>
      </c>
      <c r="G283" s="68">
        <v>6.0948800000000002E-5</v>
      </c>
      <c r="H283" s="66" t="s">
        <v>307</v>
      </c>
      <c r="I283" s="66" t="s">
        <v>175</v>
      </c>
      <c r="J283" s="89">
        <v>23.274812829999998</v>
      </c>
      <c r="K283" s="68">
        <v>32.302883719999997</v>
      </c>
      <c r="L283" s="68">
        <v>32.302883719999997</v>
      </c>
      <c r="M283" s="68">
        <f>VLOOKUP('3. Pollutant Emissions - EF'!A283,'2. Emissions Units &amp; Activities'!A:M,11,FALSE)*G283</f>
        <v>8.5169853120000014E-2</v>
      </c>
      <c r="N283" s="68">
        <f>VLOOKUP('3. Pollutant Emissions - EF'!A283,'2. Emissions Units &amp; Activities'!A:M,12,FALSE)*G283</f>
        <v>8.8500997260273981E-2</v>
      </c>
      <c r="O283" s="68">
        <f>VLOOKUP('3. Pollutant Emissions - EF'!A283,'2. Emissions Units &amp; Activities'!A:M,13,FALSE)*G283</f>
        <v>8.8500997260273981E-2</v>
      </c>
    </row>
    <row r="284" spans="1:15" x14ac:dyDescent="0.35">
      <c r="A284" s="62" t="s">
        <v>70</v>
      </c>
      <c r="B284" s="95" t="s">
        <v>288</v>
      </c>
      <c r="C284" s="65" t="s">
        <v>289</v>
      </c>
      <c r="D284" s="8">
        <f>IFERROR(IF(OR($B284="",$B284="No CAS"),INDEX('[1]DEQ Pollutant List'!$A$7:$A$611,MATCH($C284,'[1]DEQ Pollutant List'!$C$7:$C$611,0)),INDEX('[1]DEQ Pollutant List'!$A$7:$A$611,MATCH($B284,'[1]DEQ Pollutant List'!$B$7:$B$611,0))),"")</f>
        <v>293</v>
      </c>
      <c r="F284" s="104">
        <v>5.4900002000000003E-2</v>
      </c>
      <c r="G284" s="65">
        <v>5.4900002000000003E-2</v>
      </c>
      <c r="H284" s="65" t="s">
        <v>307</v>
      </c>
      <c r="I284" s="65" t="s">
        <v>175</v>
      </c>
      <c r="J284" s="88">
        <v>20964.9162</v>
      </c>
      <c r="K284" s="67">
        <v>29097.000919999999</v>
      </c>
      <c r="L284" s="67">
        <v>29097.000919999999</v>
      </c>
      <c r="M284" s="67">
        <f>VLOOKUP('3. Pollutant Emissions - EF'!A284,'2. Emissions Units &amp; Activities'!A:M,11,FALSE)*G284</f>
        <v>76.717262794800007</v>
      </c>
      <c r="N284" s="67">
        <f>VLOOKUP('3. Pollutant Emissions - EF'!A284,'2. Emissions Units &amp; Activities'!A:M,12,FALSE)*G284</f>
        <v>79.717811123287689</v>
      </c>
      <c r="O284" s="67">
        <f>VLOOKUP('3. Pollutant Emissions - EF'!A284,'2. Emissions Units &amp; Activities'!A:M,13,FALSE)*G284</f>
        <v>79.717811123287689</v>
      </c>
    </row>
    <row r="285" spans="1:15" x14ac:dyDescent="0.35">
      <c r="A285" s="63" t="s">
        <v>70</v>
      </c>
      <c r="B285" s="66" t="s">
        <v>342</v>
      </c>
      <c r="C285" s="66" t="s">
        <v>343</v>
      </c>
      <c r="D285" s="8">
        <f>IFERROR(IF(OR($B285="",$B285="No CAS"),INDEX('[1]DEQ Pollutant List'!$A$7:$A$611,MATCH($C285,'[1]DEQ Pollutant List'!$C$7:$C$611,0)),INDEX('[1]DEQ Pollutant List'!$A$7:$A$611,MATCH($B285,'[1]DEQ Pollutant List'!$B$7:$B$611,0))),"")</f>
        <v>302</v>
      </c>
      <c r="F285" s="104">
        <v>6.20372E-4</v>
      </c>
      <c r="G285" s="66">
        <v>6.20372E-4</v>
      </c>
      <c r="H285" s="66" t="s">
        <v>307</v>
      </c>
      <c r="I285" s="66" t="s">
        <v>175</v>
      </c>
      <c r="J285" s="89">
        <v>236.90433590000001</v>
      </c>
      <c r="K285" s="68">
        <v>328.79719690000002</v>
      </c>
      <c r="L285" s="68">
        <v>328.79719690000002</v>
      </c>
      <c r="M285" s="68">
        <f>VLOOKUP('3. Pollutant Emissions - EF'!A285,'2. Emissions Units &amp; Activities'!A:M,11,FALSE)*G285</f>
        <v>0.86690783280000006</v>
      </c>
      <c r="N285" s="68">
        <f>VLOOKUP('3. Pollutant Emissions - EF'!A285,'2. Emissions Units &amp; Activities'!A:M,12,FALSE)*G285</f>
        <v>0.90081413698630142</v>
      </c>
      <c r="O285" s="68">
        <f>VLOOKUP('3. Pollutant Emissions - EF'!A285,'2. Emissions Units &amp; Activities'!A:M,13,FALSE)*G285</f>
        <v>0.90081413698630142</v>
      </c>
    </row>
    <row r="286" spans="1:15" x14ac:dyDescent="0.35">
      <c r="A286" s="62" t="s">
        <v>70</v>
      </c>
      <c r="B286" s="65" t="s">
        <v>303</v>
      </c>
      <c r="C286" s="65" t="s">
        <v>304</v>
      </c>
      <c r="D286" s="8">
        <f>IFERROR(IF(OR($B286="",$B286="No CAS"),INDEX('[1]DEQ Pollutant List'!$A$7:$A$611,MATCH($C286,'[1]DEQ Pollutant List'!$C$7:$C$611,0)),INDEX('[1]DEQ Pollutant List'!$A$7:$A$611,MATCH($B286,'[1]DEQ Pollutant List'!$B$7:$B$611,0))),"")</f>
        <v>321</v>
      </c>
      <c r="F286" s="104">
        <v>0.11700000000000001</v>
      </c>
      <c r="G286" s="65">
        <v>0.11700000000000001</v>
      </c>
      <c r="H286" s="65" t="s">
        <v>307</v>
      </c>
      <c r="I286" s="65" t="s">
        <v>175</v>
      </c>
      <c r="J286" s="65">
        <v>44679.328200000004</v>
      </c>
      <c r="K286" s="67">
        <v>62010</v>
      </c>
      <c r="L286" s="67">
        <v>62010</v>
      </c>
      <c r="M286" s="67">
        <f>VLOOKUP('3. Pollutant Emissions - EF'!A286,'2. Emissions Units &amp; Activities'!A:M,11,FALSE)*G286</f>
        <v>163.49580000000003</v>
      </c>
      <c r="N286" s="67">
        <f>VLOOKUP('3. Pollutant Emissions - EF'!A286,'2. Emissions Units &amp; Activities'!A:M,12,FALSE)*G286</f>
        <v>169.89041095890414</v>
      </c>
      <c r="O286" s="67">
        <f>VLOOKUP('3. Pollutant Emissions - EF'!A286,'2. Emissions Units &amp; Activities'!A:M,13,FALSE)*G286</f>
        <v>169.89041095890414</v>
      </c>
    </row>
    <row r="287" spans="1:15" x14ac:dyDescent="0.35">
      <c r="A287" s="63" t="s">
        <v>70</v>
      </c>
      <c r="B287" s="66" t="s">
        <v>290</v>
      </c>
      <c r="C287" s="66" t="s">
        <v>291</v>
      </c>
      <c r="D287" s="8">
        <f>IFERROR(IF(OR($B287="",$B287="No CAS"),INDEX('[1]DEQ Pollutant List'!$A$7:$A$611,MATCH($C287,'[1]DEQ Pollutant List'!$C$7:$C$611,0)),INDEX('[1]DEQ Pollutant List'!$A$7:$A$611,MATCH($B287,'[1]DEQ Pollutant List'!$B$7:$B$611,0))),"")</f>
        <v>337</v>
      </c>
      <c r="F287" s="104">
        <v>4.3698100000000002E-4</v>
      </c>
      <c r="G287" s="66">
        <v>4.3698100000000002E-4</v>
      </c>
      <c r="H287" s="66" t="s">
        <v>307</v>
      </c>
      <c r="I287" s="66" t="s">
        <v>175</v>
      </c>
      <c r="J287" s="68">
        <v>166.87209559999999</v>
      </c>
      <c r="K287" s="68">
        <v>231.60013950000001</v>
      </c>
      <c r="L287" s="68">
        <v>231.60013950000001</v>
      </c>
      <c r="M287" s="68">
        <f>VLOOKUP('3. Pollutant Emissions - EF'!A287,'2. Emissions Units &amp; Activities'!A:M,11,FALSE)*G287</f>
        <v>0.61063724940000008</v>
      </c>
      <c r="N287" s="68">
        <f>VLOOKUP('3. Pollutant Emissions - EF'!A287,'2. Emissions Units &amp; Activities'!A:M,12,FALSE)*G287</f>
        <v>0.63452035616438363</v>
      </c>
      <c r="O287" s="68">
        <f>VLOOKUP('3. Pollutant Emissions - EF'!A287,'2. Emissions Units &amp; Activities'!A:M,13,FALSE)*G287</f>
        <v>0.63452035616438363</v>
      </c>
    </row>
    <row r="288" spans="1:15" x14ac:dyDescent="0.35">
      <c r="A288" s="62" t="s">
        <v>70</v>
      </c>
      <c r="B288" s="65" t="s">
        <v>251</v>
      </c>
      <c r="C288" s="65" t="s">
        <v>252</v>
      </c>
      <c r="D288" s="8">
        <f>IFERROR(IF(OR($B288="",$B288="No CAS"),INDEX('[1]DEQ Pollutant List'!$A$7:$A$611,MATCH($C288,'[1]DEQ Pollutant List'!$C$7:$C$611,0)),INDEX('[1]DEQ Pollutant List'!$A$7:$A$611,MATCH($B288,'[1]DEQ Pollutant List'!$B$7:$B$611,0))),"")</f>
        <v>428</v>
      </c>
      <c r="F288" s="103">
        <v>7.6730200000000006E-6</v>
      </c>
      <c r="G288" s="67">
        <v>7.6730200000000006E-6</v>
      </c>
      <c r="H288" s="65" t="s">
        <v>307</v>
      </c>
      <c r="I288" s="65" t="s">
        <v>175</v>
      </c>
      <c r="J288" s="67">
        <v>2.930132687</v>
      </c>
      <c r="K288" s="67">
        <v>4.0667023259999997</v>
      </c>
      <c r="L288" s="67">
        <v>4.0667023259999997</v>
      </c>
      <c r="M288" s="67">
        <f>VLOOKUP('3. Pollutant Emissions - EF'!A288,'2. Emissions Units &amp; Activities'!A:M,11,FALSE)*G288</f>
        <v>1.0722278148000001E-2</v>
      </c>
      <c r="N288" s="67">
        <f>VLOOKUP('3. Pollutant Emissions - EF'!A288,'2. Emissions Units &amp; Activities'!A:M,12,FALSE)*G288</f>
        <v>1.1141645479452057E-2</v>
      </c>
      <c r="O288" s="67">
        <f>VLOOKUP('3. Pollutant Emissions - EF'!A288,'2. Emissions Units &amp; Activities'!A:M,13,FALSE)*G288</f>
        <v>1.1141645479452057E-2</v>
      </c>
    </row>
    <row r="289" spans="1:15" x14ac:dyDescent="0.35">
      <c r="A289" s="63" t="s">
        <v>70</v>
      </c>
      <c r="B289" s="66" t="s">
        <v>318</v>
      </c>
      <c r="C289" s="66" t="s">
        <v>319</v>
      </c>
      <c r="D289" s="8">
        <f>IFERROR(IF(OR($B289="",$B289="No CAS"),INDEX('[1]DEQ Pollutant List'!$A$7:$A$611,MATCH($C289,'[1]DEQ Pollutant List'!$C$7:$C$611,0)),INDEX('[1]DEQ Pollutant List'!$A$7:$A$611,MATCH($B289,'[1]DEQ Pollutant List'!$B$7:$B$611,0))),"")</f>
        <v>497</v>
      </c>
      <c r="F289" s="104">
        <v>0</v>
      </c>
      <c r="G289" s="66">
        <v>0</v>
      </c>
      <c r="H289" s="66" t="s">
        <v>307</v>
      </c>
      <c r="I289" s="66" t="s">
        <v>175</v>
      </c>
      <c r="J289" s="89">
        <v>0</v>
      </c>
      <c r="K289" s="68">
        <v>0</v>
      </c>
      <c r="L289" s="68">
        <v>0</v>
      </c>
      <c r="M289" s="68">
        <f>VLOOKUP('3. Pollutant Emissions - EF'!A289,'2. Emissions Units &amp; Activities'!A:M,11,FALSE)*G289</f>
        <v>0</v>
      </c>
      <c r="N289" s="68">
        <f>VLOOKUP('3. Pollutant Emissions - EF'!A289,'2. Emissions Units &amp; Activities'!A:M,12,FALSE)*G289</f>
        <v>0</v>
      </c>
      <c r="O289" s="68">
        <f>VLOOKUP('3. Pollutant Emissions - EF'!A289,'2. Emissions Units &amp; Activities'!A:M,13,FALSE)*G289</f>
        <v>0</v>
      </c>
    </row>
    <row r="290" spans="1:15" x14ac:dyDescent="0.35">
      <c r="A290" s="62" t="s">
        <v>70</v>
      </c>
      <c r="B290" s="65" t="s">
        <v>305</v>
      </c>
      <c r="C290" s="65" t="s">
        <v>306</v>
      </c>
      <c r="D290" s="8">
        <f>IFERROR(IF(OR($B290="",$B290="No CAS"),INDEX('[1]DEQ Pollutant List'!$A$7:$A$611,MATCH($C290,'[1]DEQ Pollutant List'!$C$7:$C$611,0)),INDEX('[1]DEQ Pollutant List'!$A$7:$A$611,MATCH($B290,'[1]DEQ Pollutant List'!$B$7:$B$611,0))),"")</f>
        <v>559</v>
      </c>
      <c r="F290" s="104">
        <v>9.5489999999999995E-5</v>
      </c>
      <c r="G290" s="65">
        <v>9.5489999999999995E-5</v>
      </c>
      <c r="H290" s="65" t="s">
        <v>307</v>
      </c>
      <c r="I290" s="65" t="s">
        <v>175</v>
      </c>
      <c r="J290" s="88">
        <v>36.46520555</v>
      </c>
      <c r="K290" s="67">
        <v>50.609699999999997</v>
      </c>
      <c r="L290" s="67">
        <v>50.609699999999997</v>
      </c>
      <c r="M290" s="67">
        <f>VLOOKUP('3. Pollutant Emissions - EF'!A290,'2. Emissions Units &amp; Activities'!A:M,11,FALSE)*G290</f>
        <v>0.13343772600000001</v>
      </c>
      <c r="N290" s="67">
        <f>VLOOKUP('3. Pollutant Emissions - EF'!A290,'2. Emissions Units &amp; Activities'!A:M,12,FALSE)*G290</f>
        <v>0.13865671232876714</v>
      </c>
      <c r="O290" s="67">
        <f>VLOOKUP('3. Pollutant Emissions - EF'!A290,'2. Emissions Units &amp; Activities'!A:M,13,FALSE)*G290</f>
        <v>0.13865671232876714</v>
      </c>
    </row>
    <row r="291" spans="1:15" x14ac:dyDescent="0.35">
      <c r="A291" s="63" t="s">
        <v>70</v>
      </c>
      <c r="B291" s="66" t="s">
        <v>292</v>
      </c>
      <c r="C291" s="66" t="s">
        <v>293</v>
      </c>
      <c r="D291" s="8">
        <f>IFERROR(IF(OR($B291="",$B291="No CAS"),INDEX('[1]DEQ Pollutant List'!$A$7:$A$611,MATCH($C291,'[1]DEQ Pollutant List'!$C$7:$C$611,0)),INDEX('[1]DEQ Pollutant List'!$A$7:$A$611,MATCH($B291,'[1]DEQ Pollutant List'!$B$7:$B$611,0))),"")</f>
        <v>585</v>
      </c>
      <c r="F291" s="103">
        <v>9.6320899999999995E-5</v>
      </c>
      <c r="G291" s="68">
        <v>9.6320899999999995E-5</v>
      </c>
      <c r="H291" s="66" t="s">
        <v>307</v>
      </c>
      <c r="I291" s="66" t="s">
        <v>175</v>
      </c>
      <c r="J291" s="68">
        <v>36.782516700000002</v>
      </c>
      <c r="K291" s="68">
        <v>51.050093019999998</v>
      </c>
      <c r="L291" s="68">
        <v>51.050093019999998</v>
      </c>
      <c r="M291" s="68">
        <f>VLOOKUP('3. Pollutant Emissions - EF'!A291,'2. Emissions Units &amp; Activities'!A:M,11,FALSE)*G291</f>
        <v>0.13459882566</v>
      </c>
      <c r="N291" s="68">
        <f>VLOOKUP('3. Pollutant Emissions - EF'!A291,'2. Emissions Units &amp; Activities'!A:M,12,FALSE)*G291</f>
        <v>0.13986322465753426</v>
      </c>
      <c r="O291" s="68">
        <f>VLOOKUP('3. Pollutant Emissions - EF'!A291,'2. Emissions Units &amp; Activities'!A:M,13,FALSE)*G291</f>
        <v>0.13986322465753426</v>
      </c>
    </row>
    <row r="292" spans="1:15" x14ac:dyDescent="0.35">
      <c r="A292" s="62" t="s">
        <v>70</v>
      </c>
      <c r="B292" s="65" t="s">
        <v>320</v>
      </c>
      <c r="C292" s="66" t="s">
        <v>321</v>
      </c>
      <c r="D292" s="8">
        <f>IFERROR(IF(OR($B292="",$B292="No CAS"),INDEX('[1]DEQ Pollutant List'!$A$7:$A$611,MATCH($C292,'[1]DEQ Pollutant List'!$C$7:$C$611,0)),INDEX('[1]DEQ Pollutant List'!$A$7:$A$611,MATCH($B292,'[1]DEQ Pollutant List'!$B$7:$B$611,0))),"")</f>
        <v>488</v>
      </c>
      <c r="F292" s="103">
        <v>7.4009299999999996E-5</v>
      </c>
      <c r="G292" s="67">
        <v>7.4009299999999996E-5</v>
      </c>
      <c r="H292" s="65" t="s">
        <v>307</v>
      </c>
      <c r="I292" s="65" t="s">
        <v>175</v>
      </c>
      <c r="J292" s="67">
        <v>28.262272719999999</v>
      </c>
      <c r="K292" s="67">
        <v>39.224930229999998</v>
      </c>
      <c r="L292" s="67">
        <v>39.224930229999998</v>
      </c>
      <c r="M292" s="67">
        <f>VLOOKUP('3. Pollutant Emissions - EF'!A292,'2. Emissions Units &amp; Activities'!A:M,11,FALSE)*G292</f>
        <v>0.10342059582</v>
      </c>
      <c r="N292" s="67">
        <f>VLOOKUP('3. Pollutant Emissions - EF'!A292,'2. Emissions Units &amp; Activities'!A:M,12,FALSE)*G292</f>
        <v>0.1074655589041096</v>
      </c>
      <c r="O292" s="67">
        <f>VLOOKUP('3. Pollutant Emissions - EF'!A292,'2. Emissions Units &amp; Activities'!A:M,13,FALSE)*G292</f>
        <v>0.1074655589041096</v>
      </c>
    </row>
    <row r="293" spans="1:15" x14ac:dyDescent="0.35">
      <c r="A293" s="63" t="s">
        <v>70</v>
      </c>
      <c r="B293" s="66" t="s">
        <v>257</v>
      </c>
      <c r="C293" s="66" t="s">
        <v>258</v>
      </c>
      <c r="D293" s="8">
        <f>IFERROR(IF(OR($B293="",$B293="No CAS"),INDEX('[1]DEQ Pollutant List'!$A$7:$A$611,MATCH($C293,'[1]DEQ Pollutant List'!$C$7:$C$611,0)),INDEX('[1]DEQ Pollutant List'!$A$7:$A$611,MATCH($B293,'[1]DEQ Pollutant List'!$B$7:$B$611,0))),"")</f>
        <v>600</v>
      </c>
      <c r="F293" s="104">
        <v>2.3073500000000001E-4</v>
      </c>
      <c r="G293" s="66">
        <v>2.3073500000000001E-4</v>
      </c>
      <c r="H293" s="66" t="s">
        <v>307</v>
      </c>
      <c r="I293" s="66" t="s">
        <v>175</v>
      </c>
      <c r="J293" s="89">
        <v>88.111791429999997</v>
      </c>
      <c r="K293" s="68">
        <v>122.2894884</v>
      </c>
      <c r="L293" s="68">
        <v>122.2894884</v>
      </c>
      <c r="M293" s="68">
        <f>VLOOKUP('3. Pollutant Emissions - EF'!A293,'2. Emissions Units &amp; Activities'!A:M,11,FALSE)*G293</f>
        <v>0.322429089</v>
      </c>
      <c r="N293" s="68">
        <f>VLOOKUP('3. Pollutant Emissions - EF'!A293,'2. Emissions Units &amp; Activities'!A:M,12,FALSE)*G293</f>
        <v>0.33503986301369865</v>
      </c>
      <c r="O293" s="68">
        <f>VLOOKUP('3. Pollutant Emissions - EF'!A293,'2. Emissions Units &amp; Activities'!A:M,13,FALSE)*G293</f>
        <v>0.33503986301369865</v>
      </c>
    </row>
    <row r="294" spans="1:15" x14ac:dyDescent="0.35">
      <c r="A294" s="62" t="s">
        <v>70</v>
      </c>
      <c r="B294" s="65" t="s">
        <v>294</v>
      </c>
      <c r="C294" s="65" t="s">
        <v>295</v>
      </c>
      <c r="D294" s="8">
        <f>IFERROR(IF(OR($B294="",$B294="No CAS"),INDEX('[1]DEQ Pollutant List'!$A$7:$A$611,MATCH($C294,'[1]DEQ Pollutant List'!$C$7:$C$611,0)),INDEX('[1]DEQ Pollutant List'!$A$7:$A$611,MATCH($B294,'[1]DEQ Pollutant List'!$B$7:$B$611,0))),"")</f>
        <v>608</v>
      </c>
      <c r="F294" s="103">
        <v>3.0311199999999999E-5</v>
      </c>
      <c r="G294" s="67">
        <v>3.0311199999999999E-5</v>
      </c>
      <c r="H294" s="65" t="s">
        <v>307</v>
      </c>
      <c r="I294" s="65" t="s">
        <v>175</v>
      </c>
      <c r="J294" s="65">
        <v>11.57506317</v>
      </c>
      <c r="K294" s="67">
        <v>16.064916279999998</v>
      </c>
      <c r="L294" s="67">
        <v>16.064916279999998</v>
      </c>
      <c r="M294" s="67">
        <f>VLOOKUP('3. Pollutant Emissions - EF'!A294,'2. Emissions Units &amp; Activities'!A:M,11,FALSE)*G294</f>
        <v>4.2356870880000001E-2</v>
      </c>
      <c r="N294" s="67">
        <f>VLOOKUP('3. Pollutant Emissions - EF'!A294,'2. Emissions Units &amp; Activities'!A:M,12,FALSE)*G294</f>
        <v>4.4013523287671233E-2</v>
      </c>
      <c r="O294" s="67">
        <f>VLOOKUP('3. Pollutant Emissions - EF'!A294,'2. Emissions Units &amp; Activities'!A:M,13,FALSE)*G294</f>
        <v>4.4013523287671233E-2</v>
      </c>
    </row>
    <row r="295" spans="1:15" x14ac:dyDescent="0.35">
      <c r="A295" s="63" t="s">
        <v>70</v>
      </c>
      <c r="B295" s="66" t="s">
        <v>344</v>
      </c>
      <c r="C295" s="66" t="s">
        <v>345</v>
      </c>
      <c r="D295" s="8">
        <f>IFERROR(IF(OR($B295="",$B295="No CAS"),INDEX('[1]DEQ Pollutant List'!$A$7:$A$611,MATCH($C295,'[1]DEQ Pollutant List'!$C$7:$C$611,0)),INDEX('[1]DEQ Pollutant List'!$A$7:$A$611,MATCH($B295,'[1]DEQ Pollutant List'!$B$7:$B$611,0))),"")</f>
        <v>624</v>
      </c>
      <c r="F295" s="104">
        <v>2.7753499999999998E-4</v>
      </c>
      <c r="G295" s="66">
        <v>2.7753499999999998E-4</v>
      </c>
      <c r="H295" s="66" t="s">
        <v>307</v>
      </c>
      <c r="I295" s="66" t="s">
        <v>175</v>
      </c>
      <c r="J295" s="68">
        <v>105.98352269999999</v>
      </c>
      <c r="K295" s="68">
        <v>147.09348840000001</v>
      </c>
      <c r="L295" s="68">
        <v>147.09348840000001</v>
      </c>
      <c r="M295" s="68">
        <f>VLOOKUP('3. Pollutant Emissions - EF'!A295,'2. Emissions Units &amp; Activities'!A:M,11,FALSE)*G295</f>
        <v>0.38782740900000001</v>
      </c>
      <c r="N295" s="68">
        <f>VLOOKUP('3. Pollutant Emissions - EF'!A295,'2. Emissions Units &amp; Activities'!A:M,12,FALSE)*G295</f>
        <v>0.40299602739726026</v>
      </c>
      <c r="O295" s="68">
        <f>VLOOKUP('3. Pollutant Emissions - EF'!A295,'2. Emissions Units &amp; Activities'!A:M,13,FALSE)*G295</f>
        <v>0.40299602739726026</v>
      </c>
    </row>
    <row r="296" spans="1:15" x14ac:dyDescent="0.35">
      <c r="A296" s="62" t="s">
        <v>70</v>
      </c>
      <c r="B296" s="65" t="s">
        <v>296</v>
      </c>
      <c r="C296" s="65" t="s">
        <v>297</v>
      </c>
      <c r="D296" s="8">
        <f>IFERROR(IF(OR($B296="",$B296="No CAS"),INDEX('[1]DEQ Pollutant List'!$A$7:$A$611,MATCH($C296,'[1]DEQ Pollutant List'!$C$7:$C$611,0)),INDEX('[1]DEQ Pollutant List'!$A$7:$A$611,MATCH($B296,'[1]DEQ Pollutant List'!$B$7:$B$611,0))),"")</f>
        <v>628</v>
      </c>
      <c r="F296" s="104">
        <v>1.2461899999999999E-4</v>
      </c>
      <c r="G296" s="65">
        <v>1.2461899999999999E-4</v>
      </c>
      <c r="H296" s="65" t="s">
        <v>307</v>
      </c>
      <c r="I296" s="65" t="s">
        <v>175</v>
      </c>
      <c r="J296" s="88">
        <v>47.588679800000001</v>
      </c>
      <c r="K296" s="67">
        <v>66.047860470000003</v>
      </c>
      <c r="L296" s="67">
        <v>66.047860470000003</v>
      </c>
      <c r="M296" s="67">
        <f>VLOOKUP('3. Pollutant Emissions - EF'!A296,'2. Emissions Units &amp; Activities'!A:M,11,FALSE)*G296</f>
        <v>0.17414259060000001</v>
      </c>
      <c r="N296" s="67">
        <f>VLOOKUP('3. Pollutant Emissions - EF'!A296,'2. Emissions Units &amp; Activities'!A:M,12,FALSE)*G296</f>
        <v>0.18095361643835617</v>
      </c>
      <c r="O296" s="67">
        <f>VLOOKUP('3. Pollutant Emissions - EF'!A296,'2. Emissions Units &amp; Activities'!A:M,13,FALSE)*G296</f>
        <v>0.18095361643835617</v>
      </c>
    </row>
    <row r="297" spans="1:15" x14ac:dyDescent="0.35">
      <c r="A297" s="63" t="s">
        <v>70</v>
      </c>
      <c r="B297" s="66" t="s">
        <v>330</v>
      </c>
      <c r="C297" s="66" t="s">
        <v>331</v>
      </c>
      <c r="D297" s="8">
        <f>IFERROR(IF(OR($B297="",$B297="No CAS"),INDEX('[1]DEQ Pollutant List'!$A$7:$A$611,MATCH($C297,'[1]DEQ Pollutant List'!$C$7:$C$611,0)),INDEX('[1]DEQ Pollutant List'!$A$7:$A$611,MATCH($B297,'[1]DEQ Pollutant List'!$B$7:$B$611,0))),"")</f>
        <v>154</v>
      </c>
      <c r="F297" s="104">
        <v>0</v>
      </c>
      <c r="G297" s="66">
        <v>0</v>
      </c>
      <c r="H297" s="66" t="s">
        <v>307</v>
      </c>
      <c r="I297" s="66" t="s">
        <v>175</v>
      </c>
      <c r="J297" s="68">
        <v>0</v>
      </c>
      <c r="K297" s="68">
        <v>0</v>
      </c>
      <c r="L297" s="68">
        <v>0</v>
      </c>
      <c r="M297" s="68">
        <f>VLOOKUP('3. Pollutant Emissions - EF'!A297,'2. Emissions Units &amp; Activities'!A:M,11,FALSE)*G297</f>
        <v>0</v>
      </c>
      <c r="N297" s="68">
        <f>VLOOKUP('3. Pollutant Emissions - EF'!A297,'2. Emissions Units &amp; Activities'!A:M,12,FALSE)*G297</f>
        <v>0</v>
      </c>
      <c r="O297" s="68">
        <f>VLOOKUP('3. Pollutant Emissions - EF'!A297,'2. Emissions Units &amp; Activities'!A:M,13,FALSE)*G297</f>
        <v>0</v>
      </c>
    </row>
    <row r="298" spans="1:15" x14ac:dyDescent="0.35">
      <c r="A298" s="62" t="s">
        <v>70</v>
      </c>
      <c r="B298" s="65" t="s">
        <v>298</v>
      </c>
      <c r="C298" s="65" t="s">
        <v>299</v>
      </c>
      <c r="D298" s="8">
        <f>IFERROR(IF(OR($B298="",$B298="No CAS"),INDEX('[1]DEQ Pollutant List'!$A$7:$A$611,MATCH($C298,'[1]DEQ Pollutant List'!$C$7:$C$611,0)),INDEX('[1]DEQ Pollutant List'!$A$7:$A$611,MATCH($B298,'[1]DEQ Pollutant List'!$B$7:$B$611,0))),"")</f>
        <v>630</v>
      </c>
      <c r="F298" s="104">
        <v>0</v>
      </c>
      <c r="G298" s="65">
        <v>0</v>
      </c>
      <c r="H298" s="65" t="s">
        <v>307</v>
      </c>
      <c r="I298" s="65" t="s">
        <v>175</v>
      </c>
      <c r="J298" s="67">
        <v>0</v>
      </c>
      <c r="K298" s="67">
        <v>0</v>
      </c>
      <c r="L298" s="67">
        <v>0</v>
      </c>
      <c r="M298" s="67">
        <f>VLOOKUP('3. Pollutant Emissions - EF'!A298,'2. Emissions Units &amp; Activities'!A:M,11,FALSE)*G298</f>
        <v>0</v>
      </c>
      <c r="N298" s="67">
        <f>VLOOKUP('3. Pollutant Emissions - EF'!A298,'2. Emissions Units &amp; Activities'!A:M,12,FALSE)*G298</f>
        <v>0</v>
      </c>
      <c r="O298" s="67">
        <f>VLOOKUP('3. Pollutant Emissions - EF'!A298,'2. Emissions Units &amp; Activities'!A:M,13,FALSE)*G298</f>
        <v>0</v>
      </c>
    </row>
    <row r="299" spans="1:15" x14ac:dyDescent="0.35">
      <c r="A299" s="63" t="s">
        <v>72</v>
      </c>
      <c r="B299" s="95" t="s">
        <v>288</v>
      </c>
      <c r="C299" s="66" t="s">
        <v>289</v>
      </c>
      <c r="D299" s="8">
        <f>IFERROR(IF(OR($B299="",$B299="No CAS"),INDEX('[1]DEQ Pollutant List'!$A$7:$A$611,MATCH($C299,'[1]DEQ Pollutant List'!$C$7:$C$611,0)),INDEX('[1]DEQ Pollutant List'!$A$7:$A$611,MATCH($B299,'[1]DEQ Pollutant List'!$B$7:$B$611,0))),"")</f>
        <v>293</v>
      </c>
      <c r="F299" s="104">
        <v>1.31E-3</v>
      </c>
      <c r="G299" s="66">
        <v>1.31E-3</v>
      </c>
      <c r="H299" s="66" t="s">
        <v>307</v>
      </c>
      <c r="I299" s="66" t="s">
        <v>175</v>
      </c>
      <c r="J299" s="89">
        <v>500.25571200000002</v>
      </c>
      <c r="K299" s="68">
        <v>694.29998049999995</v>
      </c>
      <c r="L299" s="68">
        <v>694.29998049999995</v>
      </c>
      <c r="M299" s="68">
        <f>VLOOKUP('3. Pollutant Emissions - EF'!A299,'2. Emissions Units &amp; Activities'!A:M,11,FALSE)*G299</f>
        <v>1.8305940000000001</v>
      </c>
      <c r="N299" s="68">
        <f>VLOOKUP('3. Pollutant Emissions - EF'!A299,'2. Emissions Units &amp; Activities'!A:M,12,FALSE)*G299</f>
        <v>1.902191780821918</v>
      </c>
      <c r="O299" s="68">
        <f>VLOOKUP('3. Pollutant Emissions - EF'!A299,'2. Emissions Units &amp; Activities'!A:M,13,FALSE)*G299</f>
        <v>1.902191780821918</v>
      </c>
    </row>
    <row r="300" spans="1:15" x14ac:dyDescent="0.35">
      <c r="A300" s="62" t="s">
        <v>74</v>
      </c>
      <c r="B300" s="65" t="s">
        <v>269</v>
      </c>
      <c r="C300" s="65" t="s">
        <v>270</v>
      </c>
      <c r="D300" s="8">
        <f>IFERROR(IF(OR($B300="",$B300="No CAS"),INDEX('[1]DEQ Pollutant List'!$A$7:$A$611,MATCH($C300,'[1]DEQ Pollutant List'!$C$7:$C$611,0)),INDEX('[1]DEQ Pollutant List'!$A$7:$A$611,MATCH($B300,'[1]DEQ Pollutant List'!$B$7:$B$611,0))),"")</f>
        <v>326</v>
      </c>
      <c r="F300" s="105">
        <v>1.3200000000000001E-4</v>
      </c>
      <c r="G300" s="65">
        <v>1.3200000000000001E-4</v>
      </c>
      <c r="H300" s="65" t="s">
        <v>346</v>
      </c>
      <c r="I300" s="65" t="s">
        <v>179</v>
      </c>
      <c r="J300" s="67">
        <v>1.15632</v>
      </c>
      <c r="K300" s="67">
        <v>1.15632</v>
      </c>
      <c r="L300" s="67">
        <v>1.15632</v>
      </c>
      <c r="M300" s="67">
        <f>VLOOKUP('3. Pollutant Emissions - EF'!A300,'2. Emissions Units &amp; Activities'!A:M,11,FALSE)*G300</f>
        <v>3.1680000000000002E-3</v>
      </c>
      <c r="N300" s="67">
        <f>VLOOKUP('3. Pollutant Emissions - EF'!A300,'2. Emissions Units &amp; Activities'!A:M,12,FALSE)*G300</f>
        <v>3.1680000000000002E-3</v>
      </c>
      <c r="O300" s="67">
        <f>VLOOKUP('3. Pollutant Emissions - EF'!A300,'2. Emissions Units &amp; Activities'!A:M,13,FALSE)*G300</f>
        <v>3.1680000000000002E-3</v>
      </c>
    </row>
    <row r="301" spans="1:15" x14ac:dyDescent="0.35">
      <c r="A301" s="63" t="s">
        <v>74</v>
      </c>
      <c r="B301" s="66" t="s">
        <v>276</v>
      </c>
      <c r="C301" s="66" t="s">
        <v>277</v>
      </c>
      <c r="D301" s="8">
        <f>IFERROR(IF(OR($B301="",$B301="No CAS"),INDEX('[1]DEQ Pollutant List'!$A$7:$A$611,MATCH($C301,'[1]DEQ Pollutant List'!$C$7:$C$611,0)),INDEX('[1]DEQ Pollutant List'!$A$7:$A$611,MATCH($B301,'[1]DEQ Pollutant List'!$B$7:$B$611,0))),"")</f>
        <v>113</v>
      </c>
      <c r="F301" s="105">
        <v>3.8099999999999998E-5</v>
      </c>
      <c r="G301" s="66">
        <v>3.8099999999999998E-5</v>
      </c>
      <c r="H301" s="66" t="s">
        <v>346</v>
      </c>
      <c r="I301" s="66" t="s">
        <v>179</v>
      </c>
      <c r="J301" s="68">
        <v>0.333756</v>
      </c>
      <c r="K301" s="68">
        <v>0.333756</v>
      </c>
      <c r="L301" s="68">
        <v>0.333756</v>
      </c>
      <c r="M301" s="68">
        <f>VLOOKUP('3. Pollutant Emissions - EF'!A301,'2. Emissions Units &amp; Activities'!A:M,11,FALSE)*G301</f>
        <v>9.1439999999999989E-4</v>
      </c>
      <c r="N301" s="68">
        <f>VLOOKUP('3. Pollutant Emissions - EF'!A301,'2. Emissions Units &amp; Activities'!A:M,12,FALSE)*G301</f>
        <v>9.1439999999999989E-4</v>
      </c>
      <c r="O301" s="68">
        <f>VLOOKUP('3. Pollutant Emissions - EF'!A301,'2. Emissions Units &amp; Activities'!A:M,13,FALSE)*G301</f>
        <v>9.1439999999999989E-4</v>
      </c>
    </row>
    <row r="302" spans="1:15" x14ac:dyDescent="0.35">
      <c r="A302" s="62" t="s">
        <v>74</v>
      </c>
      <c r="B302" s="65" t="s">
        <v>310</v>
      </c>
      <c r="C302" s="65" t="s">
        <v>311</v>
      </c>
      <c r="D302" s="8">
        <f>IFERROR(IF(OR($B302="",$B302="No CAS"),INDEX('[1]DEQ Pollutant List'!$A$7:$A$611,MATCH($C302,'[1]DEQ Pollutant List'!$C$7:$C$611,0)),INDEX('[1]DEQ Pollutant List'!$A$7:$A$611,MATCH($B302,'[1]DEQ Pollutant List'!$B$7:$B$611,0))),"")</f>
        <v>75</v>
      </c>
      <c r="F302" s="103">
        <v>5.3000000000000001E-5</v>
      </c>
      <c r="G302" s="65">
        <v>5.3000000000000001E-5</v>
      </c>
      <c r="H302" s="65" t="s">
        <v>346</v>
      </c>
      <c r="I302" s="65" t="s">
        <v>179</v>
      </c>
      <c r="J302" s="67">
        <v>0.46428000000000003</v>
      </c>
      <c r="K302" s="67">
        <v>0.46428000000000003</v>
      </c>
      <c r="L302" s="67">
        <v>0.46428000000000003</v>
      </c>
      <c r="M302" s="67">
        <f>VLOOKUP('3. Pollutant Emissions - EF'!A302,'2. Emissions Units &amp; Activities'!A:M,11,FALSE)*G302</f>
        <v>1.2720000000000001E-3</v>
      </c>
      <c r="N302" s="67">
        <f>VLOOKUP('3. Pollutant Emissions - EF'!A302,'2. Emissions Units &amp; Activities'!A:M,12,FALSE)*G302</f>
        <v>1.2720000000000001E-3</v>
      </c>
      <c r="O302" s="67">
        <f>VLOOKUP('3. Pollutant Emissions - EF'!A302,'2. Emissions Units &amp; Activities'!A:M,13,FALSE)*G302</f>
        <v>1.2720000000000001E-3</v>
      </c>
    </row>
    <row r="303" spans="1:15" x14ac:dyDescent="0.35">
      <c r="A303" s="63" t="s">
        <v>74</v>
      </c>
      <c r="B303" s="66" t="s">
        <v>278</v>
      </c>
      <c r="C303" s="66" t="s">
        <v>279</v>
      </c>
      <c r="D303" s="8">
        <f>IFERROR(IF(OR($B303="",$B303="No CAS"),INDEX('[1]DEQ Pollutant List'!$A$7:$A$611,MATCH($C303,'[1]DEQ Pollutant List'!$C$7:$C$611,0)),INDEX('[1]DEQ Pollutant List'!$A$7:$A$611,MATCH($B303,'[1]DEQ Pollutant List'!$B$7:$B$611,0))),"")</f>
        <v>333</v>
      </c>
      <c r="F303" s="105">
        <v>1.65E-3</v>
      </c>
      <c r="G303" s="66">
        <v>1.65E-3</v>
      </c>
      <c r="H303" s="66" t="s">
        <v>346</v>
      </c>
      <c r="I303" s="66" t="s">
        <v>179</v>
      </c>
      <c r="J303" s="89">
        <v>14.454000000000001</v>
      </c>
      <c r="K303" s="68">
        <v>14.454000000000001</v>
      </c>
      <c r="L303" s="68">
        <v>14.454000000000001</v>
      </c>
      <c r="M303" s="68">
        <f>VLOOKUP('3. Pollutant Emissions - EF'!A303,'2. Emissions Units &amp; Activities'!A:M,11,FALSE)*G303</f>
        <v>3.9599999999999996E-2</v>
      </c>
      <c r="N303" s="68">
        <f>VLOOKUP('3. Pollutant Emissions - EF'!A303,'2. Emissions Units &amp; Activities'!A:M,12,FALSE)*G303</f>
        <v>3.9599999999999996E-2</v>
      </c>
      <c r="O303" s="68">
        <f>VLOOKUP('3. Pollutant Emissions - EF'!A303,'2. Emissions Units &amp; Activities'!A:M,13,FALSE)*G303</f>
        <v>3.9599999999999996E-2</v>
      </c>
    </row>
    <row r="304" spans="1:15" x14ac:dyDescent="0.35">
      <c r="A304" s="62" t="s">
        <v>74</v>
      </c>
      <c r="B304" s="65" t="s">
        <v>206</v>
      </c>
      <c r="C304" s="65" t="s">
        <v>207</v>
      </c>
      <c r="D304" s="8">
        <f>IFERROR(IF(OR($B304="",$B304="No CAS"),INDEX('[1]DEQ Pollutant List'!$A$7:$A$611,MATCH($C304,'[1]DEQ Pollutant List'!$C$7:$C$611,0)),INDEX('[1]DEQ Pollutant List'!$A$7:$A$611,MATCH($B304,'[1]DEQ Pollutant List'!$B$7:$B$611,0))),"")</f>
        <v>1</v>
      </c>
      <c r="F304" s="104">
        <v>5.0600000000000005E-4</v>
      </c>
      <c r="G304" s="65">
        <v>5.0600000000000005E-4</v>
      </c>
      <c r="H304" s="65" t="s">
        <v>346</v>
      </c>
      <c r="I304" s="65" t="s">
        <v>179</v>
      </c>
      <c r="J304" s="88">
        <v>4.4325599999999996</v>
      </c>
      <c r="K304" s="67">
        <v>4.4325599999999996</v>
      </c>
      <c r="L304" s="67">
        <v>4.4325599999999996</v>
      </c>
      <c r="M304" s="67">
        <f>VLOOKUP('3. Pollutant Emissions - EF'!A304,'2. Emissions Units &amp; Activities'!A:M,11,FALSE)*G304</f>
        <v>1.2144000000000002E-2</v>
      </c>
      <c r="N304" s="67">
        <f>VLOOKUP('3. Pollutant Emissions - EF'!A304,'2. Emissions Units &amp; Activities'!A:M,12,FALSE)*G304</f>
        <v>1.2144000000000002E-2</v>
      </c>
      <c r="O304" s="67">
        <f>VLOOKUP('3. Pollutant Emissions - EF'!A304,'2. Emissions Units &amp; Activities'!A:M,13,FALSE)*G304</f>
        <v>1.2144000000000002E-2</v>
      </c>
    </row>
    <row r="305" spans="1:15" x14ac:dyDescent="0.35">
      <c r="A305" s="63" t="s">
        <v>74</v>
      </c>
      <c r="B305" s="66" t="s">
        <v>322</v>
      </c>
      <c r="C305" s="66" t="s">
        <v>323</v>
      </c>
      <c r="D305" s="8">
        <f>IFERROR(IF(OR($B305="",$B305="No CAS"),INDEX('[1]DEQ Pollutant List'!$A$7:$A$611,MATCH($C305,'[1]DEQ Pollutant List'!$C$7:$C$611,0)),INDEX('[1]DEQ Pollutant List'!$A$7:$A$611,MATCH($B305,'[1]DEQ Pollutant List'!$B$7:$B$611,0))),"")</f>
        <v>634</v>
      </c>
      <c r="F305" s="103">
        <v>3.2099999999999997E-2</v>
      </c>
      <c r="G305" s="66">
        <v>3.2099999999999997E-2</v>
      </c>
      <c r="H305" s="66" t="s">
        <v>346</v>
      </c>
      <c r="I305" s="66" t="s">
        <v>179</v>
      </c>
      <c r="J305" s="68">
        <v>281.19600000000003</v>
      </c>
      <c r="K305" s="68">
        <v>281.19600000000003</v>
      </c>
      <c r="L305" s="68">
        <v>281.19600000000003</v>
      </c>
      <c r="M305" s="68">
        <f>VLOOKUP('3. Pollutant Emissions - EF'!A305,'2. Emissions Units &amp; Activities'!A:M,11,FALSE)*G305</f>
        <v>0.77039999999999997</v>
      </c>
      <c r="N305" s="68">
        <f>VLOOKUP('3. Pollutant Emissions - EF'!A305,'2. Emissions Units &amp; Activities'!A:M,12,FALSE)*G305</f>
        <v>0.77039999999999997</v>
      </c>
      <c r="O305" s="68">
        <f>VLOOKUP('3. Pollutant Emissions - EF'!A305,'2. Emissions Units &amp; Activities'!A:M,13,FALSE)*G305</f>
        <v>0.77039999999999997</v>
      </c>
    </row>
    <row r="306" spans="1:15" x14ac:dyDescent="0.35">
      <c r="A306" s="62" t="s">
        <v>74</v>
      </c>
      <c r="B306" s="65" t="s">
        <v>301</v>
      </c>
      <c r="C306" s="65" t="s">
        <v>302</v>
      </c>
      <c r="D306" s="8">
        <f>IFERROR(IF(OR($B306="",$B306="No CAS"),INDEX('[1]DEQ Pollutant List'!$A$7:$A$611,MATCH($C306,'[1]DEQ Pollutant List'!$C$7:$C$611,0)),INDEX('[1]DEQ Pollutant List'!$A$7:$A$611,MATCH($B306,'[1]DEQ Pollutant List'!$B$7:$B$611,0))),"")</f>
        <v>5</v>
      </c>
      <c r="F306" s="104">
        <v>2.92E-4</v>
      </c>
      <c r="G306" s="65">
        <v>2.92E-4</v>
      </c>
      <c r="H306" s="65" t="s">
        <v>346</v>
      </c>
      <c r="I306" s="65" t="s">
        <v>179</v>
      </c>
      <c r="J306" s="88">
        <v>2.5579200000000002</v>
      </c>
      <c r="K306" s="67">
        <v>2.5579200000000002</v>
      </c>
      <c r="L306" s="67">
        <v>2.5579200000000002</v>
      </c>
      <c r="M306" s="67">
        <f>VLOOKUP('3. Pollutant Emissions - EF'!A306,'2. Emissions Units &amp; Activities'!A:M,11,FALSE)*G306</f>
        <v>7.0080000000000003E-3</v>
      </c>
      <c r="N306" s="67">
        <f>VLOOKUP('3. Pollutant Emissions - EF'!A306,'2. Emissions Units &amp; Activities'!A:M,12,FALSE)*G306</f>
        <v>7.0080000000000003E-3</v>
      </c>
      <c r="O306" s="67">
        <f>VLOOKUP('3. Pollutant Emissions - EF'!A306,'2. Emissions Units &amp; Activities'!A:M,13,FALSE)*G306</f>
        <v>7.0080000000000003E-3</v>
      </c>
    </row>
    <row r="307" spans="1:15" x14ac:dyDescent="0.35">
      <c r="A307" s="63" t="s">
        <v>74</v>
      </c>
      <c r="B307" s="66" t="s">
        <v>312</v>
      </c>
      <c r="C307" s="66" t="s">
        <v>313</v>
      </c>
      <c r="D307" s="8">
        <f>IFERROR(IF(OR($B307="",$B307="No CAS"),INDEX('[1]DEQ Pollutant List'!$A$7:$A$611,MATCH($C307,'[1]DEQ Pollutant List'!$C$7:$C$611,0)),INDEX('[1]DEQ Pollutant List'!$A$7:$A$611,MATCH($B307,'[1]DEQ Pollutant List'!$B$7:$B$611,0))),"")</f>
        <v>46</v>
      </c>
      <c r="F307" s="104">
        <v>3.6999999999999998E-5</v>
      </c>
      <c r="G307" s="66">
        <v>3.6999999999999998E-5</v>
      </c>
      <c r="H307" s="66" t="s">
        <v>346</v>
      </c>
      <c r="I307" s="66" t="s">
        <v>179</v>
      </c>
      <c r="J307" s="68">
        <v>0.32412000000000002</v>
      </c>
      <c r="K307" s="68">
        <v>0.32412000000000002</v>
      </c>
      <c r="L307" s="68">
        <v>0.32412000000000002</v>
      </c>
      <c r="M307" s="68">
        <f>VLOOKUP('3. Pollutant Emissions - EF'!A307,'2. Emissions Units &amp; Activities'!A:M,11,FALSE)*G307</f>
        <v>8.879999999999999E-4</v>
      </c>
      <c r="N307" s="68">
        <f>VLOOKUP('3. Pollutant Emissions - EF'!A307,'2. Emissions Units &amp; Activities'!A:M,12,FALSE)*G307</f>
        <v>8.879999999999999E-4</v>
      </c>
      <c r="O307" s="68">
        <f>VLOOKUP('3. Pollutant Emissions - EF'!A307,'2. Emissions Units &amp; Activities'!A:M,13,FALSE)*G307</f>
        <v>8.879999999999999E-4</v>
      </c>
    </row>
    <row r="308" spans="1:15" x14ac:dyDescent="0.35">
      <c r="A308" s="62" t="s">
        <v>74</v>
      </c>
      <c r="B308" s="65" t="s">
        <v>314</v>
      </c>
      <c r="C308" s="65" t="s">
        <v>315</v>
      </c>
      <c r="D308" s="8">
        <f>IFERROR(IF(OR($B308="",$B308="No CAS"),INDEX('[1]DEQ Pollutant List'!$A$7:$A$611,MATCH($C308,'[1]DEQ Pollutant List'!$C$7:$C$611,0)),INDEX('[1]DEQ Pollutant List'!$A$7:$A$611,MATCH($B308,'[1]DEQ Pollutant List'!$B$7:$B$611,0))),"")</f>
        <v>90</v>
      </c>
      <c r="F308" s="104">
        <v>5.1500000000000001E-3</v>
      </c>
      <c r="G308" s="65">
        <v>5.1500000000000001E-3</v>
      </c>
      <c r="H308" s="65" t="s">
        <v>346</v>
      </c>
      <c r="I308" s="65" t="s">
        <v>179</v>
      </c>
      <c r="J308" s="67">
        <v>45.113999999999997</v>
      </c>
      <c r="K308" s="67">
        <v>45.113999999999997</v>
      </c>
      <c r="L308" s="67">
        <v>45.113999999999997</v>
      </c>
      <c r="M308" s="67">
        <f>VLOOKUP('3. Pollutant Emissions - EF'!A308,'2. Emissions Units &amp; Activities'!A:M,11,FALSE)*G308</f>
        <v>0.1236</v>
      </c>
      <c r="N308" s="67">
        <f>VLOOKUP('3. Pollutant Emissions - EF'!A308,'2. Emissions Units &amp; Activities'!A:M,12,FALSE)*G308</f>
        <v>0.1236</v>
      </c>
      <c r="O308" s="67">
        <f>VLOOKUP('3. Pollutant Emissions - EF'!A308,'2. Emissions Units &amp; Activities'!A:M,13,FALSE)*G308</f>
        <v>0.1236</v>
      </c>
    </row>
    <row r="309" spans="1:15" x14ac:dyDescent="0.35">
      <c r="A309" s="63" t="s">
        <v>74</v>
      </c>
      <c r="B309" s="66" t="s">
        <v>280</v>
      </c>
      <c r="C309" s="66" t="s">
        <v>281</v>
      </c>
      <c r="D309" s="8">
        <f>IFERROR(IF(OR($B309="",$B309="No CAS"),INDEX('[1]DEQ Pollutant List'!$A$7:$A$611,MATCH($C309,'[1]DEQ Pollutant List'!$C$7:$C$611,0)),INDEX('[1]DEQ Pollutant List'!$A$7:$A$611,MATCH($B309,'[1]DEQ Pollutant List'!$B$7:$B$611,0))),"")</f>
        <v>91</v>
      </c>
      <c r="F309" s="104">
        <v>3.2299999999999999E-4</v>
      </c>
      <c r="G309" s="66">
        <v>3.2299999999999999E-4</v>
      </c>
      <c r="H309" s="66" t="s">
        <v>346</v>
      </c>
      <c r="I309" s="66" t="s">
        <v>179</v>
      </c>
      <c r="J309" s="68">
        <v>2.8294800000000002</v>
      </c>
      <c r="K309" s="68">
        <v>2.8294800000000002</v>
      </c>
      <c r="L309" s="68">
        <v>2.8294800000000002</v>
      </c>
      <c r="M309" s="68">
        <f>VLOOKUP('3. Pollutant Emissions - EF'!A309,'2. Emissions Units &amp; Activities'!A:M,11,FALSE)*G309</f>
        <v>7.7520000000000002E-3</v>
      </c>
      <c r="N309" s="68">
        <f>VLOOKUP('3. Pollutant Emissions - EF'!A309,'2. Emissions Units &amp; Activities'!A:M,12,FALSE)*G309</f>
        <v>7.7520000000000002E-3</v>
      </c>
      <c r="O309" s="68">
        <f>VLOOKUP('3. Pollutant Emissions - EF'!A309,'2. Emissions Units &amp; Activities'!A:M,13,FALSE)*G309</f>
        <v>7.7520000000000002E-3</v>
      </c>
    </row>
    <row r="310" spans="1:15" x14ac:dyDescent="0.35">
      <c r="A310" s="62" t="s">
        <v>74</v>
      </c>
      <c r="B310" s="65" t="s">
        <v>284</v>
      </c>
      <c r="C310" s="65" t="s">
        <v>285</v>
      </c>
      <c r="D310" s="8">
        <f>IFERROR(IF(OR($B310="",$B310="No CAS"),INDEX('[1]DEQ Pollutant List'!$A$7:$A$611,MATCH($C310,'[1]DEQ Pollutant List'!$C$7:$C$611,0)),INDEX('[1]DEQ Pollutant List'!$A$7:$A$611,MATCH($B310,'[1]DEQ Pollutant List'!$B$7:$B$611,0))),"")</f>
        <v>118</v>
      </c>
      <c r="F310" s="104">
        <v>8.3399999999999998E-7</v>
      </c>
      <c r="G310" s="65">
        <v>8.3399999999999998E-7</v>
      </c>
      <c r="H310" s="65" t="s">
        <v>346</v>
      </c>
      <c r="I310" s="65" t="s">
        <v>179</v>
      </c>
      <c r="J310" s="67">
        <v>7.3058400000000001E-3</v>
      </c>
      <c r="K310" s="67">
        <v>7.3058400000000001E-3</v>
      </c>
      <c r="L310" s="67">
        <v>7.3058400000000001E-3</v>
      </c>
      <c r="M310" s="67">
        <f>VLOOKUP('3. Pollutant Emissions - EF'!A310,'2. Emissions Units &amp; Activities'!A:M,11,FALSE)*G310</f>
        <v>2.0015999999999999E-5</v>
      </c>
      <c r="N310" s="67">
        <f>VLOOKUP('3. Pollutant Emissions - EF'!A310,'2. Emissions Units &amp; Activities'!A:M,12,FALSE)*G310</f>
        <v>2.0015999999999999E-5</v>
      </c>
      <c r="O310" s="67">
        <f>VLOOKUP('3. Pollutant Emissions - EF'!A310,'2. Emissions Units &amp; Activities'!A:M,13,FALSE)*G310</f>
        <v>2.0015999999999999E-5</v>
      </c>
    </row>
    <row r="311" spans="1:15" x14ac:dyDescent="0.35">
      <c r="A311" s="63" t="s">
        <v>74</v>
      </c>
      <c r="B311" s="66" t="s">
        <v>286</v>
      </c>
      <c r="C311" s="66" t="s">
        <v>287</v>
      </c>
      <c r="D311" s="8">
        <f>IFERROR(IF(OR($B311="",$B311="No CAS"),INDEX('[1]DEQ Pollutant List'!$A$7:$A$611,MATCH($C311,'[1]DEQ Pollutant List'!$C$7:$C$611,0)),INDEX('[1]DEQ Pollutant List'!$A$7:$A$611,MATCH($B311,'[1]DEQ Pollutant List'!$B$7:$B$611,0))),"")</f>
        <v>328</v>
      </c>
      <c r="F311" s="104">
        <v>1.98E-5</v>
      </c>
      <c r="G311" s="66">
        <v>1.98E-5</v>
      </c>
      <c r="H311" s="66" t="s">
        <v>346</v>
      </c>
      <c r="I311" s="66" t="s">
        <v>179</v>
      </c>
      <c r="J311" s="68">
        <v>0.17344799999999999</v>
      </c>
      <c r="K311" s="68">
        <v>0.17344799999999999</v>
      </c>
      <c r="L311" s="68">
        <v>0.17344799999999999</v>
      </c>
      <c r="M311" s="68">
        <f>VLOOKUP('3. Pollutant Emissions - EF'!A311,'2. Emissions Units &amp; Activities'!A:M,11,FALSE)*G311</f>
        <v>4.752E-4</v>
      </c>
      <c r="N311" s="68">
        <f>VLOOKUP('3. Pollutant Emissions - EF'!A311,'2. Emissions Units &amp; Activities'!A:M,12,FALSE)*G311</f>
        <v>4.752E-4</v>
      </c>
      <c r="O311" s="68">
        <f>VLOOKUP('3. Pollutant Emissions - EF'!A311,'2. Emissions Units &amp; Activities'!A:M,13,FALSE)*G311</f>
        <v>4.752E-4</v>
      </c>
    </row>
    <row r="312" spans="1:15" x14ac:dyDescent="0.35">
      <c r="A312" s="62" t="s">
        <v>74</v>
      </c>
      <c r="B312" s="65" t="s">
        <v>316</v>
      </c>
      <c r="C312" s="66" t="s">
        <v>317</v>
      </c>
      <c r="D312" s="8">
        <f>IFERROR(IF(OR($B312="",$B312="No CAS"),INDEX('[1]DEQ Pollutant List'!$A$7:$A$611,MATCH($C312,'[1]DEQ Pollutant List'!$C$7:$C$611,0)),INDEX('[1]DEQ Pollutant List'!$A$7:$A$611,MATCH($B312,'[1]DEQ Pollutant List'!$B$7:$B$611,0))),"")</f>
        <v>229</v>
      </c>
      <c r="F312" s="104">
        <v>2.23E-5</v>
      </c>
      <c r="G312" s="65">
        <v>2.23E-5</v>
      </c>
      <c r="H312" s="65" t="s">
        <v>346</v>
      </c>
      <c r="I312" s="65" t="s">
        <v>179</v>
      </c>
      <c r="J312" s="67">
        <v>0.19534799999999999</v>
      </c>
      <c r="K312" s="67">
        <v>0.19534799999999999</v>
      </c>
      <c r="L312" s="67">
        <v>0.19534799999999999</v>
      </c>
      <c r="M312" s="67">
        <f>VLOOKUP('3. Pollutant Emissions - EF'!A312,'2. Emissions Units &amp; Activities'!A:M,11,FALSE)*G312</f>
        <v>5.352E-4</v>
      </c>
      <c r="N312" s="67">
        <f>VLOOKUP('3. Pollutant Emissions - EF'!A312,'2. Emissions Units &amp; Activities'!A:M,12,FALSE)*G312</f>
        <v>5.352E-4</v>
      </c>
      <c r="O312" s="67">
        <f>VLOOKUP('3. Pollutant Emissions - EF'!A312,'2. Emissions Units &amp; Activities'!A:M,13,FALSE)*G312</f>
        <v>5.352E-4</v>
      </c>
    </row>
    <row r="313" spans="1:15" x14ac:dyDescent="0.35">
      <c r="A313" s="63" t="s">
        <v>74</v>
      </c>
      <c r="B313" s="66" t="s">
        <v>217</v>
      </c>
      <c r="C313" s="66" t="s">
        <v>218</v>
      </c>
      <c r="D313" s="8">
        <f>IFERROR(IF(OR($B313="",$B313="No CAS"),INDEX('[1]DEQ Pollutant List'!$A$7:$A$611,MATCH($C313,'[1]DEQ Pollutant List'!$C$7:$C$611,0)),INDEX('[1]DEQ Pollutant List'!$A$7:$A$611,MATCH($B313,'[1]DEQ Pollutant List'!$B$7:$B$611,0))),"")</f>
        <v>250</v>
      </c>
      <c r="F313" s="104">
        <v>1.21E-4</v>
      </c>
      <c r="G313" s="66">
        <v>1.21E-4</v>
      </c>
      <c r="H313" s="66" t="s">
        <v>346</v>
      </c>
      <c r="I313" s="66" t="s">
        <v>179</v>
      </c>
      <c r="J313" s="89">
        <v>1.05996</v>
      </c>
      <c r="K313" s="68">
        <v>1.05996</v>
      </c>
      <c r="L313" s="68">
        <v>1.05996</v>
      </c>
      <c r="M313" s="68">
        <f>VLOOKUP('3. Pollutant Emissions - EF'!A313,'2. Emissions Units &amp; Activities'!A:M,11,FALSE)*G313</f>
        <v>2.9039999999999999E-3</v>
      </c>
      <c r="N313" s="68">
        <f>VLOOKUP('3. Pollutant Emissions - EF'!A313,'2. Emissions Units &amp; Activities'!A:M,12,FALSE)*G313</f>
        <v>2.9039999999999999E-3</v>
      </c>
      <c r="O313" s="68">
        <f>VLOOKUP('3. Pollutant Emissions - EF'!A313,'2. Emissions Units &amp; Activities'!A:M,13,FALSE)*G313</f>
        <v>2.9039999999999999E-3</v>
      </c>
    </row>
    <row r="314" spans="1:15" x14ac:dyDescent="0.35">
      <c r="A314" s="62" t="s">
        <v>74</v>
      </c>
      <c r="B314" s="65" t="s">
        <v>249</v>
      </c>
      <c r="C314" s="65" t="s">
        <v>250</v>
      </c>
      <c r="D314" s="8">
        <f>IFERROR(IF(OR($B314="",$B314="No CAS"),INDEX('[1]DEQ Pollutant List'!$A$7:$A$611,MATCH($C314,'[1]DEQ Pollutant List'!$C$7:$C$611,0)),INDEX('[1]DEQ Pollutant List'!$A$7:$A$611,MATCH($B314,'[1]DEQ Pollutant List'!$B$7:$B$611,0))),"")</f>
        <v>289</v>
      </c>
      <c r="F314" s="104">
        <v>1.3900000000000001E-5</v>
      </c>
      <c r="G314" s="65">
        <v>1.3900000000000001E-5</v>
      </c>
      <c r="H314" s="65" t="s">
        <v>346</v>
      </c>
      <c r="I314" s="65" t="s">
        <v>179</v>
      </c>
      <c r="J314" s="88">
        <v>0.121764</v>
      </c>
      <c r="K314" s="67">
        <v>0.121764</v>
      </c>
      <c r="L314" s="67">
        <v>0.121764</v>
      </c>
      <c r="M314" s="67">
        <f>VLOOKUP('3. Pollutant Emissions - EF'!A314,'2. Emissions Units &amp; Activities'!A:M,11,FALSE)*G314</f>
        <v>3.3360000000000003E-4</v>
      </c>
      <c r="N314" s="67">
        <f>VLOOKUP('3. Pollutant Emissions - EF'!A314,'2. Emissions Units &amp; Activities'!A:M,12,FALSE)*G314</f>
        <v>3.3360000000000003E-4</v>
      </c>
      <c r="O314" s="67">
        <f>VLOOKUP('3. Pollutant Emissions - EF'!A314,'2. Emissions Units &amp; Activities'!A:M,13,FALSE)*G314</f>
        <v>3.3360000000000003E-4</v>
      </c>
    </row>
    <row r="315" spans="1:15" x14ac:dyDescent="0.35">
      <c r="A315" s="63" t="s">
        <v>74</v>
      </c>
      <c r="B315" s="66" t="s">
        <v>303</v>
      </c>
      <c r="C315" s="66" t="s">
        <v>304</v>
      </c>
      <c r="D315" s="8">
        <f>IFERROR(IF(OR($B315="",$B315="No CAS"),INDEX('[1]DEQ Pollutant List'!$A$7:$A$611,MATCH($C315,'[1]DEQ Pollutant List'!$C$7:$C$611,0)),INDEX('[1]DEQ Pollutant List'!$A$7:$A$611,MATCH($B315,'[1]DEQ Pollutant List'!$B$7:$B$611,0))),"")</f>
        <v>321</v>
      </c>
      <c r="F315" s="104">
        <v>0.11600000000000001</v>
      </c>
      <c r="G315" s="66">
        <v>0.11600000000000001</v>
      </c>
      <c r="H315" s="66" t="s">
        <v>346</v>
      </c>
      <c r="I315" s="66" t="s">
        <v>179</v>
      </c>
      <c r="J315" s="66">
        <v>1016.16</v>
      </c>
      <c r="K315" s="68">
        <v>1016.16</v>
      </c>
      <c r="L315" s="68">
        <v>1016.16</v>
      </c>
      <c r="M315" s="68">
        <f>VLOOKUP('3. Pollutant Emissions - EF'!A315,'2. Emissions Units &amp; Activities'!A:M,11,FALSE)*G315</f>
        <v>2.7840000000000003</v>
      </c>
      <c r="N315" s="68">
        <f>VLOOKUP('3. Pollutant Emissions - EF'!A315,'2. Emissions Units &amp; Activities'!A:M,12,FALSE)*G315</f>
        <v>2.7840000000000003</v>
      </c>
      <c r="O315" s="68">
        <f>VLOOKUP('3. Pollutant Emissions - EF'!A315,'2. Emissions Units &amp; Activities'!A:M,13,FALSE)*G315</f>
        <v>2.7840000000000003</v>
      </c>
    </row>
    <row r="316" spans="1:15" x14ac:dyDescent="0.35">
      <c r="A316" s="62" t="s">
        <v>74</v>
      </c>
      <c r="B316" s="65" t="s">
        <v>290</v>
      </c>
      <c r="C316" s="65" t="s">
        <v>291</v>
      </c>
      <c r="D316" s="8">
        <f>IFERROR(IF(OR($B316="",$B316="No CAS"),INDEX('[1]DEQ Pollutant List'!$A$7:$A$611,MATCH($C316,'[1]DEQ Pollutant List'!$C$7:$C$611,0)),INDEX('[1]DEQ Pollutant List'!$A$7:$A$611,MATCH($B316,'[1]DEQ Pollutant List'!$B$7:$B$611,0))),"")</f>
        <v>337</v>
      </c>
      <c r="F316" s="104">
        <v>2.81E-4</v>
      </c>
      <c r="G316" s="65">
        <v>2.81E-4</v>
      </c>
      <c r="H316" s="65" t="s">
        <v>346</v>
      </c>
      <c r="I316" s="65" t="s">
        <v>179</v>
      </c>
      <c r="J316" s="67">
        <v>2.46156</v>
      </c>
      <c r="K316" s="67">
        <v>2.46156</v>
      </c>
      <c r="L316" s="67">
        <v>2.46156</v>
      </c>
      <c r="M316" s="67">
        <f>VLOOKUP('3. Pollutant Emissions - EF'!A316,'2. Emissions Units &amp; Activities'!A:M,11,FALSE)*G316</f>
        <v>6.744E-3</v>
      </c>
      <c r="N316" s="67">
        <f>VLOOKUP('3. Pollutant Emissions - EF'!A316,'2. Emissions Units &amp; Activities'!A:M,12,FALSE)*G316</f>
        <v>6.744E-3</v>
      </c>
      <c r="O316" s="67">
        <f>VLOOKUP('3. Pollutant Emissions - EF'!A316,'2. Emissions Units &amp; Activities'!A:M,13,FALSE)*G316</f>
        <v>6.744E-3</v>
      </c>
    </row>
    <row r="317" spans="1:15" x14ac:dyDescent="0.35">
      <c r="A317" s="63" t="s">
        <v>74</v>
      </c>
      <c r="B317" s="66" t="s">
        <v>292</v>
      </c>
      <c r="C317" s="66" t="s">
        <v>293</v>
      </c>
      <c r="D317" s="8">
        <f>IFERROR(IF(OR($B317="",$B317="No CAS"),INDEX('[1]DEQ Pollutant List'!$A$7:$A$611,MATCH($C317,'[1]DEQ Pollutant List'!$C$7:$C$611,0)),INDEX('[1]DEQ Pollutant List'!$A$7:$A$611,MATCH($B317,'[1]DEQ Pollutant List'!$B$7:$B$611,0))),"")</f>
        <v>585</v>
      </c>
      <c r="F317" s="104">
        <v>2.05E-4</v>
      </c>
      <c r="G317" s="66">
        <v>2.05E-4</v>
      </c>
      <c r="H317" s="66" t="s">
        <v>346</v>
      </c>
      <c r="I317" s="66" t="s">
        <v>179</v>
      </c>
      <c r="J317" s="68">
        <v>1.7958000000000001</v>
      </c>
      <c r="K317" s="68">
        <v>1.7958000000000001</v>
      </c>
      <c r="L317" s="68">
        <v>1.7958000000000001</v>
      </c>
      <c r="M317" s="68">
        <f>VLOOKUP('3. Pollutant Emissions - EF'!A317,'2. Emissions Units &amp; Activities'!A:M,11,FALSE)*G317</f>
        <v>4.9199999999999999E-3</v>
      </c>
      <c r="N317" s="68">
        <f>VLOOKUP('3. Pollutant Emissions - EF'!A317,'2. Emissions Units &amp; Activities'!A:M,12,FALSE)*G317</f>
        <v>4.9199999999999999E-3</v>
      </c>
      <c r="O317" s="68">
        <f>VLOOKUP('3. Pollutant Emissions - EF'!A317,'2. Emissions Units &amp; Activities'!A:M,13,FALSE)*G317</f>
        <v>4.9199999999999999E-3</v>
      </c>
    </row>
    <row r="318" spans="1:15" x14ac:dyDescent="0.35">
      <c r="A318" s="62" t="s">
        <v>74</v>
      </c>
      <c r="B318" s="65" t="s">
        <v>320</v>
      </c>
      <c r="C318" s="66" t="s">
        <v>321</v>
      </c>
      <c r="D318" s="8">
        <f>IFERROR(IF(OR($B318="",$B318="No CAS"),INDEX('[1]DEQ Pollutant List'!$A$7:$A$611,MATCH($C318,'[1]DEQ Pollutant List'!$C$7:$C$611,0)),INDEX('[1]DEQ Pollutant List'!$A$7:$A$611,MATCH($B318,'[1]DEQ Pollutant List'!$B$7:$B$611,0))),"")</f>
        <v>488</v>
      </c>
      <c r="F318" s="104">
        <v>1.42E-3</v>
      </c>
      <c r="G318" s="65">
        <v>1.42E-3</v>
      </c>
      <c r="H318" s="65" t="s">
        <v>346</v>
      </c>
      <c r="I318" s="65" t="s">
        <v>179</v>
      </c>
      <c r="J318" s="67">
        <v>12.4392</v>
      </c>
      <c r="K318" s="67">
        <v>12.4392</v>
      </c>
      <c r="L318" s="67">
        <v>12.4392</v>
      </c>
      <c r="M318" s="67">
        <f>VLOOKUP('3. Pollutant Emissions - EF'!A318,'2. Emissions Units &amp; Activities'!A:M,11,FALSE)*G318</f>
        <v>3.4079999999999999E-2</v>
      </c>
      <c r="N318" s="67">
        <f>VLOOKUP('3. Pollutant Emissions - EF'!A318,'2. Emissions Units &amp; Activities'!A:M,12,FALSE)*G318</f>
        <v>3.4079999999999999E-2</v>
      </c>
      <c r="O318" s="67">
        <f>VLOOKUP('3. Pollutant Emissions - EF'!A318,'2. Emissions Units &amp; Activities'!A:M,13,FALSE)*G318</f>
        <v>3.4079999999999999E-2</v>
      </c>
    </row>
    <row r="319" spans="1:15" x14ac:dyDescent="0.35">
      <c r="A319" s="63" t="s">
        <v>74</v>
      </c>
      <c r="B319" s="66" t="s">
        <v>257</v>
      </c>
      <c r="C319" s="66" t="s">
        <v>258</v>
      </c>
      <c r="D319" s="8">
        <f>IFERROR(IF(OR($B319="",$B319="No CAS"),INDEX('[1]DEQ Pollutant List'!$A$7:$A$611,MATCH($C319,'[1]DEQ Pollutant List'!$C$7:$C$611,0)),INDEX('[1]DEQ Pollutant List'!$A$7:$A$611,MATCH($B319,'[1]DEQ Pollutant List'!$B$7:$B$611,0))),"")</f>
        <v>600</v>
      </c>
      <c r="F319" s="104">
        <v>1.66E-4</v>
      </c>
      <c r="G319" s="66">
        <v>1.66E-4</v>
      </c>
      <c r="H319" s="66" t="s">
        <v>346</v>
      </c>
      <c r="I319" s="66" t="s">
        <v>179</v>
      </c>
      <c r="J319" s="89">
        <v>1.4541599999999999</v>
      </c>
      <c r="K319" s="68">
        <v>1.4541599999999999</v>
      </c>
      <c r="L319" s="68">
        <v>1.4541599999999999</v>
      </c>
      <c r="M319" s="68">
        <f>VLOOKUP('3. Pollutant Emissions - EF'!A319,'2. Emissions Units &amp; Activities'!A:M,11,FALSE)*G319</f>
        <v>3.9839999999999997E-3</v>
      </c>
      <c r="N319" s="68">
        <f>VLOOKUP('3. Pollutant Emissions - EF'!A319,'2. Emissions Units &amp; Activities'!A:M,12,FALSE)*G319</f>
        <v>3.9839999999999997E-3</v>
      </c>
      <c r="O319" s="68">
        <f>VLOOKUP('3. Pollutant Emissions - EF'!A319,'2. Emissions Units &amp; Activities'!A:M,13,FALSE)*G319</f>
        <v>3.9839999999999997E-3</v>
      </c>
    </row>
    <row r="320" spans="1:15" x14ac:dyDescent="0.35">
      <c r="A320" s="62" t="s">
        <v>74</v>
      </c>
      <c r="B320" s="65" t="s">
        <v>294</v>
      </c>
      <c r="C320" s="65" t="s">
        <v>295</v>
      </c>
      <c r="D320" s="8">
        <f>IFERROR(IF(OR($B320="",$B320="No CAS"),INDEX('[1]DEQ Pollutant List'!$A$7:$A$611,MATCH($C320,'[1]DEQ Pollutant List'!$C$7:$C$611,0)),INDEX('[1]DEQ Pollutant List'!$A$7:$A$611,MATCH($B320,'[1]DEQ Pollutant List'!$B$7:$B$611,0))),"")</f>
        <v>608</v>
      </c>
      <c r="F320" s="104">
        <v>7.7700000000000001E-6</v>
      </c>
      <c r="G320" s="65">
        <v>7.7700000000000001E-6</v>
      </c>
      <c r="H320" s="65" t="s">
        <v>346</v>
      </c>
      <c r="I320" s="65" t="s">
        <v>179</v>
      </c>
      <c r="J320" s="65">
        <v>6.8065200000000006E-2</v>
      </c>
      <c r="K320" s="67">
        <v>6.8065200000000006E-2</v>
      </c>
      <c r="L320" s="67">
        <v>6.8065200000000006E-2</v>
      </c>
      <c r="M320" s="67">
        <f>VLOOKUP('3. Pollutant Emissions - EF'!A320,'2. Emissions Units &amp; Activities'!A:M,11,FALSE)*G320</f>
        <v>1.8647999999999999E-4</v>
      </c>
      <c r="N320" s="67">
        <f>VLOOKUP('3. Pollutant Emissions - EF'!A320,'2. Emissions Units &amp; Activities'!A:M,12,FALSE)*G320</f>
        <v>1.8647999999999999E-4</v>
      </c>
      <c r="O320" s="67">
        <f>VLOOKUP('3. Pollutant Emissions - EF'!A320,'2. Emissions Units &amp; Activities'!A:M,13,FALSE)*G320</f>
        <v>1.8647999999999999E-4</v>
      </c>
    </row>
    <row r="321" spans="1:15" x14ac:dyDescent="0.35">
      <c r="A321" s="63" t="s">
        <v>74</v>
      </c>
      <c r="B321" s="66" t="s">
        <v>296</v>
      </c>
      <c r="C321" s="66" t="s">
        <v>297</v>
      </c>
      <c r="D321" s="8">
        <f>IFERROR(IF(OR($B321="",$B321="No CAS"),INDEX('[1]DEQ Pollutant List'!$A$7:$A$611,MATCH($C321,'[1]DEQ Pollutant List'!$C$7:$C$611,0)),INDEX('[1]DEQ Pollutant List'!$A$7:$A$611,MATCH($B321,'[1]DEQ Pollutant List'!$B$7:$B$611,0))),"")</f>
        <v>628</v>
      </c>
      <c r="F321" s="104">
        <v>1.08E-4</v>
      </c>
      <c r="G321" s="66">
        <v>1.08E-4</v>
      </c>
      <c r="H321" s="66" t="s">
        <v>346</v>
      </c>
      <c r="I321" s="66" t="s">
        <v>179</v>
      </c>
      <c r="J321" s="89">
        <v>0.94608000000000003</v>
      </c>
      <c r="K321" s="68">
        <v>0.94608000000000003</v>
      </c>
      <c r="L321" s="68">
        <v>0.94608000000000003</v>
      </c>
      <c r="M321" s="68">
        <f>VLOOKUP('3. Pollutant Emissions - EF'!A321,'2. Emissions Units &amp; Activities'!A:M,11,FALSE)*G321</f>
        <v>2.5919999999999997E-3</v>
      </c>
      <c r="N321" s="68">
        <f>VLOOKUP('3. Pollutant Emissions - EF'!A321,'2. Emissions Units &amp; Activities'!A:M,12,FALSE)*G321</f>
        <v>2.5919999999999997E-3</v>
      </c>
      <c r="O321" s="68">
        <f>VLOOKUP('3. Pollutant Emissions - EF'!A321,'2. Emissions Units &amp; Activities'!A:M,13,FALSE)*G321</f>
        <v>2.5919999999999997E-3</v>
      </c>
    </row>
    <row r="322" spans="1:15" x14ac:dyDescent="0.35">
      <c r="A322" s="62" t="s">
        <v>77</v>
      </c>
      <c r="B322" s="95" t="s">
        <v>288</v>
      </c>
      <c r="C322" s="65" t="s">
        <v>289</v>
      </c>
      <c r="D322" s="8">
        <f>IFERROR(IF(OR($B322="",$B322="No CAS"),INDEX('[1]DEQ Pollutant List'!$A$7:$A$611,MATCH($C322,'[1]DEQ Pollutant List'!$C$7:$C$611,0)),INDEX('[1]DEQ Pollutant List'!$A$7:$A$611,MATCH($B322,'[1]DEQ Pollutant List'!$B$7:$B$611,0))),"")</f>
        <v>293</v>
      </c>
      <c r="F322" s="104">
        <v>0.124700002</v>
      </c>
      <c r="G322" s="65">
        <v>0.124700002</v>
      </c>
      <c r="H322" s="65" t="s">
        <v>347</v>
      </c>
      <c r="I322" s="65" t="s">
        <v>175</v>
      </c>
      <c r="J322" s="88">
        <v>47619.763529999997</v>
      </c>
      <c r="K322" s="67">
        <v>66091.001260000005</v>
      </c>
      <c r="L322" s="67">
        <v>66091.001260000005</v>
      </c>
      <c r="M322" s="67">
        <f>VLOOKUP('3. Pollutant Emissions - EF'!A322,'2. Emissions Units &amp; Activities'!A:M,11,FALSE)*G322</f>
        <v>174.25578279480001</v>
      </c>
      <c r="N322" s="67">
        <f>VLOOKUP('3. Pollutant Emissions - EF'!A322,'2. Emissions Units &amp; Activities'!A:M,12,FALSE)*G322</f>
        <v>181.07123578082195</v>
      </c>
      <c r="O322" s="67">
        <f>VLOOKUP('3. Pollutant Emissions - EF'!A322,'2. Emissions Units &amp; Activities'!A:M,13,FALSE)*G322</f>
        <v>181.07123578082195</v>
      </c>
    </row>
    <row r="323" spans="1:15" x14ac:dyDescent="0.35">
      <c r="A323" s="96" t="s">
        <v>79</v>
      </c>
      <c r="B323" s="66" t="s">
        <v>269</v>
      </c>
      <c r="C323" s="66" t="s">
        <v>270</v>
      </c>
      <c r="D323" s="8">
        <f>IFERROR(IF(OR($B323="",$B323="No CAS"),INDEX('[1]DEQ Pollutant List'!$A$7:$A$611,MATCH($C323,'[1]DEQ Pollutant List'!$C$7:$C$611,0)),INDEX('[1]DEQ Pollutant List'!$A$7:$A$611,MATCH($B323,'[1]DEQ Pollutant List'!$B$7:$B$611,0))),"")</f>
        <v>326</v>
      </c>
      <c r="F323" s="105">
        <v>1.3200000000000001E-4</v>
      </c>
      <c r="G323" s="66">
        <v>1.3200000000000001E-4</v>
      </c>
      <c r="H323" s="66" t="s">
        <v>346</v>
      </c>
      <c r="I323" s="66" t="s">
        <v>179</v>
      </c>
      <c r="J323" s="68">
        <v>4.6252800000000001</v>
      </c>
      <c r="K323" s="68">
        <v>1.15632</v>
      </c>
      <c r="L323" s="68">
        <v>1.15632</v>
      </c>
      <c r="M323" s="68">
        <f>VLOOKUP('3. Pollutant Emissions - EF'!A323,'2. Emissions Units &amp; Activities'!A:M,11,FALSE)*G323</f>
        <v>1.2672000000000001E-2</v>
      </c>
      <c r="N323" s="68">
        <f>VLOOKUP('3. Pollutant Emissions - EF'!A323,'2. Emissions Units &amp; Activities'!A:M,12,FALSE)*G323</f>
        <v>1.2672000000000001E-2</v>
      </c>
      <c r="O323" s="68">
        <f>VLOOKUP('3. Pollutant Emissions - EF'!A323,'2. Emissions Units &amp; Activities'!A:M,13,FALSE)*G323</f>
        <v>1.2672000000000001E-2</v>
      </c>
    </row>
    <row r="324" spans="1:15" x14ac:dyDescent="0.35">
      <c r="A324" s="62" t="s">
        <v>79</v>
      </c>
      <c r="B324" s="65" t="s">
        <v>276</v>
      </c>
      <c r="C324" s="65" t="s">
        <v>277</v>
      </c>
      <c r="D324" s="8">
        <f>IFERROR(IF(OR($B324="",$B324="No CAS"),INDEX('[1]DEQ Pollutant List'!$A$7:$A$611,MATCH($C324,'[1]DEQ Pollutant List'!$C$7:$C$611,0)),INDEX('[1]DEQ Pollutant List'!$A$7:$A$611,MATCH($B324,'[1]DEQ Pollutant List'!$B$7:$B$611,0))),"")</f>
        <v>113</v>
      </c>
      <c r="F324" s="105">
        <v>3.8099999999999998E-5</v>
      </c>
      <c r="G324" s="65">
        <v>3.8099999999999998E-5</v>
      </c>
      <c r="H324" s="65" t="s">
        <v>346</v>
      </c>
      <c r="I324" s="65" t="s">
        <v>179</v>
      </c>
      <c r="J324" s="67">
        <v>1.335024</v>
      </c>
      <c r="K324" s="67">
        <v>0.333756</v>
      </c>
      <c r="L324" s="67">
        <v>0.333756</v>
      </c>
      <c r="M324" s="67">
        <f>VLOOKUP('3. Pollutant Emissions - EF'!A324,'2. Emissions Units &amp; Activities'!A:M,11,FALSE)*G324</f>
        <v>3.6575999999999996E-3</v>
      </c>
      <c r="N324" s="67">
        <f>VLOOKUP('3. Pollutant Emissions - EF'!A324,'2. Emissions Units &amp; Activities'!A:M,12,FALSE)*G324</f>
        <v>3.6575999999999996E-3</v>
      </c>
      <c r="O324" s="67">
        <f>VLOOKUP('3. Pollutant Emissions - EF'!A324,'2. Emissions Units &amp; Activities'!A:M,13,FALSE)*G324</f>
        <v>3.6575999999999996E-3</v>
      </c>
    </row>
    <row r="325" spans="1:15" x14ac:dyDescent="0.35">
      <c r="A325" s="63" t="s">
        <v>79</v>
      </c>
      <c r="B325" s="66" t="s">
        <v>310</v>
      </c>
      <c r="C325" s="66" t="s">
        <v>311</v>
      </c>
      <c r="D325" s="8">
        <f>IFERROR(IF(OR($B325="",$B325="No CAS"),INDEX('[1]DEQ Pollutant List'!$A$7:$A$611,MATCH($C325,'[1]DEQ Pollutant List'!$C$7:$C$611,0)),INDEX('[1]DEQ Pollutant List'!$A$7:$A$611,MATCH($B325,'[1]DEQ Pollutant List'!$B$7:$B$611,0))),"")</f>
        <v>75</v>
      </c>
      <c r="F325" s="103">
        <v>5.3000000000000001E-5</v>
      </c>
      <c r="G325" s="66">
        <v>5.3000000000000001E-5</v>
      </c>
      <c r="H325" s="66" t="s">
        <v>346</v>
      </c>
      <c r="I325" s="66" t="s">
        <v>179</v>
      </c>
      <c r="J325" s="68">
        <v>1.8571200000000001</v>
      </c>
      <c r="K325" s="68">
        <v>0.46428000000000003</v>
      </c>
      <c r="L325" s="68">
        <v>0.46428000000000003</v>
      </c>
      <c r="M325" s="68">
        <f>VLOOKUP('3. Pollutant Emissions - EF'!A325,'2. Emissions Units &amp; Activities'!A:M,11,FALSE)*G325</f>
        <v>5.0880000000000005E-3</v>
      </c>
      <c r="N325" s="68">
        <f>VLOOKUP('3. Pollutant Emissions - EF'!A325,'2. Emissions Units &amp; Activities'!A:M,12,FALSE)*G325</f>
        <v>5.0880000000000005E-3</v>
      </c>
      <c r="O325" s="68">
        <f>VLOOKUP('3. Pollutant Emissions - EF'!A325,'2. Emissions Units &amp; Activities'!A:M,13,FALSE)*G325</f>
        <v>5.0880000000000005E-3</v>
      </c>
    </row>
    <row r="326" spans="1:15" x14ac:dyDescent="0.35">
      <c r="A326" s="62" t="s">
        <v>79</v>
      </c>
      <c r="B326" s="65" t="s">
        <v>278</v>
      </c>
      <c r="C326" s="65" t="s">
        <v>279</v>
      </c>
      <c r="D326" s="8">
        <f>IFERROR(IF(OR($B326="",$B326="No CAS"),INDEX('[1]DEQ Pollutant List'!$A$7:$A$611,MATCH($C326,'[1]DEQ Pollutant List'!$C$7:$C$611,0)),INDEX('[1]DEQ Pollutant List'!$A$7:$A$611,MATCH($B326,'[1]DEQ Pollutant List'!$B$7:$B$611,0))),"")</f>
        <v>333</v>
      </c>
      <c r="F326" s="105">
        <v>1.65E-3</v>
      </c>
      <c r="G326" s="65">
        <v>1.65E-3</v>
      </c>
      <c r="H326" s="65" t="s">
        <v>346</v>
      </c>
      <c r="I326" s="65" t="s">
        <v>179</v>
      </c>
      <c r="J326" s="88">
        <v>57.816000000000003</v>
      </c>
      <c r="K326" s="67">
        <v>14.454000000000001</v>
      </c>
      <c r="L326" s="67">
        <v>14.454000000000001</v>
      </c>
      <c r="M326" s="67">
        <f>VLOOKUP('3. Pollutant Emissions - EF'!A326,'2. Emissions Units &amp; Activities'!A:M,11,FALSE)*G326</f>
        <v>0.15839999999999999</v>
      </c>
      <c r="N326" s="67">
        <f>VLOOKUP('3. Pollutant Emissions - EF'!A326,'2. Emissions Units &amp; Activities'!A:M,12,FALSE)*G326</f>
        <v>0.15839999999999999</v>
      </c>
      <c r="O326" s="67">
        <f>VLOOKUP('3. Pollutant Emissions - EF'!A326,'2. Emissions Units &amp; Activities'!A:M,13,FALSE)*G326</f>
        <v>0.15839999999999999</v>
      </c>
    </row>
    <row r="327" spans="1:15" x14ac:dyDescent="0.35">
      <c r="A327" s="63" t="s">
        <v>79</v>
      </c>
      <c r="B327" s="66" t="s">
        <v>206</v>
      </c>
      <c r="C327" s="66" t="s">
        <v>207</v>
      </c>
      <c r="D327" s="8">
        <f>IFERROR(IF(OR($B327="",$B327="No CAS"),INDEX('[1]DEQ Pollutant List'!$A$7:$A$611,MATCH($C327,'[1]DEQ Pollutant List'!$C$7:$C$611,0)),INDEX('[1]DEQ Pollutant List'!$A$7:$A$611,MATCH($B327,'[1]DEQ Pollutant List'!$B$7:$B$611,0))),"")</f>
        <v>1</v>
      </c>
      <c r="F327" s="104">
        <v>5.0600000000000005E-4</v>
      </c>
      <c r="G327" s="66">
        <v>5.0600000000000005E-4</v>
      </c>
      <c r="H327" s="66" t="s">
        <v>346</v>
      </c>
      <c r="I327" s="66" t="s">
        <v>179</v>
      </c>
      <c r="J327" s="89">
        <v>17.730239999999998</v>
      </c>
      <c r="K327" s="68">
        <v>4.4325599999999996</v>
      </c>
      <c r="L327" s="68">
        <v>4.4325599999999996</v>
      </c>
      <c r="M327" s="68">
        <f>VLOOKUP('3. Pollutant Emissions - EF'!A327,'2. Emissions Units &amp; Activities'!A:M,11,FALSE)*G327</f>
        <v>4.8576000000000008E-2</v>
      </c>
      <c r="N327" s="68">
        <f>VLOOKUP('3. Pollutant Emissions - EF'!A327,'2. Emissions Units &amp; Activities'!A:M,12,FALSE)*G327</f>
        <v>4.8576000000000008E-2</v>
      </c>
      <c r="O327" s="68">
        <f>VLOOKUP('3. Pollutant Emissions - EF'!A327,'2. Emissions Units &amp; Activities'!A:M,13,FALSE)*G327</f>
        <v>4.8576000000000008E-2</v>
      </c>
    </row>
    <row r="328" spans="1:15" x14ac:dyDescent="0.35">
      <c r="A328" s="62" t="s">
        <v>79</v>
      </c>
      <c r="B328" s="65" t="s">
        <v>322</v>
      </c>
      <c r="C328" s="65" t="s">
        <v>323</v>
      </c>
      <c r="D328" s="8">
        <f>IFERROR(IF(OR($B328="",$B328="No CAS"),INDEX('[1]DEQ Pollutant List'!$A$7:$A$611,MATCH($C328,'[1]DEQ Pollutant List'!$C$7:$C$611,0)),INDEX('[1]DEQ Pollutant List'!$A$7:$A$611,MATCH($B328,'[1]DEQ Pollutant List'!$B$7:$B$611,0))),"")</f>
        <v>634</v>
      </c>
      <c r="F328" s="103">
        <v>3.2099999999999997E-2</v>
      </c>
      <c r="G328" s="65">
        <v>3.2099999999999997E-2</v>
      </c>
      <c r="H328" s="65" t="s">
        <v>346</v>
      </c>
      <c r="I328" s="65" t="s">
        <v>179</v>
      </c>
      <c r="J328" s="67">
        <v>1124.7840000000001</v>
      </c>
      <c r="K328" s="67">
        <v>281.19600000000003</v>
      </c>
      <c r="L328" s="67">
        <v>281.19600000000003</v>
      </c>
      <c r="M328" s="67">
        <f>VLOOKUP('3. Pollutant Emissions - EF'!A328,'2. Emissions Units &amp; Activities'!A:M,11,FALSE)*G328</f>
        <v>3.0815999999999999</v>
      </c>
      <c r="N328" s="67">
        <f>VLOOKUP('3. Pollutant Emissions - EF'!A328,'2. Emissions Units &amp; Activities'!A:M,12,FALSE)*G328</f>
        <v>3.0815999999999999</v>
      </c>
      <c r="O328" s="67">
        <f>VLOOKUP('3. Pollutant Emissions - EF'!A328,'2. Emissions Units &amp; Activities'!A:M,13,FALSE)*G328</f>
        <v>3.0815999999999999</v>
      </c>
    </row>
    <row r="329" spans="1:15" x14ac:dyDescent="0.35">
      <c r="A329" s="63" t="s">
        <v>79</v>
      </c>
      <c r="B329" s="66" t="s">
        <v>301</v>
      </c>
      <c r="C329" s="66" t="s">
        <v>302</v>
      </c>
      <c r="D329" s="8">
        <f>IFERROR(IF(OR($B329="",$B329="No CAS"),INDEX('[1]DEQ Pollutant List'!$A$7:$A$611,MATCH($C329,'[1]DEQ Pollutant List'!$C$7:$C$611,0)),INDEX('[1]DEQ Pollutant List'!$A$7:$A$611,MATCH($B329,'[1]DEQ Pollutant List'!$B$7:$B$611,0))),"")</f>
        <v>5</v>
      </c>
      <c r="F329" s="104">
        <v>2.92E-4</v>
      </c>
      <c r="G329" s="66">
        <v>2.92E-4</v>
      </c>
      <c r="H329" s="66" t="s">
        <v>346</v>
      </c>
      <c r="I329" s="66" t="s">
        <v>179</v>
      </c>
      <c r="J329" s="89">
        <v>10.231680000000001</v>
      </c>
      <c r="K329" s="68">
        <v>2.5579200000000002</v>
      </c>
      <c r="L329" s="68">
        <v>2.5579200000000002</v>
      </c>
      <c r="M329" s="68">
        <f>VLOOKUP('3. Pollutant Emissions - EF'!A329,'2. Emissions Units &amp; Activities'!A:M,11,FALSE)*G329</f>
        <v>2.8032000000000001E-2</v>
      </c>
      <c r="N329" s="68">
        <f>VLOOKUP('3. Pollutant Emissions - EF'!A329,'2. Emissions Units &amp; Activities'!A:M,12,FALSE)*G329</f>
        <v>2.8032000000000001E-2</v>
      </c>
      <c r="O329" s="68">
        <f>VLOOKUP('3. Pollutant Emissions - EF'!A329,'2. Emissions Units &amp; Activities'!A:M,13,FALSE)*G329</f>
        <v>2.8032000000000001E-2</v>
      </c>
    </row>
    <row r="330" spans="1:15" x14ac:dyDescent="0.35">
      <c r="A330" s="62" t="s">
        <v>79</v>
      </c>
      <c r="B330" s="65" t="s">
        <v>312</v>
      </c>
      <c r="C330" s="65" t="s">
        <v>313</v>
      </c>
      <c r="D330" s="8">
        <f>IFERROR(IF(OR($B330="",$B330="No CAS"),INDEX('[1]DEQ Pollutant List'!$A$7:$A$611,MATCH($C330,'[1]DEQ Pollutant List'!$C$7:$C$611,0)),INDEX('[1]DEQ Pollutant List'!$A$7:$A$611,MATCH($B330,'[1]DEQ Pollutant List'!$B$7:$B$611,0))),"")</f>
        <v>46</v>
      </c>
      <c r="F330" s="104">
        <v>3.6999999999999998E-5</v>
      </c>
      <c r="G330" s="65">
        <v>3.6999999999999998E-5</v>
      </c>
      <c r="H330" s="65" t="s">
        <v>346</v>
      </c>
      <c r="I330" s="65" t="s">
        <v>179</v>
      </c>
      <c r="J330" s="67">
        <v>1.2964800000000001</v>
      </c>
      <c r="K330" s="67">
        <v>0.32412000000000002</v>
      </c>
      <c r="L330" s="67">
        <v>0.32412000000000002</v>
      </c>
      <c r="M330" s="67">
        <f>VLOOKUP('3. Pollutant Emissions - EF'!A330,'2. Emissions Units &amp; Activities'!A:M,11,FALSE)*G330</f>
        <v>3.5519999999999996E-3</v>
      </c>
      <c r="N330" s="67">
        <f>VLOOKUP('3. Pollutant Emissions - EF'!A330,'2. Emissions Units &amp; Activities'!A:M,12,FALSE)*G330</f>
        <v>3.5519999999999996E-3</v>
      </c>
      <c r="O330" s="67">
        <f>VLOOKUP('3. Pollutant Emissions - EF'!A330,'2. Emissions Units &amp; Activities'!A:M,13,FALSE)*G330</f>
        <v>3.5519999999999996E-3</v>
      </c>
    </row>
    <row r="331" spans="1:15" x14ac:dyDescent="0.35">
      <c r="A331" s="63" t="s">
        <v>79</v>
      </c>
      <c r="B331" s="66" t="s">
        <v>314</v>
      </c>
      <c r="C331" s="66" t="s">
        <v>315</v>
      </c>
      <c r="D331" s="8">
        <f>IFERROR(IF(OR($B331="",$B331="No CAS"),INDEX('[1]DEQ Pollutant List'!$A$7:$A$611,MATCH($C331,'[1]DEQ Pollutant List'!$C$7:$C$611,0)),INDEX('[1]DEQ Pollutant List'!$A$7:$A$611,MATCH($B331,'[1]DEQ Pollutant List'!$B$7:$B$611,0))),"")</f>
        <v>90</v>
      </c>
      <c r="F331" s="104">
        <v>5.1500000000000001E-3</v>
      </c>
      <c r="G331" s="66">
        <v>5.1500000000000001E-3</v>
      </c>
      <c r="H331" s="66" t="s">
        <v>346</v>
      </c>
      <c r="I331" s="66" t="s">
        <v>179</v>
      </c>
      <c r="J331" s="68">
        <v>180.45599999999999</v>
      </c>
      <c r="K331" s="68">
        <v>45.113999999999997</v>
      </c>
      <c r="L331" s="68">
        <v>45.113999999999997</v>
      </c>
      <c r="M331" s="68">
        <f>VLOOKUP('3. Pollutant Emissions - EF'!A331,'2. Emissions Units &amp; Activities'!A:M,11,FALSE)*G331</f>
        <v>0.49440000000000001</v>
      </c>
      <c r="N331" s="68">
        <f>VLOOKUP('3. Pollutant Emissions - EF'!A331,'2. Emissions Units &amp; Activities'!A:M,12,FALSE)*G331</f>
        <v>0.49440000000000001</v>
      </c>
      <c r="O331" s="68">
        <f>VLOOKUP('3. Pollutant Emissions - EF'!A331,'2. Emissions Units &amp; Activities'!A:M,13,FALSE)*G331</f>
        <v>0.49440000000000001</v>
      </c>
    </row>
    <row r="332" spans="1:15" x14ac:dyDescent="0.35">
      <c r="A332" s="62" t="s">
        <v>79</v>
      </c>
      <c r="B332" s="65" t="s">
        <v>280</v>
      </c>
      <c r="C332" s="65" t="s">
        <v>281</v>
      </c>
      <c r="D332" s="8">
        <f>IFERROR(IF(OR($B332="",$B332="No CAS"),INDEX('[1]DEQ Pollutant List'!$A$7:$A$611,MATCH($C332,'[1]DEQ Pollutant List'!$C$7:$C$611,0)),INDEX('[1]DEQ Pollutant List'!$A$7:$A$611,MATCH($B332,'[1]DEQ Pollutant List'!$B$7:$B$611,0))),"")</f>
        <v>91</v>
      </c>
      <c r="F332" s="104">
        <v>3.2299999999999999E-4</v>
      </c>
      <c r="G332" s="65">
        <v>3.2299999999999999E-4</v>
      </c>
      <c r="H332" s="65" t="s">
        <v>346</v>
      </c>
      <c r="I332" s="65" t="s">
        <v>179</v>
      </c>
      <c r="J332" s="67">
        <v>11.317920000000001</v>
      </c>
      <c r="K332" s="67">
        <v>2.8294800000000002</v>
      </c>
      <c r="L332" s="67">
        <v>2.8294800000000002</v>
      </c>
      <c r="M332" s="67">
        <f>VLOOKUP('3. Pollutant Emissions - EF'!A332,'2. Emissions Units &amp; Activities'!A:M,11,FALSE)*G332</f>
        <v>3.1008000000000001E-2</v>
      </c>
      <c r="N332" s="67">
        <f>VLOOKUP('3. Pollutant Emissions - EF'!A332,'2. Emissions Units &amp; Activities'!A:M,12,FALSE)*G332</f>
        <v>3.1008000000000001E-2</v>
      </c>
      <c r="O332" s="67">
        <f>VLOOKUP('3. Pollutant Emissions - EF'!A332,'2. Emissions Units &amp; Activities'!A:M,13,FALSE)*G332</f>
        <v>3.1008000000000001E-2</v>
      </c>
    </row>
    <row r="333" spans="1:15" x14ac:dyDescent="0.35">
      <c r="A333" s="63" t="s">
        <v>79</v>
      </c>
      <c r="B333" s="66" t="s">
        <v>284</v>
      </c>
      <c r="C333" s="66" t="s">
        <v>285</v>
      </c>
      <c r="D333" s="8">
        <f>IFERROR(IF(OR($B333="",$B333="No CAS"),INDEX('[1]DEQ Pollutant List'!$A$7:$A$611,MATCH($C333,'[1]DEQ Pollutant List'!$C$7:$C$611,0)),INDEX('[1]DEQ Pollutant List'!$A$7:$A$611,MATCH($B333,'[1]DEQ Pollutant List'!$B$7:$B$611,0))),"")</f>
        <v>118</v>
      </c>
      <c r="F333" s="104">
        <v>8.3399999999999998E-7</v>
      </c>
      <c r="G333" s="66">
        <v>8.3399999999999998E-7</v>
      </c>
      <c r="H333" s="66" t="s">
        <v>346</v>
      </c>
      <c r="I333" s="66" t="s">
        <v>179</v>
      </c>
      <c r="J333" s="68">
        <v>2.922336E-2</v>
      </c>
      <c r="K333" s="68">
        <v>7.3058400000000001E-3</v>
      </c>
      <c r="L333" s="68">
        <v>7.3058400000000001E-3</v>
      </c>
      <c r="M333" s="68">
        <f>VLOOKUP('3. Pollutant Emissions - EF'!A333,'2. Emissions Units &amp; Activities'!A:M,11,FALSE)*G333</f>
        <v>8.0063999999999998E-5</v>
      </c>
      <c r="N333" s="68">
        <f>VLOOKUP('3. Pollutant Emissions - EF'!A333,'2. Emissions Units &amp; Activities'!A:M,12,FALSE)*G333</f>
        <v>8.0063999999999998E-5</v>
      </c>
      <c r="O333" s="68">
        <f>VLOOKUP('3. Pollutant Emissions - EF'!A333,'2. Emissions Units &amp; Activities'!A:M,13,FALSE)*G333</f>
        <v>8.0063999999999998E-5</v>
      </c>
    </row>
    <row r="334" spans="1:15" x14ac:dyDescent="0.35">
      <c r="A334" s="62" t="s">
        <v>79</v>
      </c>
      <c r="B334" s="65" t="s">
        <v>286</v>
      </c>
      <c r="C334" s="65" t="s">
        <v>287</v>
      </c>
      <c r="D334" s="8">
        <f>IFERROR(IF(OR($B334="",$B334="No CAS"),INDEX('[1]DEQ Pollutant List'!$A$7:$A$611,MATCH($C334,'[1]DEQ Pollutant List'!$C$7:$C$611,0)),INDEX('[1]DEQ Pollutant List'!$A$7:$A$611,MATCH($B334,'[1]DEQ Pollutant List'!$B$7:$B$611,0))),"")</f>
        <v>328</v>
      </c>
      <c r="F334" s="104">
        <v>1.98E-5</v>
      </c>
      <c r="G334" s="65">
        <v>1.98E-5</v>
      </c>
      <c r="H334" s="65" t="s">
        <v>346</v>
      </c>
      <c r="I334" s="65" t="s">
        <v>179</v>
      </c>
      <c r="J334" s="67">
        <v>0.69379199999999996</v>
      </c>
      <c r="K334" s="67">
        <v>0.17344799999999999</v>
      </c>
      <c r="L334" s="67">
        <v>0.17344799999999999</v>
      </c>
      <c r="M334" s="67">
        <f>VLOOKUP('3. Pollutant Emissions - EF'!A334,'2. Emissions Units &amp; Activities'!A:M,11,FALSE)*G334</f>
        <v>1.9008E-3</v>
      </c>
      <c r="N334" s="67">
        <f>VLOOKUP('3. Pollutant Emissions - EF'!A334,'2. Emissions Units &amp; Activities'!A:M,12,FALSE)*G334</f>
        <v>1.9008E-3</v>
      </c>
      <c r="O334" s="67">
        <f>VLOOKUP('3. Pollutant Emissions - EF'!A334,'2. Emissions Units &amp; Activities'!A:M,13,FALSE)*G334</f>
        <v>1.9008E-3</v>
      </c>
    </row>
    <row r="335" spans="1:15" x14ac:dyDescent="0.35">
      <c r="A335" s="63" t="s">
        <v>79</v>
      </c>
      <c r="B335" s="66" t="s">
        <v>316</v>
      </c>
      <c r="C335" s="66" t="s">
        <v>317</v>
      </c>
      <c r="D335" s="8">
        <f>IFERROR(IF(OR($B335="",$B335="No CAS"),INDEX('[1]DEQ Pollutant List'!$A$7:$A$611,MATCH($C335,'[1]DEQ Pollutant List'!$C$7:$C$611,0)),INDEX('[1]DEQ Pollutant List'!$A$7:$A$611,MATCH($B335,'[1]DEQ Pollutant List'!$B$7:$B$611,0))),"")</f>
        <v>229</v>
      </c>
      <c r="F335" s="104">
        <v>2.23E-5</v>
      </c>
      <c r="G335" s="66">
        <v>2.23E-5</v>
      </c>
      <c r="H335" s="66" t="s">
        <v>346</v>
      </c>
      <c r="I335" s="66" t="s">
        <v>179</v>
      </c>
      <c r="J335" s="68">
        <v>0.78139199999999998</v>
      </c>
      <c r="K335" s="68">
        <v>0.19534799999999999</v>
      </c>
      <c r="L335" s="68">
        <v>0.19534799999999999</v>
      </c>
      <c r="M335" s="68">
        <f>VLOOKUP('3. Pollutant Emissions - EF'!A335,'2. Emissions Units &amp; Activities'!A:M,11,FALSE)*G335</f>
        <v>2.1408E-3</v>
      </c>
      <c r="N335" s="68">
        <f>VLOOKUP('3. Pollutant Emissions - EF'!A335,'2. Emissions Units &amp; Activities'!A:M,12,FALSE)*G335</f>
        <v>2.1408E-3</v>
      </c>
      <c r="O335" s="68">
        <f>VLOOKUP('3. Pollutant Emissions - EF'!A335,'2. Emissions Units &amp; Activities'!A:M,13,FALSE)*G335</f>
        <v>2.1408E-3</v>
      </c>
    </row>
    <row r="336" spans="1:15" x14ac:dyDescent="0.35">
      <c r="A336" s="62" t="s">
        <v>79</v>
      </c>
      <c r="B336" s="65" t="s">
        <v>217</v>
      </c>
      <c r="C336" s="65" t="s">
        <v>218</v>
      </c>
      <c r="D336" s="8">
        <f>IFERROR(IF(OR($B336="",$B336="No CAS"),INDEX('[1]DEQ Pollutant List'!$A$7:$A$611,MATCH($C336,'[1]DEQ Pollutant List'!$C$7:$C$611,0)),INDEX('[1]DEQ Pollutant List'!$A$7:$A$611,MATCH($B336,'[1]DEQ Pollutant List'!$B$7:$B$611,0))),"")</f>
        <v>250</v>
      </c>
      <c r="F336" s="104">
        <v>1.21E-4</v>
      </c>
      <c r="G336" s="65">
        <v>1.21E-4</v>
      </c>
      <c r="H336" s="65" t="s">
        <v>346</v>
      </c>
      <c r="I336" s="65" t="s">
        <v>179</v>
      </c>
      <c r="J336" s="88">
        <v>4.2398400000000001</v>
      </c>
      <c r="K336" s="67">
        <v>1.05996</v>
      </c>
      <c r="L336" s="67">
        <v>1.05996</v>
      </c>
      <c r="M336" s="67">
        <f>VLOOKUP('3. Pollutant Emissions - EF'!A336,'2. Emissions Units &amp; Activities'!A:M,11,FALSE)*G336</f>
        <v>1.1616E-2</v>
      </c>
      <c r="N336" s="67">
        <f>VLOOKUP('3. Pollutant Emissions - EF'!A336,'2. Emissions Units &amp; Activities'!A:M,12,FALSE)*G336</f>
        <v>1.1616E-2</v>
      </c>
      <c r="O336" s="67">
        <f>VLOOKUP('3. Pollutant Emissions - EF'!A336,'2. Emissions Units &amp; Activities'!A:M,13,FALSE)*G336</f>
        <v>1.1616E-2</v>
      </c>
    </row>
    <row r="337" spans="1:15" x14ac:dyDescent="0.35">
      <c r="A337" s="63" t="s">
        <v>79</v>
      </c>
      <c r="B337" s="66" t="s">
        <v>249</v>
      </c>
      <c r="C337" s="66" t="s">
        <v>250</v>
      </c>
      <c r="D337" s="8">
        <f>IFERROR(IF(OR($B337="",$B337="No CAS"),INDEX('[1]DEQ Pollutant List'!$A$7:$A$611,MATCH($C337,'[1]DEQ Pollutant List'!$C$7:$C$611,0)),INDEX('[1]DEQ Pollutant List'!$A$7:$A$611,MATCH($B337,'[1]DEQ Pollutant List'!$B$7:$B$611,0))),"")</f>
        <v>289</v>
      </c>
      <c r="F337" s="104">
        <v>1.3900000000000001E-5</v>
      </c>
      <c r="G337" s="66">
        <v>1.3900000000000001E-5</v>
      </c>
      <c r="H337" s="66" t="s">
        <v>346</v>
      </c>
      <c r="I337" s="66" t="s">
        <v>179</v>
      </c>
      <c r="J337" s="89">
        <v>0.48705599999999999</v>
      </c>
      <c r="K337" s="68">
        <v>0.121764</v>
      </c>
      <c r="L337" s="68">
        <v>0.121764</v>
      </c>
      <c r="M337" s="68">
        <f>VLOOKUP('3. Pollutant Emissions - EF'!A337,'2. Emissions Units &amp; Activities'!A:M,11,FALSE)*G337</f>
        <v>1.3344000000000001E-3</v>
      </c>
      <c r="N337" s="68">
        <f>VLOOKUP('3. Pollutant Emissions - EF'!A337,'2. Emissions Units &amp; Activities'!A:M,12,FALSE)*G337</f>
        <v>1.3344000000000001E-3</v>
      </c>
      <c r="O337" s="68">
        <f>VLOOKUP('3. Pollutant Emissions - EF'!A337,'2. Emissions Units &amp; Activities'!A:M,13,FALSE)*G337</f>
        <v>1.3344000000000001E-3</v>
      </c>
    </row>
    <row r="338" spans="1:15" x14ac:dyDescent="0.35">
      <c r="A338" s="62" t="s">
        <v>79</v>
      </c>
      <c r="B338" s="65" t="s">
        <v>303</v>
      </c>
      <c r="C338" s="65" t="s">
        <v>304</v>
      </c>
      <c r="D338" s="8">
        <f>IFERROR(IF(OR($B338="",$B338="No CAS"),INDEX('[1]DEQ Pollutant List'!$A$7:$A$611,MATCH($C338,'[1]DEQ Pollutant List'!$C$7:$C$611,0)),INDEX('[1]DEQ Pollutant List'!$A$7:$A$611,MATCH($B338,'[1]DEQ Pollutant List'!$B$7:$B$611,0))),"")</f>
        <v>321</v>
      </c>
      <c r="F338" s="104">
        <v>0.11600000000000001</v>
      </c>
      <c r="G338" s="65">
        <v>0.11600000000000001</v>
      </c>
      <c r="H338" s="65" t="s">
        <v>346</v>
      </c>
      <c r="I338" s="65" t="s">
        <v>179</v>
      </c>
      <c r="J338" s="65">
        <v>4064.64</v>
      </c>
      <c r="K338" s="67">
        <v>1016.16</v>
      </c>
      <c r="L338" s="67">
        <v>1016.16</v>
      </c>
      <c r="M338" s="67">
        <f>VLOOKUP('3. Pollutant Emissions - EF'!A338,'2. Emissions Units &amp; Activities'!A:M,11,FALSE)*G338</f>
        <v>11.136000000000001</v>
      </c>
      <c r="N338" s="67">
        <f>VLOOKUP('3. Pollutant Emissions - EF'!A338,'2. Emissions Units &amp; Activities'!A:M,12,FALSE)*G338</f>
        <v>11.136000000000001</v>
      </c>
      <c r="O338" s="67">
        <f>VLOOKUP('3. Pollutant Emissions - EF'!A338,'2. Emissions Units &amp; Activities'!A:M,13,FALSE)*G338</f>
        <v>11.136000000000001</v>
      </c>
    </row>
    <row r="339" spans="1:15" x14ac:dyDescent="0.35">
      <c r="A339" s="63" t="s">
        <v>79</v>
      </c>
      <c r="B339" s="66" t="s">
        <v>290</v>
      </c>
      <c r="C339" s="66" t="s">
        <v>291</v>
      </c>
      <c r="D339" s="8">
        <f>IFERROR(IF(OR($B339="",$B339="No CAS"),INDEX('[1]DEQ Pollutant List'!$A$7:$A$611,MATCH($C339,'[1]DEQ Pollutant List'!$C$7:$C$611,0)),INDEX('[1]DEQ Pollutant List'!$A$7:$A$611,MATCH($B339,'[1]DEQ Pollutant List'!$B$7:$B$611,0))),"")</f>
        <v>337</v>
      </c>
      <c r="F339" s="104">
        <v>2.81E-4</v>
      </c>
      <c r="G339" s="66">
        <v>2.81E-4</v>
      </c>
      <c r="H339" s="66" t="s">
        <v>346</v>
      </c>
      <c r="I339" s="66" t="s">
        <v>179</v>
      </c>
      <c r="J339" s="68">
        <v>9.8462399999999999</v>
      </c>
      <c r="K339" s="68">
        <v>2.46156</v>
      </c>
      <c r="L339" s="68">
        <v>2.46156</v>
      </c>
      <c r="M339" s="68">
        <f>VLOOKUP('3. Pollutant Emissions - EF'!A339,'2. Emissions Units &amp; Activities'!A:M,11,FALSE)*G339</f>
        <v>2.6976E-2</v>
      </c>
      <c r="N339" s="68">
        <f>VLOOKUP('3. Pollutant Emissions - EF'!A339,'2. Emissions Units &amp; Activities'!A:M,12,FALSE)*G339</f>
        <v>2.6976E-2</v>
      </c>
      <c r="O339" s="68">
        <f>VLOOKUP('3. Pollutant Emissions - EF'!A339,'2. Emissions Units &amp; Activities'!A:M,13,FALSE)*G339</f>
        <v>2.6976E-2</v>
      </c>
    </row>
    <row r="340" spans="1:15" x14ac:dyDescent="0.35">
      <c r="A340" s="62" t="s">
        <v>79</v>
      </c>
      <c r="B340" s="65" t="s">
        <v>292</v>
      </c>
      <c r="C340" s="65" t="s">
        <v>293</v>
      </c>
      <c r="D340" s="8">
        <f>IFERROR(IF(OR($B340="",$B340="No CAS"),INDEX('[1]DEQ Pollutant List'!$A$7:$A$611,MATCH($C340,'[1]DEQ Pollutant List'!$C$7:$C$611,0)),INDEX('[1]DEQ Pollutant List'!$A$7:$A$611,MATCH($B340,'[1]DEQ Pollutant List'!$B$7:$B$611,0))),"")</f>
        <v>585</v>
      </c>
      <c r="F340" s="104">
        <v>2.05E-4</v>
      </c>
      <c r="G340" s="65">
        <v>2.05E-4</v>
      </c>
      <c r="H340" s="65" t="s">
        <v>346</v>
      </c>
      <c r="I340" s="65" t="s">
        <v>179</v>
      </c>
      <c r="J340" s="67">
        <v>7.1832000000000003</v>
      </c>
      <c r="K340" s="67">
        <v>1.7958000000000001</v>
      </c>
      <c r="L340" s="67">
        <v>1.7958000000000001</v>
      </c>
      <c r="M340" s="67">
        <f>VLOOKUP('3. Pollutant Emissions - EF'!A340,'2. Emissions Units &amp; Activities'!A:M,11,FALSE)*G340</f>
        <v>1.968E-2</v>
      </c>
      <c r="N340" s="67">
        <f>VLOOKUP('3. Pollutant Emissions - EF'!A340,'2. Emissions Units &amp; Activities'!A:M,12,FALSE)*G340</f>
        <v>1.968E-2</v>
      </c>
      <c r="O340" s="67">
        <f>VLOOKUP('3. Pollutant Emissions - EF'!A340,'2. Emissions Units &amp; Activities'!A:M,13,FALSE)*G340</f>
        <v>1.968E-2</v>
      </c>
    </row>
    <row r="341" spans="1:15" x14ac:dyDescent="0.35">
      <c r="A341" s="63" t="s">
        <v>79</v>
      </c>
      <c r="B341" s="66" t="s">
        <v>320</v>
      </c>
      <c r="C341" s="66" t="s">
        <v>321</v>
      </c>
      <c r="D341" s="8">
        <f>IFERROR(IF(OR($B341="",$B341="No CAS"),INDEX('[1]DEQ Pollutant List'!$A$7:$A$611,MATCH($C341,'[1]DEQ Pollutant List'!$C$7:$C$611,0)),INDEX('[1]DEQ Pollutant List'!$A$7:$A$611,MATCH($B341,'[1]DEQ Pollutant List'!$B$7:$B$611,0))),"")</f>
        <v>488</v>
      </c>
      <c r="F341" s="104">
        <v>1.42E-3</v>
      </c>
      <c r="G341" s="66">
        <v>1.42E-3</v>
      </c>
      <c r="H341" s="66" t="s">
        <v>346</v>
      </c>
      <c r="I341" s="66" t="s">
        <v>179</v>
      </c>
      <c r="J341" s="68">
        <v>49.756799999999998</v>
      </c>
      <c r="K341" s="68">
        <v>12.4392</v>
      </c>
      <c r="L341" s="68">
        <v>12.4392</v>
      </c>
      <c r="M341" s="68">
        <f>VLOOKUP('3. Pollutant Emissions - EF'!A341,'2. Emissions Units &amp; Activities'!A:M,11,FALSE)*G341</f>
        <v>0.13632</v>
      </c>
      <c r="N341" s="68">
        <f>VLOOKUP('3. Pollutant Emissions - EF'!A341,'2. Emissions Units &amp; Activities'!A:M,12,FALSE)*G341</f>
        <v>0.13632</v>
      </c>
      <c r="O341" s="68">
        <f>VLOOKUP('3. Pollutant Emissions - EF'!A341,'2. Emissions Units &amp; Activities'!A:M,13,FALSE)*G341</f>
        <v>0.13632</v>
      </c>
    </row>
    <row r="342" spans="1:15" x14ac:dyDescent="0.35">
      <c r="A342" s="62" t="s">
        <v>79</v>
      </c>
      <c r="B342" s="65" t="s">
        <v>257</v>
      </c>
      <c r="C342" s="65" t="s">
        <v>258</v>
      </c>
      <c r="D342" s="8">
        <f>IFERROR(IF(OR($B342="",$B342="No CAS"),INDEX('[1]DEQ Pollutant List'!$A$7:$A$611,MATCH($C342,'[1]DEQ Pollutant List'!$C$7:$C$611,0)),INDEX('[1]DEQ Pollutant List'!$A$7:$A$611,MATCH($B342,'[1]DEQ Pollutant List'!$B$7:$B$611,0))),"")</f>
        <v>600</v>
      </c>
      <c r="F342" s="104">
        <v>1.66E-4</v>
      </c>
      <c r="G342" s="65">
        <v>1.66E-4</v>
      </c>
      <c r="H342" s="65" t="s">
        <v>346</v>
      </c>
      <c r="I342" s="65" t="s">
        <v>179</v>
      </c>
      <c r="J342" s="88">
        <v>5.8166399999999996</v>
      </c>
      <c r="K342" s="67">
        <v>1.4541599999999999</v>
      </c>
      <c r="L342" s="67">
        <v>1.4541599999999999</v>
      </c>
      <c r="M342" s="67">
        <f>VLOOKUP('3. Pollutant Emissions - EF'!A342,'2. Emissions Units &amp; Activities'!A:M,11,FALSE)*G342</f>
        <v>1.5935999999999999E-2</v>
      </c>
      <c r="N342" s="67">
        <f>VLOOKUP('3. Pollutant Emissions - EF'!A342,'2. Emissions Units &amp; Activities'!A:M,12,FALSE)*G342</f>
        <v>1.5935999999999999E-2</v>
      </c>
      <c r="O342" s="67">
        <f>VLOOKUP('3. Pollutant Emissions - EF'!A342,'2. Emissions Units &amp; Activities'!A:M,13,FALSE)*G342</f>
        <v>1.5935999999999999E-2</v>
      </c>
    </row>
    <row r="343" spans="1:15" x14ac:dyDescent="0.35">
      <c r="A343" s="63" t="s">
        <v>79</v>
      </c>
      <c r="B343" s="66" t="s">
        <v>294</v>
      </c>
      <c r="C343" s="66" t="s">
        <v>295</v>
      </c>
      <c r="D343" s="8">
        <f>IFERROR(IF(OR($B343="",$B343="No CAS"),INDEX('[1]DEQ Pollutant List'!$A$7:$A$611,MATCH($C343,'[1]DEQ Pollutant List'!$C$7:$C$611,0)),INDEX('[1]DEQ Pollutant List'!$A$7:$A$611,MATCH($B343,'[1]DEQ Pollutant List'!$B$7:$B$611,0))),"")</f>
        <v>608</v>
      </c>
      <c r="F343" s="104">
        <v>7.7700000000000001E-6</v>
      </c>
      <c r="G343" s="66">
        <v>7.7700000000000001E-6</v>
      </c>
      <c r="H343" s="66" t="s">
        <v>346</v>
      </c>
      <c r="I343" s="66" t="s">
        <v>179</v>
      </c>
      <c r="J343" s="66">
        <v>0.27226080000000003</v>
      </c>
      <c r="K343" s="68">
        <v>6.8065200000000006E-2</v>
      </c>
      <c r="L343" s="68">
        <v>6.8065200000000006E-2</v>
      </c>
      <c r="M343" s="68">
        <f>VLOOKUP('3. Pollutant Emissions - EF'!A343,'2. Emissions Units &amp; Activities'!A:M,11,FALSE)*G343</f>
        <v>7.4591999999999996E-4</v>
      </c>
      <c r="N343" s="68">
        <f>VLOOKUP('3. Pollutant Emissions - EF'!A343,'2. Emissions Units &amp; Activities'!A:M,12,FALSE)*G343</f>
        <v>7.4591999999999996E-4</v>
      </c>
      <c r="O343" s="68">
        <f>VLOOKUP('3. Pollutant Emissions - EF'!A343,'2. Emissions Units &amp; Activities'!A:M,13,FALSE)*G343</f>
        <v>7.4591999999999996E-4</v>
      </c>
    </row>
    <row r="344" spans="1:15" x14ac:dyDescent="0.35">
      <c r="A344" s="62" t="s">
        <v>79</v>
      </c>
      <c r="B344" s="65" t="s">
        <v>296</v>
      </c>
      <c r="C344" s="65" t="s">
        <v>297</v>
      </c>
      <c r="D344" s="8">
        <f>IFERROR(IF(OR($B344="",$B344="No CAS"),INDEX('[1]DEQ Pollutant List'!$A$7:$A$611,MATCH($C344,'[1]DEQ Pollutant List'!$C$7:$C$611,0)),INDEX('[1]DEQ Pollutant List'!$A$7:$A$611,MATCH($B344,'[1]DEQ Pollutant List'!$B$7:$B$611,0))),"")</f>
        <v>628</v>
      </c>
      <c r="F344" s="104">
        <v>1.08E-4</v>
      </c>
      <c r="G344" s="65">
        <v>1.08E-4</v>
      </c>
      <c r="H344" s="65" t="s">
        <v>346</v>
      </c>
      <c r="I344" s="65" t="s">
        <v>179</v>
      </c>
      <c r="J344" s="88">
        <v>3.7843200000000001</v>
      </c>
      <c r="K344" s="67">
        <v>0.94608000000000003</v>
      </c>
      <c r="L344" s="67">
        <v>0.94608000000000003</v>
      </c>
      <c r="M344" s="67">
        <f>VLOOKUP('3. Pollutant Emissions - EF'!A344,'2. Emissions Units &amp; Activities'!A:M,11,FALSE)*G344</f>
        <v>1.0367999999999999E-2</v>
      </c>
      <c r="N344" s="67">
        <f>VLOOKUP('3. Pollutant Emissions - EF'!A344,'2. Emissions Units &amp; Activities'!A:M,12,FALSE)*G344</f>
        <v>1.0367999999999999E-2</v>
      </c>
      <c r="O344" s="67">
        <f>VLOOKUP('3. Pollutant Emissions - EF'!A344,'2. Emissions Units &amp; Activities'!A:M,13,FALSE)*G344</f>
        <v>1.0367999999999999E-2</v>
      </c>
    </row>
    <row r="345" spans="1:15" x14ac:dyDescent="0.35">
      <c r="A345" s="63" t="s">
        <v>80</v>
      </c>
      <c r="B345" s="66" t="s">
        <v>276</v>
      </c>
      <c r="C345" s="66" t="s">
        <v>277</v>
      </c>
      <c r="D345" s="8">
        <f>IFERROR(IF(OR($B345="",$B345="No CAS"),INDEX('[1]DEQ Pollutant List'!$A$7:$A$611,MATCH($C345,'[1]DEQ Pollutant List'!$C$7:$C$611,0)),INDEX('[1]DEQ Pollutant List'!$A$7:$A$611,MATCH($B345,'[1]DEQ Pollutant List'!$B$7:$B$611,0))),"")</f>
        <v>113</v>
      </c>
      <c r="F345" s="105">
        <v>4.5500000000000001E-5</v>
      </c>
      <c r="G345" s="66">
        <v>4.5500000000000001E-5</v>
      </c>
      <c r="H345" s="66" t="s">
        <v>346</v>
      </c>
      <c r="I345" s="66" t="s">
        <v>179</v>
      </c>
      <c r="J345" s="68">
        <v>0.79715999999999998</v>
      </c>
      <c r="K345" s="68">
        <v>0.79715999999999998</v>
      </c>
      <c r="L345" s="68">
        <v>0.79715999999999998</v>
      </c>
      <c r="M345" s="68">
        <f>VLOOKUP('3. Pollutant Emissions - EF'!A345,'2. Emissions Units &amp; Activities'!A:M,11,FALSE)*G345</f>
        <v>4.3680000000000004E-3</v>
      </c>
      <c r="N345" s="68">
        <f>VLOOKUP('3. Pollutant Emissions - EF'!A345,'2. Emissions Units &amp; Activities'!A:M,12,FALSE)*G345</f>
        <v>4.3680000000000004E-3</v>
      </c>
      <c r="O345" s="68">
        <f>VLOOKUP('3. Pollutant Emissions - EF'!A345,'2. Emissions Units &amp; Activities'!A:M,13,FALSE)*G345</f>
        <v>4.3680000000000004E-3</v>
      </c>
    </row>
    <row r="346" spans="1:15" x14ac:dyDescent="0.35">
      <c r="A346" s="62" t="s">
        <v>80</v>
      </c>
      <c r="B346" s="65" t="s">
        <v>278</v>
      </c>
      <c r="C346" s="65" t="s">
        <v>279</v>
      </c>
      <c r="D346" s="8">
        <f>IFERROR(IF(OR($B346="",$B346="No CAS"),INDEX('[1]DEQ Pollutant List'!$A$7:$A$611,MATCH($C346,'[1]DEQ Pollutant List'!$C$7:$C$611,0)),INDEX('[1]DEQ Pollutant List'!$A$7:$A$611,MATCH($B346,'[1]DEQ Pollutant List'!$B$7:$B$611,0))),"")</f>
        <v>333</v>
      </c>
      <c r="F346" s="105">
        <v>7.3899999999999999E-3</v>
      </c>
      <c r="G346" s="65">
        <v>7.3899999999999999E-3</v>
      </c>
      <c r="H346" s="65" t="s">
        <v>346</v>
      </c>
      <c r="I346" s="65" t="s">
        <v>179</v>
      </c>
      <c r="J346" s="88">
        <v>129.47280000000001</v>
      </c>
      <c r="K346" s="67">
        <v>129.47280000000001</v>
      </c>
      <c r="L346" s="67">
        <v>129.47280000000001</v>
      </c>
      <c r="M346" s="67">
        <f>VLOOKUP('3. Pollutant Emissions - EF'!A346,'2. Emissions Units &amp; Activities'!A:M,11,FALSE)*G346</f>
        <v>0.70943999999999996</v>
      </c>
      <c r="N346" s="67">
        <f>VLOOKUP('3. Pollutant Emissions - EF'!A346,'2. Emissions Units &amp; Activities'!A:M,12,FALSE)*G346</f>
        <v>0.70943999999999996</v>
      </c>
      <c r="O346" s="67">
        <f>VLOOKUP('3. Pollutant Emissions - EF'!A346,'2. Emissions Units &amp; Activities'!A:M,13,FALSE)*G346</f>
        <v>0.70943999999999996</v>
      </c>
    </row>
    <row r="347" spans="1:15" x14ac:dyDescent="0.35">
      <c r="A347" s="63" t="s">
        <v>80</v>
      </c>
      <c r="B347" s="66" t="s">
        <v>206</v>
      </c>
      <c r="C347" s="66" t="s">
        <v>207</v>
      </c>
      <c r="D347" s="8">
        <f>IFERROR(IF(OR($B347="",$B347="No CAS"),INDEX('[1]DEQ Pollutant List'!$A$7:$A$611,MATCH($C347,'[1]DEQ Pollutant List'!$C$7:$C$611,0)),INDEX('[1]DEQ Pollutant List'!$A$7:$A$611,MATCH($B347,'[1]DEQ Pollutant List'!$B$7:$B$611,0))),"")</f>
        <v>1</v>
      </c>
      <c r="F347" s="104">
        <v>2.0199999999999999E-2</v>
      </c>
      <c r="G347" s="66">
        <v>2.0199999999999999E-2</v>
      </c>
      <c r="H347" s="66" t="s">
        <v>346</v>
      </c>
      <c r="I347" s="66" t="s">
        <v>179</v>
      </c>
      <c r="J347" s="89">
        <v>353.904</v>
      </c>
      <c r="K347" s="68">
        <v>353.904</v>
      </c>
      <c r="L347" s="68">
        <v>353.904</v>
      </c>
      <c r="M347" s="68">
        <f>VLOOKUP('3. Pollutant Emissions - EF'!A347,'2. Emissions Units &amp; Activities'!A:M,11,FALSE)*G347</f>
        <v>1.9392</v>
      </c>
      <c r="N347" s="68">
        <f>VLOOKUP('3. Pollutant Emissions - EF'!A347,'2. Emissions Units &amp; Activities'!A:M,12,FALSE)*G347</f>
        <v>1.9392</v>
      </c>
      <c r="O347" s="68">
        <f>VLOOKUP('3. Pollutant Emissions - EF'!A347,'2. Emissions Units &amp; Activities'!A:M,13,FALSE)*G347</f>
        <v>1.9392</v>
      </c>
    </row>
    <row r="348" spans="1:15" x14ac:dyDescent="0.35">
      <c r="A348" s="62" t="s">
        <v>80</v>
      </c>
      <c r="B348" s="65" t="s">
        <v>322</v>
      </c>
      <c r="C348" s="65" t="s">
        <v>323</v>
      </c>
      <c r="D348" s="8">
        <f>IFERROR(IF(OR($B348="",$B348="No CAS"),INDEX('[1]DEQ Pollutant List'!$A$7:$A$611,MATCH($C348,'[1]DEQ Pollutant List'!$C$7:$C$611,0)),INDEX('[1]DEQ Pollutant List'!$A$7:$A$611,MATCH($B348,'[1]DEQ Pollutant List'!$B$7:$B$611,0))),"")</f>
        <v>634</v>
      </c>
      <c r="F348" s="103">
        <v>2.8000000000000001E-2</v>
      </c>
      <c r="G348" s="65">
        <v>2.8000000000000001E-2</v>
      </c>
      <c r="H348" s="65" t="s">
        <v>346</v>
      </c>
      <c r="I348" s="65" t="s">
        <v>179</v>
      </c>
      <c r="J348" s="67">
        <v>490.56</v>
      </c>
      <c r="K348" s="67">
        <v>490.56</v>
      </c>
      <c r="L348" s="67">
        <v>490.56</v>
      </c>
      <c r="M348" s="67">
        <f>VLOOKUP('3. Pollutant Emissions - EF'!A348,'2. Emissions Units &amp; Activities'!A:M,11,FALSE)*G348</f>
        <v>2.6880000000000002</v>
      </c>
      <c r="N348" s="67">
        <f>VLOOKUP('3. Pollutant Emissions - EF'!A348,'2. Emissions Units &amp; Activities'!A:M,12,FALSE)*G348</f>
        <v>2.6880000000000002</v>
      </c>
      <c r="O348" s="67">
        <f>VLOOKUP('3. Pollutant Emissions - EF'!A348,'2. Emissions Units &amp; Activities'!A:M,13,FALSE)*G348</f>
        <v>2.6880000000000002</v>
      </c>
    </row>
    <row r="349" spans="1:15" x14ac:dyDescent="0.35">
      <c r="A349" s="63" t="s">
        <v>80</v>
      </c>
      <c r="B349" s="66" t="s">
        <v>301</v>
      </c>
      <c r="C349" s="66" t="s">
        <v>302</v>
      </c>
      <c r="D349" s="8">
        <f>IFERROR(IF(OR($B349="",$B349="No CAS"),INDEX('[1]DEQ Pollutant List'!$A$7:$A$611,MATCH($C349,'[1]DEQ Pollutant List'!$C$7:$C$611,0)),INDEX('[1]DEQ Pollutant List'!$A$7:$A$611,MATCH($B349,'[1]DEQ Pollutant List'!$B$7:$B$611,0))),"")</f>
        <v>5</v>
      </c>
      <c r="F349" s="104">
        <v>1.7799999999999999E-5</v>
      </c>
      <c r="G349" s="66">
        <v>1.7799999999999999E-5</v>
      </c>
      <c r="H349" s="66" t="s">
        <v>346</v>
      </c>
      <c r="I349" s="66" t="s">
        <v>179</v>
      </c>
      <c r="J349" s="89">
        <v>0.31185600000000002</v>
      </c>
      <c r="K349" s="68">
        <v>0.31185600000000002</v>
      </c>
      <c r="L349" s="68">
        <v>0.31185600000000002</v>
      </c>
      <c r="M349" s="68">
        <f>VLOOKUP('3. Pollutant Emissions - EF'!A349,'2. Emissions Units &amp; Activities'!A:M,11,FALSE)*G349</f>
        <v>1.7087999999999999E-3</v>
      </c>
      <c r="N349" s="68">
        <f>VLOOKUP('3. Pollutant Emissions - EF'!A349,'2. Emissions Units &amp; Activities'!A:M,12,FALSE)*G349</f>
        <v>1.7087999999999999E-3</v>
      </c>
      <c r="O349" s="68">
        <f>VLOOKUP('3. Pollutant Emissions - EF'!A349,'2. Emissions Units &amp; Activities'!A:M,13,FALSE)*G349</f>
        <v>1.7087999999999999E-3</v>
      </c>
    </row>
    <row r="350" spans="1:15" x14ac:dyDescent="0.35">
      <c r="A350" s="62" t="s">
        <v>80</v>
      </c>
      <c r="B350" s="65" t="s">
        <v>312</v>
      </c>
      <c r="C350" s="65" t="s">
        <v>313</v>
      </c>
      <c r="D350" s="8">
        <f>IFERROR(IF(OR($B350="",$B350="No CAS"),INDEX('[1]DEQ Pollutant List'!$A$7:$A$611,MATCH($C350,'[1]DEQ Pollutant List'!$C$7:$C$611,0)),INDEX('[1]DEQ Pollutant List'!$A$7:$A$611,MATCH($B350,'[1]DEQ Pollutant List'!$B$7:$B$611,0))),"")</f>
        <v>46</v>
      </c>
      <c r="F350" s="104">
        <v>1.36E-5</v>
      </c>
      <c r="G350" s="65">
        <v>1.36E-5</v>
      </c>
      <c r="H350" s="65" t="s">
        <v>346</v>
      </c>
      <c r="I350" s="65" t="s">
        <v>179</v>
      </c>
      <c r="J350" s="67">
        <v>0.23827200000000001</v>
      </c>
      <c r="K350" s="67">
        <v>0.23827200000000001</v>
      </c>
      <c r="L350" s="67">
        <v>0.23827200000000001</v>
      </c>
      <c r="M350" s="67">
        <f>VLOOKUP('3. Pollutant Emissions - EF'!A350,'2. Emissions Units &amp; Activities'!A:M,11,FALSE)*G350</f>
        <v>1.3056000000000001E-3</v>
      </c>
      <c r="N350" s="67">
        <f>VLOOKUP('3. Pollutant Emissions - EF'!A350,'2. Emissions Units &amp; Activities'!A:M,12,FALSE)*G350</f>
        <v>1.3056000000000001E-3</v>
      </c>
      <c r="O350" s="67">
        <f>VLOOKUP('3. Pollutant Emissions - EF'!A350,'2. Emissions Units &amp; Activities'!A:M,13,FALSE)*G350</f>
        <v>1.3056000000000001E-3</v>
      </c>
    </row>
    <row r="351" spans="1:15" x14ac:dyDescent="0.35">
      <c r="A351" s="63" t="s">
        <v>80</v>
      </c>
      <c r="B351" s="66" t="s">
        <v>314</v>
      </c>
      <c r="C351" s="66" t="s">
        <v>315</v>
      </c>
      <c r="D351" s="8">
        <f>IFERROR(IF(OR($B351="",$B351="No CAS"),INDEX('[1]DEQ Pollutant List'!$A$7:$A$611,MATCH($C351,'[1]DEQ Pollutant List'!$C$7:$C$611,0)),INDEX('[1]DEQ Pollutant List'!$A$7:$A$611,MATCH($B351,'[1]DEQ Pollutant List'!$B$7:$B$611,0))),"")</f>
        <v>90</v>
      </c>
      <c r="F351" s="104">
        <v>1.99E-3</v>
      </c>
      <c r="G351" s="66">
        <v>1.99E-3</v>
      </c>
      <c r="H351" s="66" t="s">
        <v>346</v>
      </c>
      <c r="I351" s="66" t="s">
        <v>179</v>
      </c>
      <c r="J351" s="68">
        <v>34.864800000000002</v>
      </c>
      <c r="K351" s="68">
        <v>34.864800000000002</v>
      </c>
      <c r="L351" s="68">
        <v>34.864800000000002</v>
      </c>
      <c r="M351" s="68">
        <f>VLOOKUP('3. Pollutant Emissions - EF'!A351,'2. Emissions Units &amp; Activities'!A:M,11,FALSE)*G351</f>
        <v>0.19103999999999999</v>
      </c>
      <c r="N351" s="68">
        <f>VLOOKUP('3. Pollutant Emissions - EF'!A351,'2. Emissions Units &amp; Activities'!A:M,12,FALSE)*G351</f>
        <v>0.19103999999999999</v>
      </c>
      <c r="O351" s="68">
        <f>VLOOKUP('3. Pollutant Emissions - EF'!A351,'2. Emissions Units &amp; Activities'!A:M,13,FALSE)*G351</f>
        <v>0.19103999999999999</v>
      </c>
    </row>
    <row r="352" spans="1:15" x14ac:dyDescent="0.35">
      <c r="A352" s="62" t="s">
        <v>80</v>
      </c>
      <c r="B352" s="65" t="s">
        <v>282</v>
      </c>
      <c r="C352" s="65" t="s">
        <v>283</v>
      </c>
      <c r="D352" s="8">
        <f>IFERROR(IF(OR($B352="",$B352="No CAS"),INDEX('[1]DEQ Pollutant List'!$A$7:$A$611,MATCH($C352,'[1]DEQ Pollutant List'!$C$7:$C$611,0)),INDEX('[1]DEQ Pollutant List'!$A$7:$A$611,MATCH($B352,'[1]DEQ Pollutant List'!$B$7:$B$611,0))),"")</f>
        <v>108</v>
      </c>
      <c r="F352" s="104">
        <v>2.72E-7</v>
      </c>
      <c r="G352" s="65">
        <v>2.72E-7</v>
      </c>
      <c r="H352" s="65" t="s">
        <v>346</v>
      </c>
      <c r="I352" s="65" t="s">
        <v>179</v>
      </c>
      <c r="J352" s="67">
        <v>4.7654400000000001E-3</v>
      </c>
      <c r="K352" s="67">
        <v>4.7654400000000001E-3</v>
      </c>
      <c r="L352" s="67">
        <v>4.7654400000000001E-3</v>
      </c>
      <c r="M352" s="67">
        <f>VLOOKUP('3. Pollutant Emissions - EF'!A352,'2. Emissions Units &amp; Activities'!A:M,11,FALSE)*G352</f>
        <v>2.6112E-5</v>
      </c>
      <c r="N352" s="67">
        <f>VLOOKUP('3. Pollutant Emissions - EF'!A352,'2. Emissions Units &amp; Activities'!A:M,12,FALSE)*G352</f>
        <v>2.6112E-5</v>
      </c>
      <c r="O352" s="67">
        <f>VLOOKUP('3. Pollutant Emissions - EF'!A352,'2. Emissions Units &amp; Activities'!A:M,13,FALSE)*G352</f>
        <v>2.6112E-5</v>
      </c>
    </row>
    <row r="353" spans="1:15" x14ac:dyDescent="0.35">
      <c r="A353" s="63" t="s">
        <v>80</v>
      </c>
      <c r="B353" s="66" t="s">
        <v>284</v>
      </c>
      <c r="C353" s="66" t="s">
        <v>285</v>
      </c>
      <c r="D353" s="8">
        <f>IFERROR(IF(OR($B353="",$B353="No CAS"),INDEX('[1]DEQ Pollutant List'!$A$7:$A$611,MATCH($C353,'[1]DEQ Pollutant List'!$C$7:$C$611,0)),INDEX('[1]DEQ Pollutant List'!$A$7:$A$611,MATCH($B353,'[1]DEQ Pollutant List'!$B$7:$B$611,0))),"")</f>
        <v>118</v>
      </c>
      <c r="F353" s="104">
        <v>5.3900000000000002E-5</v>
      </c>
      <c r="G353" s="66">
        <v>5.3900000000000002E-5</v>
      </c>
      <c r="H353" s="66" t="s">
        <v>346</v>
      </c>
      <c r="I353" s="66" t="s">
        <v>179</v>
      </c>
      <c r="J353" s="68">
        <v>0.94432799999999995</v>
      </c>
      <c r="K353" s="68">
        <v>0.94432799999999995</v>
      </c>
      <c r="L353" s="68">
        <v>0.94432799999999995</v>
      </c>
      <c r="M353" s="68">
        <f>VLOOKUP('3. Pollutant Emissions - EF'!A353,'2. Emissions Units &amp; Activities'!A:M,11,FALSE)*G353</f>
        <v>5.1744E-3</v>
      </c>
      <c r="N353" s="68">
        <f>VLOOKUP('3. Pollutant Emissions - EF'!A353,'2. Emissions Units &amp; Activities'!A:M,12,FALSE)*G353</f>
        <v>5.1744E-3</v>
      </c>
      <c r="O353" s="68">
        <f>VLOOKUP('3. Pollutant Emissions - EF'!A353,'2. Emissions Units &amp; Activities'!A:M,13,FALSE)*G353</f>
        <v>5.1744E-3</v>
      </c>
    </row>
    <row r="354" spans="1:15" x14ac:dyDescent="0.35">
      <c r="A354" s="62" t="s">
        <v>80</v>
      </c>
      <c r="B354" s="65" t="s">
        <v>336</v>
      </c>
      <c r="C354" s="65" t="s">
        <v>337</v>
      </c>
      <c r="D354" s="8">
        <f>IFERROR(IF(OR($B354="",$B354="No CAS"),INDEX('[1]DEQ Pollutant List'!$A$7:$A$611,MATCH($C354,'[1]DEQ Pollutant List'!$C$7:$C$611,0)),INDEX('[1]DEQ Pollutant List'!$A$7:$A$611,MATCH($B354,'[1]DEQ Pollutant List'!$B$7:$B$611,0))),"")</f>
        <v>156</v>
      </c>
      <c r="F354" s="104">
        <v>2.7999999999999998E-4</v>
      </c>
      <c r="G354" s="65">
        <v>2.7999999999999998E-4</v>
      </c>
      <c r="H354" s="65" t="s">
        <v>346</v>
      </c>
      <c r="I354" s="65" t="s">
        <v>179</v>
      </c>
      <c r="J354" s="67">
        <v>4.9055999999999997</v>
      </c>
      <c r="K354" s="67">
        <v>4.9055999999999997</v>
      </c>
      <c r="L354" s="67">
        <v>4.9055999999999997</v>
      </c>
      <c r="M354" s="67">
        <f>VLOOKUP('3. Pollutant Emissions - EF'!A354,'2. Emissions Units &amp; Activities'!A:M,11,FALSE)*G354</f>
        <v>2.6879999999999998E-2</v>
      </c>
      <c r="N354" s="67">
        <f>VLOOKUP('3. Pollutant Emissions - EF'!A354,'2. Emissions Units &amp; Activities'!A:M,12,FALSE)*G354</f>
        <v>2.6879999999999998E-2</v>
      </c>
      <c r="O354" s="67">
        <f>VLOOKUP('3. Pollutant Emissions - EF'!A354,'2. Emissions Units &amp; Activities'!A:M,13,FALSE)*G354</f>
        <v>2.6879999999999998E-2</v>
      </c>
    </row>
    <row r="355" spans="1:15" x14ac:dyDescent="0.35">
      <c r="A355" s="63" t="s">
        <v>80</v>
      </c>
      <c r="B355" s="66" t="s">
        <v>286</v>
      </c>
      <c r="C355" s="66" t="s">
        <v>287</v>
      </c>
      <c r="D355" s="8">
        <f>IFERROR(IF(OR($B355="",$B355="No CAS"),INDEX('[1]DEQ Pollutant List'!$A$7:$A$611,MATCH($C355,'[1]DEQ Pollutant List'!$C$7:$C$611,0)),INDEX('[1]DEQ Pollutant List'!$A$7:$A$611,MATCH($B355,'[1]DEQ Pollutant List'!$B$7:$B$611,0))),"")</f>
        <v>328</v>
      </c>
      <c r="F355" s="104">
        <v>1.45E-5</v>
      </c>
      <c r="G355" s="66">
        <v>1.45E-5</v>
      </c>
      <c r="H355" s="66" t="s">
        <v>346</v>
      </c>
      <c r="I355" s="66" t="s">
        <v>179</v>
      </c>
      <c r="J355" s="68">
        <v>0.25403999999999999</v>
      </c>
      <c r="K355" s="68">
        <v>0.25403999999999999</v>
      </c>
      <c r="L355" s="68">
        <v>0.25403999999999999</v>
      </c>
      <c r="M355" s="68">
        <f>VLOOKUP('3. Pollutant Emissions - EF'!A355,'2. Emissions Units &amp; Activities'!A:M,11,FALSE)*G355</f>
        <v>1.392E-3</v>
      </c>
      <c r="N355" s="68">
        <f>VLOOKUP('3. Pollutant Emissions - EF'!A355,'2. Emissions Units &amp; Activities'!A:M,12,FALSE)*G355</f>
        <v>1.392E-3</v>
      </c>
      <c r="O355" s="68">
        <f>VLOOKUP('3. Pollutant Emissions - EF'!A355,'2. Emissions Units &amp; Activities'!A:M,13,FALSE)*G355</f>
        <v>1.392E-3</v>
      </c>
    </row>
    <row r="356" spans="1:15" x14ac:dyDescent="0.35">
      <c r="A356" s="62" t="s">
        <v>80</v>
      </c>
      <c r="B356" s="65" t="s">
        <v>316</v>
      </c>
      <c r="C356" s="66" t="s">
        <v>317</v>
      </c>
      <c r="D356" s="8">
        <f>IFERROR(IF(OR($B356="",$B356="No CAS"),INDEX('[1]DEQ Pollutant List'!$A$7:$A$611,MATCH($C356,'[1]DEQ Pollutant List'!$C$7:$C$611,0)),INDEX('[1]DEQ Pollutant List'!$A$7:$A$611,MATCH($B356,'[1]DEQ Pollutant List'!$B$7:$B$611,0))),"")</f>
        <v>229</v>
      </c>
      <c r="F356" s="104">
        <v>5.6199999999999997E-5</v>
      </c>
      <c r="G356" s="65">
        <v>5.6199999999999997E-5</v>
      </c>
      <c r="H356" s="65" t="s">
        <v>346</v>
      </c>
      <c r="I356" s="65" t="s">
        <v>179</v>
      </c>
      <c r="J356" s="67">
        <v>0.98462400000000005</v>
      </c>
      <c r="K356" s="67">
        <v>0.98462400000000005</v>
      </c>
      <c r="L356" s="67">
        <v>0.98462400000000005</v>
      </c>
      <c r="M356" s="67">
        <f>VLOOKUP('3. Pollutant Emissions - EF'!A356,'2. Emissions Units &amp; Activities'!A:M,11,FALSE)*G356</f>
        <v>5.3951999999999993E-3</v>
      </c>
      <c r="N356" s="67">
        <f>VLOOKUP('3. Pollutant Emissions - EF'!A356,'2. Emissions Units &amp; Activities'!A:M,12,FALSE)*G356</f>
        <v>5.3951999999999993E-3</v>
      </c>
      <c r="O356" s="67">
        <f>VLOOKUP('3. Pollutant Emissions - EF'!A356,'2. Emissions Units &amp; Activities'!A:M,13,FALSE)*G356</f>
        <v>5.3951999999999993E-3</v>
      </c>
    </row>
    <row r="357" spans="1:15" x14ac:dyDescent="0.35">
      <c r="A357" s="63" t="s">
        <v>80</v>
      </c>
      <c r="B357" s="66" t="s">
        <v>217</v>
      </c>
      <c r="C357" s="66" t="s">
        <v>218</v>
      </c>
      <c r="D357" s="8">
        <f>IFERROR(IF(OR($B357="",$B357="No CAS"),INDEX('[1]DEQ Pollutant List'!$A$7:$A$611,MATCH($C357,'[1]DEQ Pollutant List'!$C$7:$C$611,0)),INDEX('[1]DEQ Pollutant List'!$A$7:$A$611,MATCH($B357,'[1]DEQ Pollutant List'!$B$7:$B$611,0))),"")</f>
        <v>250</v>
      </c>
      <c r="F357" s="104">
        <v>5.2300000000000003E-4</v>
      </c>
      <c r="G357" s="66">
        <v>5.2300000000000003E-4</v>
      </c>
      <c r="H357" s="66" t="s">
        <v>346</v>
      </c>
      <c r="I357" s="66" t="s">
        <v>179</v>
      </c>
      <c r="J357" s="89">
        <v>9.16296</v>
      </c>
      <c r="K357" s="68">
        <v>9.16296</v>
      </c>
      <c r="L357" s="68">
        <v>9.16296</v>
      </c>
      <c r="M357" s="68">
        <f>VLOOKUP('3. Pollutant Emissions - EF'!A357,'2. Emissions Units &amp; Activities'!A:M,11,FALSE)*G357</f>
        <v>5.0208000000000003E-2</v>
      </c>
      <c r="N357" s="68">
        <f>VLOOKUP('3. Pollutant Emissions - EF'!A357,'2. Emissions Units &amp; Activities'!A:M,12,FALSE)*G357</f>
        <v>5.0208000000000003E-2</v>
      </c>
      <c r="O357" s="68">
        <f>VLOOKUP('3. Pollutant Emissions - EF'!A357,'2. Emissions Units &amp; Activities'!A:M,13,FALSE)*G357</f>
        <v>5.0208000000000003E-2</v>
      </c>
    </row>
    <row r="358" spans="1:15" x14ac:dyDescent="0.35">
      <c r="A358" s="62" t="s">
        <v>80</v>
      </c>
      <c r="B358" s="65" t="s">
        <v>249</v>
      </c>
      <c r="C358" s="65" t="s">
        <v>250</v>
      </c>
      <c r="D358" s="8">
        <f>IFERROR(IF(OR($B358="",$B358="No CAS"),INDEX('[1]DEQ Pollutant List'!$A$7:$A$611,MATCH($C358,'[1]DEQ Pollutant List'!$C$7:$C$611,0)),INDEX('[1]DEQ Pollutant List'!$A$7:$A$611,MATCH($B358,'[1]DEQ Pollutant List'!$B$7:$B$611,0))),"")</f>
        <v>289</v>
      </c>
      <c r="F358" s="104">
        <v>3.0499999999999999E-5</v>
      </c>
      <c r="G358" s="65">
        <v>3.0499999999999999E-5</v>
      </c>
      <c r="H358" s="65" t="s">
        <v>346</v>
      </c>
      <c r="I358" s="65" t="s">
        <v>179</v>
      </c>
      <c r="J358" s="88">
        <v>0.53435999999999995</v>
      </c>
      <c r="K358" s="67">
        <v>0.53435999999999995</v>
      </c>
      <c r="L358" s="67">
        <v>0.53435999999999995</v>
      </c>
      <c r="M358" s="67">
        <f>VLOOKUP('3. Pollutant Emissions - EF'!A358,'2. Emissions Units &amp; Activities'!A:M,11,FALSE)*G358</f>
        <v>2.928E-3</v>
      </c>
      <c r="N358" s="67">
        <f>VLOOKUP('3. Pollutant Emissions - EF'!A358,'2. Emissions Units &amp; Activities'!A:M,12,FALSE)*G358</f>
        <v>2.928E-3</v>
      </c>
      <c r="O358" s="67">
        <f>VLOOKUP('3. Pollutant Emissions - EF'!A358,'2. Emissions Units &amp; Activities'!A:M,13,FALSE)*G358</f>
        <v>2.928E-3</v>
      </c>
    </row>
    <row r="359" spans="1:15" x14ac:dyDescent="0.35">
      <c r="A359" s="63" t="s">
        <v>80</v>
      </c>
      <c r="B359" s="66" t="s">
        <v>348</v>
      </c>
      <c r="C359" s="66" t="s">
        <v>349</v>
      </c>
      <c r="D359" s="8">
        <f>IFERROR(IF(OR($B359="",$B359="No CAS"),INDEX('[1]DEQ Pollutant List'!$A$7:$A$611,MATCH($C359,'[1]DEQ Pollutant List'!$C$7:$C$611,0)),INDEX('[1]DEQ Pollutant List'!$A$7:$A$611,MATCH($B359,'[1]DEQ Pollutant List'!$B$7:$B$611,0))),"")</f>
        <v>157</v>
      </c>
      <c r="F359" s="104">
        <v>8.1899999999999995E-6</v>
      </c>
      <c r="G359" s="66">
        <v>8.1899999999999995E-6</v>
      </c>
      <c r="H359" s="66" t="s">
        <v>346</v>
      </c>
      <c r="I359" s="66" t="s">
        <v>179</v>
      </c>
      <c r="J359" s="68">
        <v>0.1434888</v>
      </c>
      <c r="K359" s="68">
        <v>0.1434888</v>
      </c>
      <c r="L359" s="68">
        <v>0.1434888</v>
      </c>
      <c r="M359" s="68">
        <f>VLOOKUP('3. Pollutant Emissions - EF'!A359,'2. Emissions Units &amp; Activities'!A:M,11,FALSE)*G359</f>
        <v>7.862399999999999E-4</v>
      </c>
      <c r="N359" s="68">
        <f>VLOOKUP('3. Pollutant Emissions - EF'!A359,'2. Emissions Units &amp; Activities'!A:M,12,FALSE)*G359</f>
        <v>7.862399999999999E-4</v>
      </c>
      <c r="O359" s="68">
        <f>VLOOKUP('3. Pollutant Emissions - EF'!A359,'2. Emissions Units &amp; Activities'!A:M,13,FALSE)*G359</f>
        <v>7.862399999999999E-4</v>
      </c>
    </row>
    <row r="360" spans="1:15" x14ac:dyDescent="0.35">
      <c r="A360" s="62" t="s">
        <v>80</v>
      </c>
      <c r="B360" s="65" t="s">
        <v>303</v>
      </c>
      <c r="C360" s="65" t="s">
        <v>304</v>
      </c>
      <c r="D360" s="8">
        <f>IFERROR(IF(OR($B360="",$B360="No CAS"),INDEX('[1]DEQ Pollutant List'!$A$7:$A$611,MATCH($C360,'[1]DEQ Pollutant List'!$C$7:$C$611,0)),INDEX('[1]DEQ Pollutant List'!$A$7:$A$611,MATCH($B360,'[1]DEQ Pollutant List'!$B$7:$B$611,0))),"")</f>
        <v>321</v>
      </c>
      <c r="F360" s="104">
        <v>0.13</v>
      </c>
      <c r="G360" s="65">
        <v>0.13</v>
      </c>
      <c r="H360" s="65" t="s">
        <v>346</v>
      </c>
      <c r="I360" s="65" t="s">
        <v>179</v>
      </c>
      <c r="J360" s="65">
        <v>2277.6</v>
      </c>
      <c r="K360" s="67">
        <v>2277.6</v>
      </c>
      <c r="L360" s="67">
        <v>2277.6</v>
      </c>
      <c r="M360" s="67">
        <f>VLOOKUP('3. Pollutant Emissions - EF'!A360,'2. Emissions Units &amp; Activities'!A:M,11,FALSE)*G360</f>
        <v>12.48</v>
      </c>
      <c r="N360" s="67">
        <f>VLOOKUP('3. Pollutant Emissions - EF'!A360,'2. Emissions Units &amp; Activities'!A:M,12,FALSE)*G360</f>
        <v>12.48</v>
      </c>
      <c r="O360" s="67">
        <f>VLOOKUP('3. Pollutant Emissions - EF'!A360,'2. Emissions Units &amp; Activities'!A:M,13,FALSE)*G360</f>
        <v>12.48</v>
      </c>
    </row>
    <row r="361" spans="1:15" x14ac:dyDescent="0.35">
      <c r="A361" s="63" t="s">
        <v>80</v>
      </c>
      <c r="B361" s="66" t="s">
        <v>290</v>
      </c>
      <c r="C361" s="66" t="s">
        <v>291</v>
      </c>
      <c r="D361" s="8">
        <f>IFERROR(IF(OR($B361="",$B361="No CAS"),INDEX('[1]DEQ Pollutant List'!$A$7:$A$611,MATCH($C361,'[1]DEQ Pollutant List'!$C$7:$C$611,0)),INDEX('[1]DEQ Pollutant List'!$A$7:$A$611,MATCH($B361,'[1]DEQ Pollutant List'!$B$7:$B$611,0))),"")</f>
        <v>337</v>
      </c>
      <c r="F361" s="104">
        <v>1.3200000000000001E-4</v>
      </c>
      <c r="G361" s="66">
        <v>1.3200000000000001E-4</v>
      </c>
      <c r="H361" s="66" t="s">
        <v>346</v>
      </c>
      <c r="I361" s="66" t="s">
        <v>179</v>
      </c>
      <c r="J361" s="68">
        <v>2.31264</v>
      </c>
      <c r="K361" s="68">
        <v>2.31264</v>
      </c>
      <c r="L361" s="68">
        <v>2.31264</v>
      </c>
      <c r="M361" s="68">
        <f>VLOOKUP('3. Pollutant Emissions - EF'!A361,'2. Emissions Units &amp; Activities'!A:M,11,FALSE)*G361</f>
        <v>1.2672000000000001E-2</v>
      </c>
      <c r="N361" s="68">
        <f>VLOOKUP('3. Pollutant Emissions - EF'!A361,'2. Emissions Units &amp; Activities'!A:M,12,FALSE)*G361</f>
        <v>1.2672000000000001E-2</v>
      </c>
      <c r="O361" s="68">
        <f>VLOOKUP('3. Pollutant Emissions - EF'!A361,'2. Emissions Units &amp; Activities'!A:M,13,FALSE)*G361</f>
        <v>1.2672000000000001E-2</v>
      </c>
    </row>
    <row r="362" spans="1:15" x14ac:dyDescent="0.35">
      <c r="A362" s="62" t="s">
        <v>80</v>
      </c>
      <c r="B362" s="65" t="s">
        <v>318</v>
      </c>
      <c r="C362" s="65" t="s">
        <v>319</v>
      </c>
      <c r="D362" s="8">
        <f>IFERROR(IF(OR($B362="",$B362="No CAS"),INDEX('[1]DEQ Pollutant List'!$A$7:$A$611,MATCH($C362,'[1]DEQ Pollutant List'!$C$7:$C$611,0)),INDEX('[1]DEQ Pollutant List'!$A$7:$A$611,MATCH($B362,'[1]DEQ Pollutant List'!$B$7:$B$611,0))),"")</f>
        <v>497</v>
      </c>
      <c r="F362" s="104">
        <v>3.5899999999999999E-3</v>
      </c>
      <c r="G362" s="65">
        <v>3.5899999999999999E-3</v>
      </c>
      <c r="H362" s="65" t="s">
        <v>346</v>
      </c>
      <c r="I362" s="65" t="s">
        <v>179</v>
      </c>
      <c r="J362" s="88">
        <v>62.896799999999999</v>
      </c>
      <c r="K362" s="67">
        <v>62.896799999999999</v>
      </c>
      <c r="L362" s="67">
        <v>62.896799999999999</v>
      </c>
      <c r="M362" s="67">
        <f>VLOOKUP('3. Pollutant Emissions - EF'!A362,'2. Emissions Units &amp; Activities'!A:M,11,FALSE)*G362</f>
        <v>0.34464</v>
      </c>
      <c r="N362" s="67">
        <f>VLOOKUP('3. Pollutant Emissions - EF'!A362,'2. Emissions Units &amp; Activities'!A:M,12,FALSE)*G362</f>
        <v>0.34464</v>
      </c>
      <c r="O362" s="67">
        <f>VLOOKUP('3. Pollutant Emissions - EF'!A362,'2. Emissions Units &amp; Activities'!A:M,13,FALSE)*G362</f>
        <v>0.34464</v>
      </c>
    </row>
    <row r="363" spans="1:15" x14ac:dyDescent="0.35">
      <c r="A363" s="63" t="s">
        <v>80</v>
      </c>
      <c r="B363" s="66" t="s">
        <v>305</v>
      </c>
      <c r="C363" s="66" t="s">
        <v>306</v>
      </c>
      <c r="D363" s="8">
        <f>IFERROR(IF(OR($B363="",$B363="No CAS"),INDEX('[1]DEQ Pollutant List'!$A$7:$A$611,MATCH($C363,'[1]DEQ Pollutant List'!$C$7:$C$611,0)),INDEX('[1]DEQ Pollutant List'!$A$7:$A$611,MATCH($B363,'[1]DEQ Pollutant List'!$B$7:$B$611,0))),"")</f>
        <v>559</v>
      </c>
      <c r="F363" s="104">
        <v>4.4400000000000004E-3</v>
      </c>
      <c r="G363" s="66">
        <v>4.4400000000000004E-3</v>
      </c>
      <c r="H363" s="66" t="s">
        <v>346</v>
      </c>
      <c r="I363" s="66" t="s">
        <v>179</v>
      </c>
      <c r="J363" s="89">
        <v>77.788799999999995</v>
      </c>
      <c r="K363" s="68">
        <v>77.788799999999995</v>
      </c>
      <c r="L363" s="68">
        <v>77.788799999999995</v>
      </c>
      <c r="M363" s="68">
        <f>VLOOKUP('3. Pollutant Emissions - EF'!A363,'2. Emissions Units &amp; Activities'!A:M,11,FALSE)*G363</f>
        <v>0.42624000000000006</v>
      </c>
      <c r="N363" s="68">
        <f>VLOOKUP('3. Pollutant Emissions - EF'!A363,'2. Emissions Units &amp; Activities'!A:M,12,FALSE)*G363</f>
        <v>0.42624000000000006</v>
      </c>
      <c r="O363" s="68">
        <f>VLOOKUP('3. Pollutant Emissions - EF'!A363,'2. Emissions Units &amp; Activities'!A:M,13,FALSE)*G363</f>
        <v>0.42624000000000006</v>
      </c>
    </row>
    <row r="364" spans="1:15" x14ac:dyDescent="0.35">
      <c r="A364" s="62" t="s">
        <v>80</v>
      </c>
      <c r="B364" s="65" t="s">
        <v>292</v>
      </c>
      <c r="C364" s="65" t="s">
        <v>293</v>
      </c>
      <c r="D364" s="8">
        <f>IFERROR(IF(OR($B364="",$B364="No CAS"),INDEX('[1]DEQ Pollutant List'!$A$7:$A$611,MATCH($C364,'[1]DEQ Pollutant List'!$C$7:$C$611,0)),INDEX('[1]DEQ Pollutant List'!$A$7:$A$611,MATCH($B364,'[1]DEQ Pollutant List'!$B$7:$B$611,0))),"")</f>
        <v>585</v>
      </c>
      <c r="F364" s="104">
        <v>1.4899999999999999E-4</v>
      </c>
      <c r="G364" s="65">
        <v>1.4899999999999999E-4</v>
      </c>
      <c r="H364" s="65" t="s">
        <v>346</v>
      </c>
      <c r="I364" s="65" t="s">
        <v>179</v>
      </c>
      <c r="J364" s="67">
        <v>2.6104799999999999</v>
      </c>
      <c r="K364" s="67">
        <v>2.6104799999999999</v>
      </c>
      <c r="L364" s="67">
        <v>2.6104799999999999</v>
      </c>
      <c r="M364" s="67">
        <f>VLOOKUP('3. Pollutant Emissions - EF'!A364,'2. Emissions Units &amp; Activities'!A:M,11,FALSE)*G364</f>
        <v>1.4303999999999999E-2</v>
      </c>
      <c r="N364" s="67">
        <f>VLOOKUP('3. Pollutant Emissions - EF'!A364,'2. Emissions Units &amp; Activities'!A:M,12,FALSE)*G364</f>
        <v>1.4303999999999999E-2</v>
      </c>
      <c r="O364" s="67">
        <f>VLOOKUP('3. Pollutant Emissions - EF'!A364,'2. Emissions Units &amp; Activities'!A:M,13,FALSE)*G364</f>
        <v>1.4303999999999999E-2</v>
      </c>
    </row>
    <row r="365" spans="1:15" x14ac:dyDescent="0.35">
      <c r="A365" s="63" t="s">
        <v>80</v>
      </c>
      <c r="B365" s="66" t="s">
        <v>257</v>
      </c>
      <c r="C365" s="66" t="s">
        <v>258</v>
      </c>
      <c r="D365" s="8">
        <f>IFERROR(IF(OR($B365="",$B365="No CAS"),INDEX('[1]DEQ Pollutant List'!$A$7:$A$611,MATCH($C365,'[1]DEQ Pollutant List'!$C$7:$C$611,0)),INDEX('[1]DEQ Pollutant List'!$A$7:$A$611,MATCH($B365,'[1]DEQ Pollutant List'!$B$7:$B$611,0))),"")</f>
        <v>600</v>
      </c>
      <c r="F365" s="104">
        <v>3.9899999999999996E-3</v>
      </c>
      <c r="G365" s="66">
        <v>3.9899999999999996E-3</v>
      </c>
      <c r="H365" s="66" t="s">
        <v>346</v>
      </c>
      <c r="I365" s="66" t="s">
        <v>179</v>
      </c>
      <c r="J365" s="89">
        <v>69.904799999999994</v>
      </c>
      <c r="K365" s="68">
        <v>69.904799999999994</v>
      </c>
      <c r="L365" s="68">
        <v>69.904799999999994</v>
      </c>
      <c r="M365" s="68">
        <f>VLOOKUP('3. Pollutant Emissions - EF'!A365,'2. Emissions Units &amp; Activities'!A:M,11,FALSE)*G365</f>
        <v>0.38303999999999994</v>
      </c>
      <c r="N365" s="68">
        <f>VLOOKUP('3. Pollutant Emissions - EF'!A365,'2. Emissions Units &amp; Activities'!A:M,12,FALSE)*G365</f>
        <v>0.38303999999999994</v>
      </c>
      <c r="O365" s="68">
        <f>VLOOKUP('3. Pollutant Emissions - EF'!A365,'2. Emissions Units &amp; Activities'!A:M,13,FALSE)*G365</f>
        <v>0.38303999999999994</v>
      </c>
    </row>
    <row r="366" spans="1:15" x14ac:dyDescent="0.35">
      <c r="A366" s="62" t="s">
        <v>80</v>
      </c>
      <c r="B366" s="65" t="s">
        <v>296</v>
      </c>
      <c r="C366" s="65" t="s">
        <v>297</v>
      </c>
      <c r="D366" s="8">
        <f>IFERROR(IF(OR($B366="",$B366="No CAS"),INDEX('[1]DEQ Pollutant List'!$A$7:$A$611,MATCH($C366,'[1]DEQ Pollutant List'!$C$7:$C$611,0)),INDEX('[1]DEQ Pollutant List'!$A$7:$A$611,MATCH($B366,'[1]DEQ Pollutant List'!$B$7:$B$611,0))),"")</f>
        <v>628</v>
      </c>
      <c r="F366" s="104">
        <v>5.1700000000000003E-5</v>
      </c>
      <c r="G366" s="65">
        <v>5.1700000000000003E-5</v>
      </c>
      <c r="H366" s="65" t="s">
        <v>346</v>
      </c>
      <c r="I366" s="65" t="s">
        <v>179</v>
      </c>
      <c r="J366" s="88">
        <v>0.90578400000000003</v>
      </c>
      <c r="K366" s="67">
        <v>0.90578400000000003</v>
      </c>
      <c r="L366" s="67">
        <v>0.90578400000000003</v>
      </c>
      <c r="M366" s="67">
        <f>VLOOKUP('3. Pollutant Emissions - EF'!A366,'2. Emissions Units &amp; Activities'!A:M,11,FALSE)*G366</f>
        <v>4.9632000000000001E-3</v>
      </c>
      <c r="N366" s="67">
        <f>VLOOKUP('3. Pollutant Emissions - EF'!A366,'2. Emissions Units &amp; Activities'!A:M,12,FALSE)*G366</f>
        <v>4.9632000000000001E-3</v>
      </c>
      <c r="O366" s="67">
        <f>VLOOKUP('3. Pollutant Emissions - EF'!A366,'2. Emissions Units &amp; Activities'!A:M,13,FALSE)*G366</f>
        <v>4.9632000000000001E-3</v>
      </c>
    </row>
    <row r="367" spans="1:15" x14ac:dyDescent="0.35">
      <c r="A367" s="63" t="s">
        <v>82</v>
      </c>
      <c r="B367" s="95" t="s">
        <v>288</v>
      </c>
      <c r="C367" s="66" t="s">
        <v>289</v>
      </c>
      <c r="D367" s="8">
        <f>IFERROR(IF(OR($B367="",$B367="No CAS"),INDEX('[1]DEQ Pollutant List'!$A$7:$A$611,MATCH($C367,'[1]DEQ Pollutant List'!$C$7:$C$611,0)),INDEX('[1]DEQ Pollutant List'!$A$7:$A$611,MATCH($B367,'[1]DEQ Pollutant List'!$B$7:$B$611,0))),"")</f>
        <v>293</v>
      </c>
      <c r="F367" s="104">
        <v>4.1999999999999997E-3</v>
      </c>
      <c r="G367" s="66">
        <v>4.1999999999999997E-3</v>
      </c>
      <c r="H367" s="66" t="s">
        <v>347</v>
      </c>
      <c r="I367" s="66" t="s">
        <v>175</v>
      </c>
      <c r="J367" s="89">
        <v>1603.873263</v>
      </c>
      <c r="K367" s="68">
        <v>0</v>
      </c>
      <c r="L367" s="68">
        <v>0</v>
      </c>
      <c r="M367" s="68">
        <f>VLOOKUP('3. Pollutant Emissions - EF'!A367,'2. Emissions Units &amp; Activities'!A:M,11,FALSE)*G367</f>
        <v>5.8690800000000003</v>
      </c>
      <c r="N367" s="68">
        <f>VLOOKUP('3. Pollutant Emissions - EF'!A367,'2. Emissions Units &amp; Activities'!A:M,12,FALSE)*G367</f>
        <v>6.0986301369863014</v>
      </c>
      <c r="O367" s="68">
        <f>VLOOKUP('3. Pollutant Emissions - EF'!A367,'2. Emissions Units &amp; Activities'!A:M,13,FALSE)*G367</f>
        <v>6.0986301369863014</v>
      </c>
    </row>
    <row r="368" spans="1:15" x14ac:dyDescent="0.35">
      <c r="A368" s="62" t="s">
        <v>83</v>
      </c>
      <c r="B368" s="95" t="s">
        <v>288</v>
      </c>
      <c r="C368" s="65" t="s">
        <v>289</v>
      </c>
      <c r="D368" s="8">
        <f>IFERROR(IF(OR($B368="",$B368="No CAS"),INDEX('[1]DEQ Pollutant List'!$A$7:$A$611,MATCH($C368,'[1]DEQ Pollutant List'!$C$7:$C$611,0)),INDEX('[1]DEQ Pollutant List'!$A$7:$A$611,MATCH($B368,'[1]DEQ Pollutant List'!$B$7:$B$611,0))),"")</f>
        <v>293</v>
      </c>
      <c r="F368" s="104">
        <v>5.8E-4</v>
      </c>
      <c r="G368" s="65">
        <v>5.8E-4</v>
      </c>
      <c r="H368" s="65" t="s">
        <v>347</v>
      </c>
      <c r="I368" s="65" t="s">
        <v>175</v>
      </c>
      <c r="J368" s="88">
        <v>221.4872652</v>
      </c>
      <c r="K368" s="67">
        <v>307.39999610000001</v>
      </c>
      <c r="L368" s="67">
        <v>307.39999610000001</v>
      </c>
      <c r="M368" s="67">
        <f>VLOOKUP('3. Pollutant Emissions - EF'!A368,'2. Emissions Units &amp; Activities'!A:M,11,FALSE)*G368</f>
        <v>0.8104920000000001</v>
      </c>
      <c r="N368" s="67">
        <f>VLOOKUP('3. Pollutant Emissions - EF'!A368,'2. Emissions Units &amp; Activities'!A:M,12,FALSE)*G368</f>
        <v>0.84219178082191792</v>
      </c>
      <c r="O368" s="67">
        <f>VLOOKUP('3. Pollutant Emissions - EF'!A368,'2. Emissions Units &amp; Activities'!A:M,13,FALSE)*G368</f>
        <v>0.84219178082191792</v>
      </c>
    </row>
    <row r="369" spans="1:15" x14ac:dyDescent="0.35">
      <c r="A369" s="63" t="s">
        <v>85</v>
      </c>
      <c r="B369" s="66" t="s">
        <v>272</v>
      </c>
      <c r="C369" s="66" t="s">
        <v>273</v>
      </c>
      <c r="D369" s="8">
        <f>IFERROR(IF(OR($B369="",$B369="No CAS"),INDEX('[1]DEQ Pollutant List'!$A$7:$A$611,MATCH($C369,'[1]DEQ Pollutant List'!$C$7:$C$611,0)),INDEX('[1]DEQ Pollutant List'!$A$7:$A$611,MATCH($B369,'[1]DEQ Pollutant List'!$B$7:$B$611,0))),"")</f>
        <v>607</v>
      </c>
      <c r="F369" s="105">
        <v>6.2000000000000003E-5</v>
      </c>
      <c r="G369" s="66">
        <v>6.2000000000000003E-5</v>
      </c>
      <c r="H369" s="66" t="s">
        <v>346</v>
      </c>
      <c r="I369" s="66" t="s">
        <v>179</v>
      </c>
      <c r="J369" s="68">
        <v>0.54312000000000005</v>
      </c>
      <c r="K369" s="68">
        <v>0.54312000000000005</v>
      </c>
      <c r="L369" s="68">
        <v>0.54312000000000005</v>
      </c>
      <c r="M369" s="68">
        <f>VLOOKUP('3. Pollutant Emissions - EF'!A369,'2. Emissions Units &amp; Activities'!A:M,11,FALSE)*G369</f>
        <v>1.4880000000000002E-3</v>
      </c>
      <c r="N369" s="68">
        <f>VLOOKUP('3. Pollutant Emissions - EF'!A369,'2. Emissions Units &amp; Activities'!A:M,12,FALSE)*G369</f>
        <v>1.4880000000000002E-3</v>
      </c>
      <c r="O369" s="68">
        <f>VLOOKUP('3. Pollutant Emissions - EF'!A369,'2. Emissions Units &amp; Activities'!A:M,13,FALSE)*G369</f>
        <v>1.4880000000000002E-3</v>
      </c>
    </row>
    <row r="370" spans="1:15" x14ac:dyDescent="0.35">
      <c r="A370" s="62" t="s">
        <v>85</v>
      </c>
      <c r="B370" s="65" t="s">
        <v>278</v>
      </c>
      <c r="C370" s="65" t="s">
        <v>279</v>
      </c>
      <c r="D370" s="8">
        <f>IFERROR(IF(OR($B370="",$B370="No CAS"),INDEX('[1]DEQ Pollutant List'!$A$7:$A$611,MATCH($C370,'[1]DEQ Pollutant List'!$C$7:$C$611,0)),INDEX('[1]DEQ Pollutant List'!$A$7:$A$611,MATCH($B370,'[1]DEQ Pollutant List'!$B$7:$B$611,0))),"")</f>
        <v>333</v>
      </c>
      <c r="F370" s="105">
        <v>6.43E-3</v>
      </c>
      <c r="G370" s="65">
        <v>6.43E-3</v>
      </c>
      <c r="H370" s="65" t="s">
        <v>346</v>
      </c>
      <c r="I370" s="65" t="s">
        <v>179</v>
      </c>
      <c r="J370" s="88">
        <v>56.326799999999999</v>
      </c>
      <c r="K370" s="67">
        <v>56.326799999999999</v>
      </c>
      <c r="L370" s="67">
        <v>56.326799999999999</v>
      </c>
      <c r="M370" s="67">
        <f>VLOOKUP('3. Pollutant Emissions - EF'!A370,'2. Emissions Units &amp; Activities'!A:M,11,FALSE)*G370</f>
        <v>0.15432000000000001</v>
      </c>
      <c r="N370" s="67">
        <f>VLOOKUP('3. Pollutant Emissions - EF'!A370,'2. Emissions Units &amp; Activities'!A:M,12,FALSE)*G370</f>
        <v>0.15432000000000001</v>
      </c>
      <c r="O370" s="67">
        <f>VLOOKUP('3. Pollutant Emissions - EF'!A370,'2. Emissions Units &amp; Activities'!A:M,13,FALSE)*G370</f>
        <v>0.15432000000000001</v>
      </c>
    </row>
    <row r="371" spans="1:15" x14ac:dyDescent="0.35">
      <c r="A371" s="63" t="s">
        <v>85</v>
      </c>
      <c r="B371" s="66" t="s">
        <v>206</v>
      </c>
      <c r="C371" s="66" t="s">
        <v>207</v>
      </c>
      <c r="D371" s="8">
        <f>IFERROR(IF(OR($B371="",$B371="No CAS"),INDEX('[1]DEQ Pollutant List'!$A$7:$A$611,MATCH($C371,'[1]DEQ Pollutant List'!$C$7:$C$611,0)),INDEX('[1]DEQ Pollutant List'!$A$7:$A$611,MATCH($B371,'[1]DEQ Pollutant List'!$B$7:$B$611,0))),"")</f>
        <v>1</v>
      </c>
      <c r="F371" s="104">
        <v>8.6499999999999997E-3</v>
      </c>
      <c r="G371" s="66">
        <v>8.6499999999999997E-3</v>
      </c>
      <c r="H371" s="66" t="s">
        <v>346</v>
      </c>
      <c r="I371" s="66" t="s">
        <v>179</v>
      </c>
      <c r="J371" s="89">
        <v>75.774000000000001</v>
      </c>
      <c r="K371" s="68">
        <v>75.774000000000001</v>
      </c>
      <c r="L371" s="68">
        <v>75.774000000000001</v>
      </c>
      <c r="M371" s="68">
        <f>VLOOKUP('3. Pollutant Emissions - EF'!A371,'2. Emissions Units &amp; Activities'!A:M,11,FALSE)*G371</f>
        <v>0.20760000000000001</v>
      </c>
      <c r="N371" s="68">
        <f>VLOOKUP('3. Pollutant Emissions - EF'!A371,'2. Emissions Units &amp; Activities'!A:M,12,FALSE)*G371</f>
        <v>0.20760000000000001</v>
      </c>
      <c r="O371" s="68">
        <f>VLOOKUP('3. Pollutant Emissions - EF'!A371,'2. Emissions Units &amp; Activities'!A:M,13,FALSE)*G371</f>
        <v>0.20760000000000001</v>
      </c>
    </row>
    <row r="372" spans="1:15" x14ac:dyDescent="0.35">
      <c r="A372" s="62" t="s">
        <v>85</v>
      </c>
      <c r="B372" s="65" t="s">
        <v>322</v>
      </c>
      <c r="C372" s="65" t="s">
        <v>323</v>
      </c>
      <c r="D372" s="8">
        <f>IFERROR(IF(OR($B372="",$B372="No CAS"),INDEX('[1]DEQ Pollutant List'!$A$7:$A$611,MATCH($C372,'[1]DEQ Pollutant List'!$C$7:$C$611,0)),INDEX('[1]DEQ Pollutant List'!$A$7:$A$611,MATCH($B372,'[1]DEQ Pollutant List'!$B$7:$B$611,0))),"")</f>
        <v>634</v>
      </c>
      <c r="F372" s="103">
        <v>1.14E-2</v>
      </c>
      <c r="G372" s="65">
        <v>1.14E-2</v>
      </c>
      <c r="H372" s="65" t="s">
        <v>346</v>
      </c>
      <c r="I372" s="65" t="s">
        <v>179</v>
      </c>
      <c r="J372" s="67">
        <v>99.864000000000004</v>
      </c>
      <c r="K372" s="67">
        <v>99.864000000000004</v>
      </c>
      <c r="L372" s="67">
        <v>99.864000000000004</v>
      </c>
      <c r="M372" s="67">
        <f>VLOOKUP('3. Pollutant Emissions - EF'!A372,'2. Emissions Units &amp; Activities'!A:M,11,FALSE)*G372</f>
        <v>0.27360000000000001</v>
      </c>
      <c r="N372" s="67">
        <f>VLOOKUP('3. Pollutant Emissions - EF'!A372,'2. Emissions Units &amp; Activities'!A:M,12,FALSE)*G372</f>
        <v>0.27360000000000001</v>
      </c>
      <c r="O372" s="67">
        <f>VLOOKUP('3. Pollutant Emissions - EF'!A372,'2. Emissions Units &amp; Activities'!A:M,13,FALSE)*G372</f>
        <v>0.27360000000000001</v>
      </c>
    </row>
    <row r="373" spans="1:15" x14ac:dyDescent="0.35">
      <c r="A373" s="63" t="s">
        <v>85</v>
      </c>
      <c r="B373" s="66" t="s">
        <v>312</v>
      </c>
      <c r="C373" s="66" t="s">
        <v>313</v>
      </c>
      <c r="D373" s="8">
        <f>IFERROR(IF(OR($B373="",$B373="No CAS"),INDEX('[1]DEQ Pollutant List'!$A$7:$A$611,MATCH($C373,'[1]DEQ Pollutant List'!$C$7:$C$611,0)),INDEX('[1]DEQ Pollutant List'!$A$7:$A$611,MATCH($B373,'[1]DEQ Pollutant List'!$B$7:$B$611,0))),"")</f>
        <v>46</v>
      </c>
      <c r="F373" s="104">
        <v>1.7499999999999998E-5</v>
      </c>
      <c r="G373" s="66">
        <v>1.7499999999999998E-5</v>
      </c>
      <c r="H373" s="66" t="s">
        <v>346</v>
      </c>
      <c r="I373" s="66" t="s">
        <v>179</v>
      </c>
      <c r="J373" s="68">
        <v>0.15329999999999999</v>
      </c>
      <c r="K373" s="68">
        <v>0.15329999999999999</v>
      </c>
      <c r="L373" s="68">
        <v>0.15329999999999999</v>
      </c>
      <c r="M373" s="68">
        <f>VLOOKUP('3. Pollutant Emissions - EF'!A373,'2. Emissions Units &amp; Activities'!A:M,11,FALSE)*G373</f>
        <v>4.1999999999999996E-4</v>
      </c>
      <c r="N373" s="68">
        <f>VLOOKUP('3. Pollutant Emissions - EF'!A373,'2. Emissions Units &amp; Activities'!A:M,12,FALSE)*G373</f>
        <v>4.1999999999999996E-4</v>
      </c>
      <c r="O373" s="68">
        <f>VLOOKUP('3. Pollutant Emissions - EF'!A373,'2. Emissions Units &amp; Activities'!A:M,13,FALSE)*G373</f>
        <v>4.1999999999999996E-4</v>
      </c>
    </row>
    <row r="374" spans="1:15" x14ac:dyDescent="0.35">
      <c r="A374" s="62" t="s">
        <v>85</v>
      </c>
      <c r="B374" s="65" t="s">
        <v>282</v>
      </c>
      <c r="C374" s="65" t="s">
        <v>283</v>
      </c>
      <c r="D374" s="8">
        <f>IFERROR(IF(OR($B374="",$B374="No CAS"),INDEX('[1]DEQ Pollutant List'!$A$7:$A$611,MATCH($C374,'[1]DEQ Pollutant List'!$C$7:$C$611,0)),INDEX('[1]DEQ Pollutant List'!$A$7:$A$611,MATCH($B374,'[1]DEQ Pollutant List'!$B$7:$B$611,0))),"")</f>
        <v>108</v>
      </c>
      <c r="F374" s="104">
        <v>2.0000000000000002E-5</v>
      </c>
      <c r="G374" s="65">
        <v>2.0000000000000002E-5</v>
      </c>
      <c r="H374" s="65" t="s">
        <v>346</v>
      </c>
      <c r="I374" s="65" t="s">
        <v>179</v>
      </c>
      <c r="J374" s="67">
        <v>0.17519999999999999</v>
      </c>
      <c r="K374" s="67">
        <v>0.17519999999999999</v>
      </c>
      <c r="L374" s="67">
        <v>0.17519999999999999</v>
      </c>
      <c r="M374" s="67">
        <f>VLOOKUP('3. Pollutant Emissions - EF'!A374,'2. Emissions Units &amp; Activities'!A:M,11,FALSE)*G374</f>
        <v>4.8000000000000007E-4</v>
      </c>
      <c r="N374" s="67">
        <f>VLOOKUP('3. Pollutant Emissions - EF'!A374,'2. Emissions Units &amp; Activities'!A:M,12,FALSE)*G374</f>
        <v>4.8000000000000007E-4</v>
      </c>
      <c r="O374" s="67">
        <f>VLOOKUP('3. Pollutant Emissions - EF'!A374,'2. Emissions Units &amp; Activities'!A:M,13,FALSE)*G374</f>
        <v>4.8000000000000007E-4</v>
      </c>
    </row>
    <row r="375" spans="1:15" x14ac:dyDescent="0.35">
      <c r="A375" s="63" t="s">
        <v>85</v>
      </c>
      <c r="B375" s="66" t="s">
        <v>284</v>
      </c>
      <c r="C375" s="66" t="s">
        <v>285</v>
      </c>
      <c r="D375" s="8">
        <f>IFERROR(IF(OR($B375="",$B375="No CAS"),INDEX('[1]DEQ Pollutant List'!$A$7:$A$611,MATCH($C375,'[1]DEQ Pollutant List'!$C$7:$C$611,0)),INDEX('[1]DEQ Pollutant List'!$A$7:$A$611,MATCH($B375,'[1]DEQ Pollutant List'!$B$7:$B$611,0))),"")</f>
        <v>118</v>
      </c>
      <c r="F375" s="104">
        <v>4.4600000000000004E-3</v>
      </c>
      <c r="G375" s="66">
        <v>4.4600000000000004E-3</v>
      </c>
      <c r="H375" s="66" t="s">
        <v>346</v>
      </c>
      <c r="I375" s="66" t="s">
        <v>179</v>
      </c>
      <c r="J375" s="68">
        <v>39.069600000000001</v>
      </c>
      <c r="K375" s="68">
        <v>39.069600000000001</v>
      </c>
      <c r="L375" s="68">
        <v>39.069600000000001</v>
      </c>
      <c r="M375" s="68">
        <f>VLOOKUP('3. Pollutant Emissions - EF'!A375,'2. Emissions Units &amp; Activities'!A:M,11,FALSE)*G375</f>
        <v>0.10704000000000001</v>
      </c>
      <c r="N375" s="68">
        <f>VLOOKUP('3. Pollutant Emissions - EF'!A375,'2. Emissions Units &amp; Activities'!A:M,12,FALSE)*G375</f>
        <v>0.10704000000000001</v>
      </c>
      <c r="O375" s="68">
        <f>VLOOKUP('3. Pollutant Emissions - EF'!A375,'2. Emissions Units &amp; Activities'!A:M,13,FALSE)*G375</f>
        <v>0.10704000000000001</v>
      </c>
    </row>
    <row r="376" spans="1:15" x14ac:dyDescent="0.35">
      <c r="A376" s="62" t="s">
        <v>85</v>
      </c>
      <c r="B376" s="65" t="s">
        <v>336</v>
      </c>
      <c r="C376" s="65" t="s">
        <v>337</v>
      </c>
      <c r="D376" s="8">
        <f>IFERROR(IF(OR($B376="",$B376="No CAS"),INDEX('[1]DEQ Pollutant List'!$A$7:$A$611,MATCH($C376,'[1]DEQ Pollutant List'!$C$7:$C$611,0)),INDEX('[1]DEQ Pollutant List'!$A$7:$A$611,MATCH($B376,'[1]DEQ Pollutant List'!$B$7:$B$611,0))),"")</f>
        <v>156</v>
      </c>
      <c r="F376" s="104">
        <v>2.7999999999999998E-4</v>
      </c>
      <c r="G376" s="65">
        <v>2.7999999999999998E-4</v>
      </c>
      <c r="H376" s="65" t="s">
        <v>346</v>
      </c>
      <c r="I376" s="65" t="s">
        <v>179</v>
      </c>
      <c r="J376" s="67">
        <v>2.4527999999999999</v>
      </c>
      <c r="K376" s="67">
        <v>2.4527999999999999</v>
      </c>
      <c r="L376" s="67">
        <v>2.4527999999999999</v>
      </c>
      <c r="M376" s="67">
        <f>VLOOKUP('3. Pollutant Emissions - EF'!A376,'2. Emissions Units &amp; Activities'!A:M,11,FALSE)*G376</f>
        <v>6.7199999999999994E-3</v>
      </c>
      <c r="N376" s="67">
        <f>VLOOKUP('3. Pollutant Emissions - EF'!A376,'2. Emissions Units &amp; Activities'!A:M,12,FALSE)*G376</f>
        <v>6.7199999999999994E-3</v>
      </c>
      <c r="O376" s="67">
        <f>VLOOKUP('3. Pollutant Emissions - EF'!A376,'2. Emissions Units &amp; Activities'!A:M,13,FALSE)*G376</f>
        <v>6.7199999999999994E-3</v>
      </c>
    </row>
    <row r="377" spans="1:15" x14ac:dyDescent="0.35">
      <c r="A377" s="63" t="s">
        <v>85</v>
      </c>
      <c r="B377" s="66" t="s">
        <v>249</v>
      </c>
      <c r="C377" s="66" t="s">
        <v>250</v>
      </c>
      <c r="D377" s="8">
        <f>IFERROR(IF(OR($B377="",$B377="No CAS"),INDEX('[1]DEQ Pollutant List'!$A$7:$A$611,MATCH($C377,'[1]DEQ Pollutant List'!$C$7:$C$611,0)),INDEX('[1]DEQ Pollutant List'!$A$7:$A$611,MATCH($B377,'[1]DEQ Pollutant List'!$B$7:$B$611,0))),"")</f>
        <v>289</v>
      </c>
      <c r="F377" s="104">
        <v>1.6899999999999999E-4</v>
      </c>
      <c r="G377" s="66">
        <v>1.6899999999999999E-4</v>
      </c>
      <c r="H377" s="66" t="s">
        <v>346</v>
      </c>
      <c r="I377" s="66" t="s">
        <v>179</v>
      </c>
      <c r="J377" s="89">
        <v>1.48044</v>
      </c>
      <c r="K377" s="68">
        <v>1.48044</v>
      </c>
      <c r="L377" s="68">
        <v>1.48044</v>
      </c>
      <c r="M377" s="68">
        <f>VLOOKUP('3. Pollutant Emissions - EF'!A377,'2. Emissions Units &amp; Activities'!A:M,11,FALSE)*G377</f>
        <v>4.0559999999999997E-3</v>
      </c>
      <c r="N377" s="68">
        <f>VLOOKUP('3. Pollutant Emissions - EF'!A377,'2. Emissions Units &amp; Activities'!A:M,12,FALSE)*G377</f>
        <v>4.0559999999999997E-3</v>
      </c>
      <c r="O377" s="68">
        <f>VLOOKUP('3. Pollutant Emissions - EF'!A377,'2. Emissions Units &amp; Activities'!A:M,13,FALSE)*G377</f>
        <v>4.0559999999999997E-3</v>
      </c>
    </row>
    <row r="378" spans="1:15" x14ac:dyDescent="0.35">
      <c r="A378" s="62" t="s">
        <v>85</v>
      </c>
      <c r="B378" s="65" t="s">
        <v>303</v>
      </c>
      <c r="C378" s="65" t="s">
        <v>304</v>
      </c>
      <c r="D378" s="8">
        <f>IFERROR(IF(OR($B378="",$B378="No CAS"),INDEX('[1]DEQ Pollutant List'!$A$7:$A$611,MATCH($C378,'[1]DEQ Pollutant List'!$C$7:$C$611,0)),INDEX('[1]DEQ Pollutant List'!$A$7:$A$611,MATCH($B378,'[1]DEQ Pollutant List'!$B$7:$B$611,0))),"")</f>
        <v>321</v>
      </c>
      <c r="F378" s="104">
        <v>0.41899999999999998</v>
      </c>
      <c r="G378" s="65">
        <v>0.41899999999999998</v>
      </c>
      <c r="H378" s="65" t="s">
        <v>346</v>
      </c>
      <c r="I378" s="65" t="s">
        <v>179</v>
      </c>
      <c r="J378" s="65">
        <v>3670.44</v>
      </c>
      <c r="K378" s="67">
        <v>3670.44</v>
      </c>
      <c r="L378" s="67">
        <v>3670.44</v>
      </c>
      <c r="M378" s="67">
        <f>VLOOKUP('3. Pollutant Emissions - EF'!A378,'2. Emissions Units &amp; Activities'!A:M,11,FALSE)*G378</f>
        <v>10.055999999999999</v>
      </c>
      <c r="N378" s="67">
        <f>VLOOKUP('3. Pollutant Emissions - EF'!A378,'2. Emissions Units &amp; Activities'!A:M,12,FALSE)*G378</f>
        <v>10.055999999999999</v>
      </c>
      <c r="O378" s="67">
        <f>VLOOKUP('3. Pollutant Emissions - EF'!A378,'2. Emissions Units &amp; Activities'!A:M,13,FALSE)*G378</f>
        <v>10.055999999999999</v>
      </c>
    </row>
    <row r="379" spans="1:15" x14ac:dyDescent="0.35">
      <c r="A379" s="63" t="s">
        <v>85</v>
      </c>
      <c r="B379" s="66" t="s">
        <v>290</v>
      </c>
      <c r="C379" s="66" t="s">
        <v>291</v>
      </c>
      <c r="D379" s="8">
        <f>IFERROR(IF(OR($B379="",$B379="No CAS"),INDEX('[1]DEQ Pollutant List'!$A$7:$A$611,MATCH($C379,'[1]DEQ Pollutant List'!$C$7:$C$611,0)),INDEX('[1]DEQ Pollutant List'!$A$7:$A$611,MATCH($B379,'[1]DEQ Pollutant List'!$B$7:$B$611,0))),"")</f>
        <v>337</v>
      </c>
      <c r="F379" s="104">
        <v>6.1799999999999995E-4</v>
      </c>
      <c r="G379" s="66">
        <v>6.1799999999999995E-4</v>
      </c>
      <c r="H379" s="66" t="s">
        <v>346</v>
      </c>
      <c r="I379" s="66" t="s">
        <v>179</v>
      </c>
      <c r="J379" s="68">
        <v>5.4136800000000003</v>
      </c>
      <c r="K379" s="68">
        <v>5.4136800000000003</v>
      </c>
      <c r="L379" s="68">
        <v>5.4136800000000003</v>
      </c>
      <c r="M379" s="68">
        <f>VLOOKUP('3. Pollutant Emissions - EF'!A379,'2. Emissions Units &amp; Activities'!A:M,11,FALSE)*G379</f>
        <v>1.4831999999999998E-2</v>
      </c>
      <c r="N379" s="68">
        <f>VLOOKUP('3. Pollutant Emissions - EF'!A379,'2. Emissions Units &amp; Activities'!A:M,12,FALSE)*G379</f>
        <v>1.4831999999999998E-2</v>
      </c>
      <c r="O379" s="68">
        <f>VLOOKUP('3. Pollutant Emissions - EF'!A379,'2. Emissions Units &amp; Activities'!A:M,13,FALSE)*G379</f>
        <v>1.4831999999999998E-2</v>
      </c>
    </row>
    <row r="380" spans="1:15" x14ac:dyDescent="0.35">
      <c r="A380" s="62" t="s">
        <v>85</v>
      </c>
      <c r="B380" s="65" t="s">
        <v>305</v>
      </c>
      <c r="C380" s="65" t="s">
        <v>306</v>
      </c>
      <c r="D380" s="8">
        <f>IFERROR(IF(OR($B380="",$B380="No CAS"),INDEX('[1]DEQ Pollutant List'!$A$7:$A$611,MATCH($C380,'[1]DEQ Pollutant List'!$C$7:$C$611,0)),INDEX('[1]DEQ Pollutant List'!$A$7:$A$611,MATCH($B380,'[1]DEQ Pollutant List'!$B$7:$B$611,0))),"")</f>
        <v>559</v>
      </c>
      <c r="F380" s="104">
        <v>2.3E-3</v>
      </c>
      <c r="G380" s="65">
        <v>2.3E-3</v>
      </c>
      <c r="H380" s="65" t="s">
        <v>346</v>
      </c>
      <c r="I380" s="65" t="s">
        <v>179</v>
      </c>
      <c r="J380" s="88">
        <v>20.148</v>
      </c>
      <c r="K380" s="67">
        <v>20.148</v>
      </c>
      <c r="L380" s="67">
        <v>20.148</v>
      </c>
      <c r="M380" s="67">
        <f>VLOOKUP('3. Pollutant Emissions - EF'!A380,'2. Emissions Units &amp; Activities'!A:M,11,FALSE)*G380</f>
        <v>5.5199999999999999E-2</v>
      </c>
      <c r="N380" s="67">
        <f>VLOOKUP('3. Pollutant Emissions - EF'!A380,'2. Emissions Units &amp; Activities'!A:M,12,FALSE)*G380</f>
        <v>5.5199999999999999E-2</v>
      </c>
      <c r="O380" s="67">
        <f>VLOOKUP('3. Pollutant Emissions - EF'!A380,'2. Emissions Units &amp; Activities'!A:M,13,FALSE)*G380</f>
        <v>5.5199999999999999E-2</v>
      </c>
    </row>
    <row r="381" spans="1:15" x14ac:dyDescent="0.35">
      <c r="A381" s="63" t="s">
        <v>85</v>
      </c>
      <c r="B381" s="66" t="s">
        <v>292</v>
      </c>
      <c r="C381" s="66" t="s">
        <v>293</v>
      </c>
      <c r="D381" s="8">
        <f>IFERROR(IF(OR($B381="",$B381="No CAS"),INDEX('[1]DEQ Pollutant List'!$A$7:$A$611,MATCH($C381,'[1]DEQ Pollutant List'!$C$7:$C$611,0)),INDEX('[1]DEQ Pollutant List'!$A$7:$A$611,MATCH($B381,'[1]DEQ Pollutant List'!$B$7:$B$611,0))),"")</f>
        <v>585</v>
      </c>
      <c r="F381" s="104">
        <v>2.6699999999999998E-4</v>
      </c>
      <c r="G381" s="66">
        <v>2.6699999999999998E-4</v>
      </c>
      <c r="H381" s="66" t="s">
        <v>346</v>
      </c>
      <c r="I381" s="66" t="s">
        <v>179</v>
      </c>
      <c r="J381" s="68">
        <v>2.3389199999999999</v>
      </c>
      <c r="K381" s="68">
        <v>2.3389199999999999</v>
      </c>
      <c r="L381" s="68">
        <v>2.3389199999999999</v>
      </c>
      <c r="M381" s="68">
        <f>VLOOKUP('3. Pollutant Emissions - EF'!A381,'2. Emissions Units &amp; Activities'!A:M,11,FALSE)*G381</f>
        <v>6.4079999999999996E-3</v>
      </c>
      <c r="N381" s="68">
        <f>VLOOKUP('3. Pollutant Emissions - EF'!A381,'2. Emissions Units &amp; Activities'!A:M,12,FALSE)*G381</f>
        <v>6.4079999999999996E-3</v>
      </c>
      <c r="O381" s="68">
        <f>VLOOKUP('3. Pollutant Emissions - EF'!A381,'2. Emissions Units &amp; Activities'!A:M,13,FALSE)*G381</f>
        <v>6.4079999999999996E-3</v>
      </c>
    </row>
    <row r="382" spans="1:15" x14ac:dyDescent="0.35">
      <c r="A382" s="62" t="s">
        <v>85</v>
      </c>
      <c r="B382" s="65" t="s">
        <v>320</v>
      </c>
      <c r="C382" s="66" t="s">
        <v>321</v>
      </c>
      <c r="D382" s="8">
        <f>IFERROR(IF(OR($B382="",$B382="No CAS"),INDEX('[1]DEQ Pollutant List'!$A$7:$A$611,MATCH($C382,'[1]DEQ Pollutant List'!$C$7:$C$611,0)),INDEX('[1]DEQ Pollutant List'!$A$7:$A$611,MATCH($B382,'[1]DEQ Pollutant List'!$B$7:$B$611,0))),"")</f>
        <v>488</v>
      </c>
      <c r="F382" s="104">
        <v>6.3200000000000005E-5</v>
      </c>
      <c r="G382" s="65">
        <v>6.3200000000000005E-5</v>
      </c>
      <c r="H382" s="65" t="s">
        <v>346</v>
      </c>
      <c r="I382" s="65" t="s">
        <v>179</v>
      </c>
      <c r="J382" s="67">
        <v>0.55363200000000001</v>
      </c>
      <c r="K382" s="67">
        <v>0.55363200000000001</v>
      </c>
      <c r="L382" s="67">
        <v>0.55363200000000001</v>
      </c>
      <c r="M382" s="67">
        <f>VLOOKUP('3. Pollutant Emissions - EF'!A382,'2. Emissions Units &amp; Activities'!A:M,11,FALSE)*G382</f>
        <v>1.5168E-3</v>
      </c>
      <c r="N382" s="67">
        <f>VLOOKUP('3. Pollutant Emissions - EF'!A382,'2. Emissions Units &amp; Activities'!A:M,12,FALSE)*G382</f>
        <v>1.5168E-3</v>
      </c>
      <c r="O382" s="67">
        <f>VLOOKUP('3. Pollutant Emissions - EF'!A382,'2. Emissions Units &amp; Activities'!A:M,13,FALSE)*G382</f>
        <v>1.5168E-3</v>
      </c>
    </row>
    <row r="383" spans="1:15" x14ac:dyDescent="0.35">
      <c r="A383" s="63" t="s">
        <v>85</v>
      </c>
      <c r="B383" s="66" t="s">
        <v>257</v>
      </c>
      <c r="C383" s="66" t="s">
        <v>258</v>
      </c>
      <c r="D383" s="8">
        <f>IFERROR(IF(OR($B383="",$B383="No CAS"),INDEX('[1]DEQ Pollutant List'!$A$7:$A$611,MATCH($C383,'[1]DEQ Pollutant List'!$C$7:$C$611,0)),INDEX('[1]DEQ Pollutant List'!$A$7:$A$611,MATCH($B383,'[1]DEQ Pollutant List'!$B$7:$B$611,0))),"")</f>
        <v>600</v>
      </c>
      <c r="F383" s="104">
        <v>2.04E-4</v>
      </c>
      <c r="G383" s="66">
        <v>2.04E-4</v>
      </c>
      <c r="H383" s="66" t="s">
        <v>346</v>
      </c>
      <c r="I383" s="66" t="s">
        <v>179</v>
      </c>
      <c r="J383" s="89">
        <v>1.78704</v>
      </c>
      <c r="K383" s="68">
        <v>1.78704</v>
      </c>
      <c r="L383" s="68">
        <v>1.78704</v>
      </c>
      <c r="M383" s="68">
        <f>VLOOKUP('3. Pollutant Emissions - EF'!A383,'2. Emissions Units &amp; Activities'!A:M,11,FALSE)*G383</f>
        <v>4.8960000000000002E-3</v>
      </c>
      <c r="N383" s="68">
        <f>VLOOKUP('3. Pollutant Emissions - EF'!A383,'2. Emissions Units &amp; Activities'!A:M,12,FALSE)*G383</f>
        <v>4.8960000000000002E-3</v>
      </c>
      <c r="O383" s="68">
        <f>VLOOKUP('3. Pollutant Emissions - EF'!A383,'2. Emissions Units &amp; Activities'!A:M,13,FALSE)*G383</f>
        <v>4.8960000000000002E-3</v>
      </c>
    </row>
    <row r="384" spans="1:15" x14ac:dyDescent="0.35">
      <c r="A384" s="62" t="s">
        <v>85</v>
      </c>
      <c r="B384" s="65" t="s">
        <v>294</v>
      </c>
      <c r="C384" s="65" t="s">
        <v>295</v>
      </c>
      <c r="D384" s="8">
        <f>IFERROR(IF(OR($B384="",$B384="No CAS"),INDEX('[1]DEQ Pollutant List'!$A$7:$A$611,MATCH($C384,'[1]DEQ Pollutant List'!$C$7:$C$611,0)),INDEX('[1]DEQ Pollutant List'!$A$7:$A$611,MATCH($B384,'[1]DEQ Pollutant List'!$B$7:$B$611,0))),"")</f>
        <v>608</v>
      </c>
      <c r="F384" s="104">
        <v>6.0699999999999998E-5</v>
      </c>
      <c r="G384" s="65">
        <v>6.0699999999999998E-5</v>
      </c>
      <c r="H384" s="65" t="s">
        <v>346</v>
      </c>
      <c r="I384" s="65" t="s">
        <v>179</v>
      </c>
      <c r="J384" s="65">
        <v>0.53173199999999998</v>
      </c>
      <c r="K384" s="67">
        <v>0.53173199999999998</v>
      </c>
      <c r="L384" s="67">
        <v>0.53173199999999998</v>
      </c>
      <c r="M384" s="67">
        <f>VLOOKUP('3. Pollutant Emissions - EF'!A384,'2. Emissions Units &amp; Activities'!A:M,11,FALSE)*G384</f>
        <v>1.4567999999999998E-3</v>
      </c>
      <c r="N384" s="67">
        <f>VLOOKUP('3. Pollutant Emissions - EF'!A384,'2. Emissions Units &amp; Activities'!A:M,12,FALSE)*G384</f>
        <v>1.4567999999999998E-3</v>
      </c>
      <c r="O384" s="67">
        <f>VLOOKUP('3. Pollutant Emissions - EF'!A384,'2. Emissions Units &amp; Activities'!A:M,13,FALSE)*G384</f>
        <v>1.4567999999999998E-3</v>
      </c>
    </row>
    <row r="385" spans="1:15" x14ac:dyDescent="0.35">
      <c r="A385" s="63" t="s">
        <v>85</v>
      </c>
      <c r="B385" s="66" t="s">
        <v>296</v>
      </c>
      <c r="C385" s="66" t="s">
        <v>297</v>
      </c>
      <c r="D385" s="8">
        <f>IFERROR(IF(OR($B385="",$B385="No CAS"),INDEX('[1]DEQ Pollutant List'!$A$7:$A$611,MATCH($C385,'[1]DEQ Pollutant List'!$C$7:$C$611,0)),INDEX('[1]DEQ Pollutant List'!$A$7:$A$611,MATCH($B385,'[1]DEQ Pollutant List'!$B$7:$B$611,0))),"")</f>
        <v>628</v>
      </c>
      <c r="F385" s="104">
        <v>2.3699999999999999E-4</v>
      </c>
      <c r="G385" s="66">
        <v>2.3699999999999999E-4</v>
      </c>
      <c r="H385" s="66" t="s">
        <v>346</v>
      </c>
      <c r="I385" s="66" t="s">
        <v>179</v>
      </c>
      <c r="J385" s="89">
        <v>2.07612</v>
      </c>
      <c r="K385" s="68">
        <v>2.07612</v>
      </c>
      <c r="L385" s="68">
        <v>2.07612</v>
      </c>
      <c r="M385" s="68">
        <f>VLOOKUP('3. Pollutant Emissions - EF'!A385,'2. Emissions Units &amp; Activities'!A:M,11,FALSE)*G385</f>
        <v>5.6879999999999995E-3</v>
      </c>
      <c r="N385" s="68">
        <f>VLOOKUP('3. Pollutant Emissions - EF'!A385,'2. Emissions Units &amp; Activities'!A:M,12,FALSE)*G385</f>
        <v>5.6879999999999995E-3</v>
      </c>
      <c r="O385" s="68">
        <f>VLOOKUP('3. Pollutant Emissions - EF'!A385,'2. Emissions Units &amp; Activities'!A:M,13,FALSE)*G385</f>
        <v>5.6879999999999995E-3</v>
      </c>
    </row>
    <row r="386" spans="1:15" x14ac:dyDescent="0.35">
      <c r="A386" s="62" t="s">
        <v>86</v>
      </c>
      <c r="B386" s="65" t="s">
        <v>269</v>
      </c>
      <c r="C386" s="65" t="s">
        <v>270</v>
      </c>
      <c r="D386" s="8">
        <f>IFERROR(IF(OR($B386="",$B386="No CAS"),INDEX('[1]DEQ Pollutant List'!$A$7:$A$611,MATCH($C386,'[1]DEQ Pollutant List'!$C$7:$C$611,0)),INDEX('[1]DEQ Pollutant List'!$A$7:$A$611,MATCH($B386,'[1]DEQ Pollutant List'!$B$7:$B$611,0))),"")</f>
        <v>326</v>
      </c>
      <c r="F386" s="105">
        <v>6.5000000000000002E-7</v>
      </c>
      <c r="G386" s="65">
        <v>6.5000000000000002E-7</v>
      </c>
      <c r="H386" s="65" t="s">
        <v>307</v>
      </c>
      <c r="I386" s="65" t="s">
        <v>264</v>
      </c>
      <c r="J386" s="67">
        <v>0.24821849000000001</v>
      </c>
      <c r="K386" s="67">
        <v>0.34449999999999997</v>
      </c>
      <c r="L386" s="67">
        <v>0.34449999999999997</v>
      </c>
      <c r="M386" s="67">
        <f>VLOOKUP('3. Pollutant Emissions - EF'!A386,'2. Emissions Units &amp; Activities'!A:M,11,FALSE)*G386</f>
        <v>9.0831000000000006E-4</v>
      </c>
      <c r="N386" s="67">
        <f>VLOOKUP('3. Pollutant Emissions - EF'!A386,'2. Emissions Units &amp; Activities'!A:M,12,FALSE)*G386</f>
        <v>9.4383561643835627E-4</v>
      </c>
      <c r="O386" s="67">
        <f>VLOOKUP('3. Pollutant Emissions - EF'!A386,'2. Emissions Units &amp; Activities'!A:M,13,FALSE)*G386</f>
        <v>9.4383561643835627E-4</v>
      </c>
    </row>
    <row r="387" spans="1:15" x14ac:dyDescent="0.35">
      <c r="A387" s="63" t="s">
        <v>86</v>
      </c>
      <c r="B387" s="66" t="s">
        <v>272</v>
      </c>
      <c r="C387" s="66" t="s">
        <v>273</v>
      </c>
      <c r="D387" s="8">
        <f>IFERROR(IF(OR($B387="",$B387="No CAS"),INDEX('[1]DEQ Pollutant List'!$A$7:$A$611,MATCH($C387,'[1]DEQ Pollutant List'!$C$7:$C$611,0)),INDEX('[1]DEQ Pollutant List'!$A$7:$A$611,MATCH($B387,'[1]DEQ Pollutant List'!$B$7:$B$611,0))),"")</f>
        <v>607</v>
      </c>
      <c r="F387" s="105">
        <v>6.5000000000000002E-7</v>
      </c>
      <c r="G387" s="66">
        <v>6.5000000000000002E-7</v>
      </c>
      <c r="H387" s="66" t="s">
        <v>307</v>
      </c>
      <c r="I387" s="66" t="s">
        <v>264</v>
      </c>
      <c r="J387" s="68">
        <v>0.24821849000000001</v>
      </c>
      <c r="K387" s="68">
        <v>0.34449999999999997</v>
      </c>
      <c r="L387" s="68">
        <v>0.34449999999999997</v>
      </c>
      <c r="M387" s="68">
        <f>VLOOKUP('3. Pollutant Emissions - EF'!A387,'2. Emissions Units &amp; Activities'!A:M,11,FALSE)*G387</f>
        <v>9.0831000000000006E-4</v>
      </c>
      <c r="N387" s="68">
        <f>VLOOKUP('3. Pollutant Emissions - EF'!A387,'2. Emissions Units &amp; Activities'!A:M,12,FALSE)*G387</f>
        <v>9.4383561643835627E-4</v>
      </c>
      <c r="O387" s="68">
        <f>VLOOKUP('3. Pollutant Emissions - EF'!A387,'2. Emissions Units &amp; Activities'!A:M,13,FALSE)*G387</f>
        <v>9.4383561643835627E-4</v>
      </c>
    </row>
    <row r="388" spans="1:15" x14ac:dyDescent="0.35">
      <c r="A388" s="62" t="s">
        <v>86</v>
      </c>
      <c r="B388" s="65" t="s">
        <v>278</v>
      </c>
      <c r="C388" s="65" t="s">
        <v>279</v>
      </c>
      <c r="D388" s="8">
        <f>IFERROR(IF(OR($B388="",$B388="No CAS"),INDEX('[1]DEQ Pollutant List'!$A$7:$A$611,MATCH($C388,'[1]DEQ Pollutant List'!$C$7:$C$611,0)),INDEX('[1]DEQ Pollutant List'!$A$7:$A$611,MATCH($B388,'[1]DEQ Pollutant List'!$B$7:$B$611,0))),"")</f>
        <v>333</v>
      </c>
      <c r="F388" s="105">
        <v>1.4E-5</v>
      </c>
      <c r="G388" s="65">
        <v>1.4E-5</v>
      </c>
      <c r="H388" s="65" t="s">
        <v>307</v>
      </c>
      <c r="I388" s="65" t="s">
        <v>264</v>
      </c>
      <c r="J388" s="88">
        <v>5.3462443999999998</v>
      </c>
      <c r="K388" s="67">
        <v>7.42</v>
      </c>
      <c r="L388" s="67">
        <v>7.42</v>
      </c>
      <c r="M388" s="67">
        <f>VLOOKUP('3. Pollutant Emissions - EF'!A388,'2. Emissions Units &amp; Activities'!A:M,11,FALSE)*G388</f>
        <v>1.95636E-2</v>
      </c>
      <c r="N388" s="67">
        <f>VLOOKUP('3. Pollutant Emissions - EF'!A388,'2. Emissions Units &amp; Activities'!A:M,12,FALSE)*G388</f>
        <v>2.0328767123287673E-2</v>
      </c>
      <c r="O388" s="67">
        <f>VLOOKUP('3. Pollutant Emissions - EF'!A388,'2. Emissions Units &amp; Activities'!A:M,13,FALSE)*G388</f>
        <v>2.0328767123287673E-2</v>
      </c>
    </row>
    <row r="389" spans="1:15" x14ac:dyDescent="0.35">
      <c r="A389" s="63" t="s">
        <v>86</v>
      </c>
      <c r="B389" s="66" t="s">
        <v>206</v>
      </c>
      <c r="C389" s="66" t="s">
        <v>207</v>
      </c>
      <c r="D389" s="8">
        <f>IFERROR(IF(OR($B389="",$B389="No CAS"),INDEX('[1]DEQ Pollutant List'!$A$7:$A$611,MATCH($C389,'[1]DEQ Pollutant List'!$C$7:$C$611,0)),INDEX('[1]DEQ Pollutant List'!$A$7:$A$611,MATCH($B389,'[1]DEQ Pollutant List'!$B$7:$B$611,0))),"")</f>
        <v>1</v>
      </c>
      <c r="F389" s="104">
        <v>4.1E-5</v>
      </c>
      <c r="G389" s="66">
        <v>4.1E-5</v>
      </c>
      <c r="H389" s="66" t="s">
        <v>307</v>
      </c>
      <c r="I389" s="66" t="s">
        <v>264</v>
      </c>
      <c r="J389" s="89">
        <v>15.6568586</v>
      </c>
      <c r="K389" s="68">
        <v>21.73</v>
      </c>
      <c r="L389" s="68">
        <v>21.73</v>
      </c>
      <c r="M389" s="68">
        <f>VLOOKUP('3. Pollutant Emissions - EF'!A389,'2. Emissions Units &amp; Activities'!A:M,11,FALSE)*G389</f>
        <v>5.7293400000000001E-2</v>
      </c>
      <c r="N389" s="68">
        <f>VLOOKUP('3. Pollutant Emissions - EF'!A389,'2. Emissions Units &amp; Activities'!A:M,12,FALSE)*G389</f>
        <v>5.9534246575342474E-2</v>
      </c>
      <c r="O389" s="68">
        <f>VLOOKUP('3. Pollutant Emissions - EF'!A389,'2. Emissions Units &amp; Activities'!A:M,13,FALSE)*G389</f>
        <v>5.9534246575342474E-2</v>
      </c>
    </row>
    <row r="390" spans="1:15" x14ac:dyDescent="0.35">
      <c r="A390" s="62" t="s">
        <v>86</v>
      </c>
      <c r="B390" s="65" t="s">
        <v>301</v>
      </c>
      <c r="C390" s="65" t="s">
        <v>302</v>
      </c>
      <c r="D390" s="8">
        <f>IFERROR(IF(OR($B390="",$B390="No CAS"),INDEX('[1]DEQ Pollutant List'!$A$7:$A$611,MATCH($C390,'[1]DEQ Pollutant List'!$C$7:$C$611,0)),INDEX('[1]DEQ Pollutant List'!$A$7:$A$611,MATCH($B390,'[1]DEQ Pollutant List'!$B$7:$B$611,0))),"")</f>
        <v>5</v>
      </c>
      <c r="F390" s="104">
        <v>1.7999999999999999E-6</v>
      </c>
      <c r="G390" s="65">
        <v>1.7999999999999999E-6</v>
      </c>
      <c r="H390" s="65" t="s">
        <v>307</v>
      </c>
      <c r="I390" s="65" t="s">
        <v>264</v>
      </c>
      <c r="J390" s="88">
        <v>0.68737428</v>
      </c>
      <c r="K390" s="67">
        <v>0.95399999999999996</v>
      </c>
      <c r="L390" s="67">
        <v>0.95399999999999996</v>
      </c>
      <c r="M390" s="67">
        <f>VLOOKUP('3. Pollutant Emissions - EF'!A390,'2. Emissions Units &amp; Activities'!A:M,11,FALSE)*G390</f>
        <v>2.5153200000000001E-3</v>
      </c>
      <c r="N390" s="67">
        <f>VLOOKUP('3. Pollutant Emissions - EF'!A390,'2. Emissions Units &amp; Activities'!A:M,12,FALSE)*G390</f>
        <v>2.6136986301369862E-3</v>
      </c>
      <c r="O390" s="67">
        <f>VLOOKUP('3. Pollutant Emissions - EF'!A390,'2. Emissions Units &amp; Activities'!A:M,13,FALSE)*G390</f>
        <v>2.6136986301369862E-3</v>
      </c>
    </row>
    <row r="391" spans="1:15" x14ac:dyDescent="0.35">
      <c r="A391" s="63" t="s">
        <v>86</v>
      </c>
      <c r="B391" s="66" t="s">
        <v>312</v>
      </c>
      <c r="C391" s="66" t="s">
        <v>313</v>
      </c>
      <c r="D391" s="8">
        <f>IFERROR(IF(OR($B391="",$B391="No CAS"),INDEX('[1]DEQ Pollutant List'!$A$7:$A$611,MATCH($C391,'[1]DEQ Pollutant List'!$C$7:$C$611,0)),INDEX('[1]DEQ Pollutant List'!$A$7:$A$611,MATCH($B391,'[1]DEQ Pollutant List'!$B$7:$B$611,0))),"")</f>
        <v>46</v>
      </c>
      <c r="F391" s="104">
        <v>1.9000000000000001E-7</v>
      </c>
      <c r="G391" s="66">
        <v>1.9000000000000001E-7</v>
      </c>
      <c r="H391" s="66" t="s">
        <v>307</v>
      </c>
      <c r="I391" s="66" t="s">
        <v>264</v>
      </c>
      <c r="J391" s="68">
        <v>7.2556174000000001E-2</v>
      </c>
      <c r="K391" s="68">
        <v>0.1007</v>
      </c>
      <c r="L391" s="68">
        <v>0.1007</v>
      </c>
      <c r="M391" s="68">
        <f>VLOOKUP('3. Pollutant Emissions - EF'!A391,'2. Emissions Units &amp; Activities'!A:M,11,FALSE)*G391</f>
        <v>2.6550600000000004E-4</v>
      </c>
      <c r="N391" s="68">
        <f>VLOOKUP('3. Pollutant Emissions - EF'!A391,'2. Emissions Units &amp; Activities'!A:M,12,FALSE)*G391</f>
        <v>2.7589041095890416E-4</v>
      </c>
      <c r="O391" s="68">
        <f>VLOOKUP('3. Pollutant Emissions - EF'!A391,'2. Emissions Units &amp; Activities'!A:M,13,FALSE)*G391</f>
        <v>2.7589041095890416E-4</v>
      </c>
    </row>
    <row r="392" spans="1:15" x14ac:dyDescent="0.35">
      <c r="A392" s="62" t="s">
        <v>86</v>
      </c>
      <c r="B392" s="65" t="s">
        <v>280</v>
      </c>
      <c r="C392" s="65" t="s">
        <v>281</v>
      </c>
      <c r="D392" s="8">
        <f>IFERROR(IF(OR($B392="",$B392="No CAS"),INDEX('[1]DEQ Pollutant List'!$A$7:$A$611,MATCH($C392,'[1]DEQ Pollutant List'!$C$7:$C$611,0)),INDEX('[1]DEQ Pollutant List'!$A$7:$A$611,MATCH($B392,'[1]DEQ Pollutant List'!$B$7:$B$611,0))),"")</f>
        <v>91</v>
      </c>
      <c r="F392" s="104">
        <v>3.7000000000000002E-6</v>
      </c>
      <c r="G392" s="65">
        <v>3.7000000000000002E-6</v>
      </c>
      <c r="H392" s="65" t="s">
        <v>307</v>
      </c>
      <c r="I392" s="65" t="s">
        <v>264</v>
      </c>
      <c r="J392" s="67">
        <v>1.4129360200000001</v>
      </c>
      <c r="K392" s="67">
        <v>1.9610000000000001</v>
      </c>
      <c r="L392" s="67">
        <v>1.9610000000000001</v>
      </c>
      <c r="M392" s="67">
        <f>VLOOKUP('3. Pollutant Emissions - EF'!A392,'2. Emissions Units &amp; Activities'!A:M,11,FALSE)*G392</f>
        <v>5.1703800000000005E-3</v>
      </c>
      <c r="N392" s="67">
        <f>VLOOKUP('3. Pollutant Emissions - EF'!A392,'2. Emissions Units &amp; Activities'!A:M,12,FALSE)*G392</f>
        <v>5.3726027397260285E-3</v>
      </c>
      <c r="O392" s="67">
        <f>VLOOKUP('3. Pollutant Emissions - EF'!A392,'2. Emissions Units &amp; Activities'!A:M,13,FALSE)*G392</f>
        <v>5.3726027397260285E-3</v>
      </c>
    </row>
    <row r="393" spans="1:15" x14ac:dyDescent="0.35">
      <c r="A393" s="63" t="s">
        <v>86</v>
      </c>
      <c r="B393" s="66" t="s">
        <v>282</v>
      </c>
      <c r="C393" s="66" t="s">
        <v>283</v>
      </c>
      <c r="D393" s="8">
        <f>IFERROR(IF(OR($B393="",$B393="No CAS"),INDEX('[1]DEQ Pollutant List'!$A$7:$A$611,MATCH($C393,'[1]DEQ Pollutant List'!$C$7:$C$611,0)),INDEX('[1]DEQ Pollutant List'!$A$7:$A$611,MATCH($B393,'[1]DEQ Pollutant List'!$B$7:$B$611,0))),"")</f>
        <v>108</v>
      </c>
      <c r="F393" s="104">
        <v>2.2000000000000001E-7</v>
      </c>
      <c r="G393" s="66">
        <v>2.2000000000000001E-7</v>
      </c>
      <c r="H393" s="66" t="s">
        <v>307</v>
      </c>
      <c r="I393" s="66" t="s">
        <v>264</v>
      </c>
      <c r="J393" s="68">
        <v>8.4012411999999995E-2</v>
      </c>
      <c r="K393" s="68">
        <v>0.1166</v>
      </c>
      <c r="L393" s="68">
        <v>0.1166</v>
      </c>
      <c r="M393" s="68">
        <f>VLOOKUP('3. Pollutant Emissions - EF'!A393,'2. Emissions Units &amp; Activities'!A:M,11,FALSE)*G393</f>
        <v>3.0742800000000005E-4</v>
      </c>
      <c r="N393" s="68">
        <f>VLOOKUP('3. Pollutant Emissions - EF'!A393,'2. Emissions Units &amp; Activities'!A:M,12,FALSE)*G393</f>
        <v>3.1945205479452061E-4</v>
      </c>
      <c r="O393" s="68">
        <f>VLOOKUP('3. Pollutant Emissions - EF'!A393,'2. Emissions Units &amp; Activities'!A:M,13,FALSE)*G393</f>
        <v>3.1945205479452061E-4</v>
      </c>
    </row>
    <row r="394" spans="1:15" x14ac:dyDescent="0.35">
      <c r="A394" s="62" t="s">
        <v>86</v>
      </c>
      <c r="B394" s="65" t="s">
        <v>284</v>
      </c>
      <c r="C394" s="65" t="s">
        <v>285</v>
      </c>
      <c r="D394" s="8">
        <f>IFERROR(IF(OR($B394="",$B394="No CAS"),INDEX('[1]DEQ Pollutant List'!$A$7:$A$611,MATCH($C394,'[1]DEQ Pollutant List'!$C$7:$C$611,0)),INDEX('[1]DEQ Pollutant List'!$A$7:$A$611,MATCH($B394,'[1]DEQ Pollutant List'!$B$7:$B$611,0))),"")</f>
        <v>118</v>
      </c>
      <c r="F394" s="104">
        <v>5.5999999999999997E-6</v>
      </c>
      <c r="G394" s="65">
        <v>5.5999999999999997E-6</v>
      </c>
      <c r="H394" s="65" t="s">
        <v>307</v>
      </c>
      <c r="I394" s="65" t="s">
        <v>264</v>
      </c>
      <c r="J394" s="67">
        <v>2.1384977599999999</v>
      </c>
      <c r="K394" s="67">
        <v>2.968</v>
      </c>
      <c r="L394" s="67">
        <v>2.968</v>
      </c>
      <c r="M394" s="67">
        <f>VLOOKUP('3. Pollutant Emissions - EF'!A394,'2. Emissions Units &amp; Activities'!A:M,11,FALSE)*G394</f>
        <v>7.8254399999999995E-3</v>
      </c>
      <c r="N394" s="67">
        <f>VLOOKUP('3. Pollutant Emissions - EF'!A394,'2. Emissions Units &amp; Activities'!A:M,12,FALSE)*G394</f>
        <v>8.1315068493150681E-3</v>
      </c>
      <c r="O394" s="67">
        <f>VLOOKUP('3. Pollutant Emissions - EF'!A394,'2. Emissions Units &amp; Activities'!A:M,13,FALSE)*G394</f>
        <v>8.1315068493150681E-3</v>
      </c>
    </row>
    <row r="395" spans="1:15" x14ac:dyDescent="0.35">
      <c r="A395" s="63" t="s">
        <v>86</v>
      </c>
      <c r="B395" s="95" t="s">
        <v>288</v>
      </c>
      <c r="C395" s="66" t="s">
        <v>289</v>
      </c>
      <c r="D395" s="8">
        <f>IFERROR(IF(OR($B395="",$B395="No CAS"),INDEX('[1]DEQ Pollutant List'!$A$7:$A$611,MATCH($C395,'[1]DEQ Pollutant List'!$C$7:$C$611,0)),INDEX('[1]DEQ Pollutant List'!$A$7:$A$611,MATCH($B395,'[1]DEQ Pollutant List'!$B$7:$B$611,0))),"")</f>
        <v>293</v>
      </c>
      <c r="F395" s="104">
        <v>2.5000000000000001E-3</v>
      </c>
      <c r="G395" s="66">
        <v>2.5000000000000001E-3</v>
      </c>
      <c r="H395" s="66" t="s">
        <v>307</v>
      </c>
      <c r="I395" s="66" t="s">
        <v>175</v>
      </c>
      <c r="J395" s="89">
        <v>954.68647869999995</v>
      </c>
      <c r="K395" s="68">
        <v>1324.9999700000001</v>
      </c>
      <c r="L395" s="68">
        <v>1324.9999700000001</v>
      </c>
      <c r="M395" s="68">
        <f>VLOOKUP('3. Pollutant Emissions - EF'!A395,'2. Emissions Units &amp; Activities'!A:M,11,FALSE)*G395</f>
        <v>3.4935000000000005</v>
      </c>
      <c r="N395" s="68">
        <f>VLOOKUP('3. Pollutant Emissions - EF'!A395,'2. Emissions Units &amp; Activities'!A:M,12,FALSE)*G395</f>
        <v>3.6301369863013702</v>
      </c>
      <c r="O395" s="68">
        <f>VLOOKUP('3. Pollutant Emissions - EF'!A395,'2. Emissions Units &amp; Activities'!A:M,13,FALSE)*G395</f>
        <v>3.6301369863013702</v>
      </c>
    </row>
    <row r="396" spans="1:15" x14ac:dyDescent="0.35">
      <c r="A396" s="62" t="s">
        <v>86</v>
      </c>
      <c r="B396" s="65" t="s">
        <v>303</v>
      </c>
      <c r="C396" s="65" t="s">
        <v>304</v>
      </c>
      <c r="D396" s="8">
        <f>IFERROR(IF(OR($B396="",$B396="No CAS"),INDEX('[1]DEQ Pollutant List'!$A$7:$A$611,MATCH($C396,'[1]DEQ Pollutant List'!$C$7:$C$611,0)),INDEX('[1]DEQ Pollutant List'!$A$7:$A$611,MATCH($B396,'[1]DEQ Pollutant List'!$B$7:$B$611,0))),"")</f>
        <v>321</v>
      </c>
      <c r="F396" s="104">
        <v>1.2999999999999999E-3</v>
      </c>
      <c r="G396" s="65">
        <v>1.2999999999999999E-3</v>
      </c>
      <c r="H396" s="65" t="s">
        <v>307</v>
      </c>
      <c r="I396" s="65" t="s">
        <v>264</v>
      </c>
      <c r="J396" s="65">
        <v>496.43698000000001</v>
      </c>
      <c r="K396" s="67">
        <v>689</v>
      </c>
      <c r="L396" s="67">
        <v>689</v>
      </c>
      <c r="M396" s="67">
        <f>VLOOKUP('3. Pollutant Emissions - EF'!A396,'2. Emissions Units &amp; Activities'!A:M,11,FALSE)*G396</f>
        <v>1.8166200000000001</v>
      </c>
      <c r="N396" s="67">
        <f>VLOOKUP('3. Pollutant Emissions - EF'!A396,'2. Emissions Units &amp; Activities'!A:M,12,FALSE)*G396</f>
        <v>1.8876712328767125</v>
      </c>
      <c r="O396" s="67">
        <f>VLOOKUP('3. Pollutant Emissions - EF'!A396,'2. Emissions Units &amp; Activities'!A:M,13,FALSE)*G396</f>
        <v>1.8876712328767125</v>
      </c>
    </row>
    <row r="397" spans="1:15" x14ac:dyDescent="0.35">
      <c r="A397" s="63" t="s">
        <v>86</v>
      </c>
      <c r="B397" s="66" t="s">
        <v>290</v>
      </c>
      <c r="C397" s="66" t="s">
        <v>291</v>
      </c>
      <c r="D397" s="8">
        <f>IFERROR(IF(OR($B397="",$B397="No CAS"),INDEX('[1]DEQ Pollutant List'!$A$7:$A$611,MATCH($C397,'[1]DEQ Pollutant List'!$C$7:$C$611,0)),INDEX('[1]DEQ Pollutant List'!$A$7:$A$611,MATCH($B397,'[1]DEQ Pollutant List'!$B$7:$B$611,0))),"")</f>
        <v>337</v>
      </c>
      <c r="F397" s="104">
        <v>2.7999999999999999E-6</v>
      </c>
      <c r="G397" s="66">
        <v>2.7999999999999999E-6</v>
      </c>
      <c r="H397" s="66" t="s">
        <v>307</v>
      </c>
      <c r="I397" s="66" t="s">
        <v>264</v>
      </c>
      <c r="J397" s="68">
        <v>1.06924888</v>
      </c>
      <c r="K397" s="68">
        <v>1.484</v>
      </c>
      <c r="L397" s="68">
        <v>1.484</v>
      </c>
      <c r="M397" s="68">
        <f>VLOOKUP('3. Pollutant Emissions - EF'!A397,'2. Emissions Units &amp; Activities'!A:M,11,FALSE)*G397</f>
        <v>3.9127199999999997E-3</v>
      </c>
      <c r="N397" s="68">
        <f>VLOOKUP('3. Pollutant Emissions - EF'!A397,'2. Emissions Units &amp; Activities'!A:M,12,FALSE)*G397</f>
        <v>4.065753424657534E-3</v>
      </c>
      <c r="O397" s="68">
        <f>VLOOKUP('3. Pollutant Emissions - EF'!A397,'2. Emissions Units &amp; Activities'!A:M,13,FALSE)*G397</f>
        <v>4.065753424657534E-3</v>
      </c>
    </row>
    <row r="398" spans="1:15" x14ac:dyDescent="0.35">
      <c r="A398" s="62" t="s">
        <v>86</v>
      </c>
      <c r="B398" s="65" t="s">
        <v>292</v>
      </c>
      <c r="C398" s="65" t="s">
        <v>293</v>
      </c>
      <c r="D398" s="8">
        <f>IFERROR(IF(OR($B398="",$B398="No CAS"),INDEX('[1]DEQ Pollutant List'!$A$7:$A$611,MATCH($C398,'[1]DEQ Pollutant List'!$C$7:$C$611,0)),INDEX('[1]DEQ Pollutant List'!$A$7:$A$611,MATCH($B398,'[1]DEQ Pollutant List'!$B$7:$B$611,0))),"")</f>
        <v>585</v>
      </c>
      <c r="F398" s="104">
        <v>3.1E-6</v>
      </c>
      <c r="G398" s="65">
        <v>3.1E-6</v>
      </c>
      <c r="H398" s="65" t="s">
        <v>307</v>
      </c>
      <c r="I398" s="65" t="s">
        <v>264</v>
      </c>
      <c r="J398" s="67">
        <v>1.1838112599999999</v>
      </c>
      <c r="K398" s="67">
        <v>1.643</v>
      </c>
      <c r="L398" s="67">
        <v>1.643</v>
      </c>
      <c r="M398" s="67">
        <f>VLOOKUP('3. Pollutant Emissions - EF'!A398,'2. Emissions Units &amp; Activities'!A:M,11,FALSE)*G398</f>
        <v>4.3319400000000003E-3</v>
      </c>
      <c r="N398" s="67">
        <f>VLOOKUP('3. Pollutant Emissions - EF'!A398,'2. Emissions Units &amp; Activities'!A:M,12,FALSE)*G398</f>
        <v>4.5013698630136986E-3</v>
      </c>
      <c r="O398" s="67">
        <f>VLOOKUP('3. Pollutant Emissions - EF'!A398,'2. Emissions Units &amp; Activities'!A:M,13,FALSE)*G398</f>
        <v>4.5013698630136986E-3</v>
      </c>
    </row>
    <row r="399" spans="1:15" x14ac:dyDescent="0.35">
      <c r="A399" s="63" t="s">
        <v>86</v>
      </c>
      <c r="B399" s="66" t="s">
        <v>320</v>
      </c>
      <c r="C399" s="66" t="s">
        <v>321</v>
      </c>
      <c r="D399" s="8">
        <f>IFERROR(IF(OR($B399="",$B399="No CAS"),INDEX('[1]DEQ Pollutant List'!$A$7:$A$611,MATCH($C399,'[1]DEQ Pollutant List'!$C$7:$C$611,0)),INDEX('[1]DEQ Pollutant List'!$A$7:$A$611,MATCH($B399,'[1]DEQ Pollutant List'!$B$7:$B$611,0))),"")</f>
        <v>488</v>
      </c>
      <c r="F399" s="104">
        <v>1.1999999999999999E-6</v>
      </c>
      <c r="G399" s="66">
        <v>1.1999999999999999E-6</v>
      </c>
      <c r="H399" s="66" t="s">
        <v>307</v>
      </c>
      <c r="I399" s="66" t="s">
        <v>264</v>
      </c>
      <c r="J399" s="68">
        <v>0.45824952000000002</v>
      </c>
      <c r="K399" s="68">
        <v>0.63600000000000001</v>
      </c>
      <c r="L399" s="68">
        <v>0.63600000000000001</v>
      </c>
      <c r="M399" s="68">
        <f>VLOOKUP('3. Pollutant Emissions - EF'!A399,'2. Emissions Units &amp; Activities'!A:M,11,FALSE)*G399</f>
        <v>1.67688E-3</v>
      </c>
      <c r="N399" s="68">
        <f>VLOOKUP('3. Pollutant Emissions - EF'!A399,'2. Emissions Units &amp; Activities'!A:M,12,FALSE)*G399</f>
        <v>1.7424657534246576E-3</v>
      </c>
      <c r="O399" s="68">
        <f>VLOOKUP('3. Pollutant Emissions - EF'!A399,'2. Emissions Units &amp; Activities'!A:M,13,FALSE)*G399</f>
        <v>1.7424657534246576E-3</v>
      </c>
    </row>
    <row r="400" spans="1:15" x14ac:dyDescent="0.35">
      <c r="A400" s="62" t="s">
        <v>86</v>
      </c>
      <c r="B400" s="65" t="s">
        <v>257</v>
      </c>
      <c r="C400" s="65" t="s">
        <v>258</v>
      </c>
      <c r="D400" s="8">
        <f>IFERROR(IF(OR($B400="",$B400="No CAS"),INDEX('[1]DEQ Pollutant List'!$A$7:$A$611,MATCH($C400,'[1]DEQ Pollutant List'!$C$7:$C$611,0)),INDEX('[1]DEQ Pollutant List'!$A$7:$A$611,MATCH($B400,'[1]DEQ Pollutant List'!$B$7:$B$611,0))),"")</f>
        <v>600</v>
      </c>
      <c r="F400" s="104">
        <v>4.4000000000000002E-6</v>
      </c>
      <c r="G400" s="65">
        <v>4.4000000000000002E-6</v>
      </c>
      <c r="H400" s="65" t="s">
        <v>307</v>
      </c>
      <c r="I400" s="65" t="s">
        <v>264</v>
      </c>
      <c r="J400" s="88">
        <v>1.6802482400000001</v>
      </c>
      <c r="K400" s="67">
        <v>2.3319999999999999</v>
      </c>
      <c r="L400" s="67">
        <v>2.3319999999999999</v>
      </c>
      <c r="M400" s="67">
        <f>VLOOKUP('3. Pollutant Emissions - EF'!A400,'2. Emissions Units &amp; Activities'!A:M,11,FALSE)*G400</f>
        <v>6.1485600000000008E-3</v>
      </c>
      <c r="N400" s="67">
        <f>VLOOKUP('3. Pollutant Emissions - EF'!A400,'2. Emissions Units &amp; Activities'!A:M,12,FALSE)*G400</f>
        <v>6.3890410958904117E-3</v>
      </c>
      <c r="O400" s="67">
        <f>VLOOKUP('3. Pollutant Emissions - EF'!A400,'2. Emissions Units &amp; Activities'!A:M,13,FALSE)*G400</f>
        <v>6.3890410958904117E-3</v>
      </c>
    </row>
    <row r="401" spans="1:15" x14ac:dyDescent="0.35">
      <c r="A401" s="63" t="s">
        <v>86</v>
      </c>
      <c r="B401" s="66" t="s">
        <v>294</v>
      </c>
      <c r="C401" s="66" t="s">
        <v>295</v>
      </c>
      <c r="D401" s="8">
        <f>IFERROR(IF(OR($B401="",$B401="No CAS"),INDEX('[1]DEQ Pollutant List'!$A$7:$A$611,MATCH($C401,'[1]DEQ Pollutant List'!$C$7:$C$611,0)),INDEX('[1]DEQ Pollutant List'!$A$7:$A$611,MATCH($B401,'[1]DEQ Pollutant List'!$B$7:$B$611,0))),"")</f>
        <v>608</v>
      </c>
      <c r="F401" s="104">
        <v>8.0999999999999997E-7</v>
      </c>
      <c r="G401" s="66">
        <v>8.0999999999999997E-7</v>
      </c>
      <c r="H401" s="66" t="s">
        <v>307</v>
      </c>
      <c r="I401" s="66" t="s">
        <v>264</v>
      </c>
      <c r="J401" s="66">
        <v>0.30931842599999998</v>
      </c>
      <c r="K401" s="68">
        <v>0.42930000000000001</v>
      </c>
      <c r="L401" s="68">
        <v>0.42930000000000001</v>
      </c>
      <c r="M401" s="68">
        <f>VLOOKUP('3. Pollutant Emissions - EF'!A401,'2. Emissions Units &amp; Activities'!A:M,11,FALSE)*G401</f>
        <v>1.131894E-3</v>
      </c>
      <c r="N401" s="68">
        <f>VLOOKUP('3. Pollutant Emissions - EF'!A401,'2. Emissions Units &amp; Activities'!A:M,12,FALSE)*G401</f>
        <v>1.176164383561644E-3</v>
      </c>
      <c r="O401" s="68">
        <f>VLOOKUP('3. Pollutant Emissions - EF'!A401,'2. Emissions Units &amp; Activities'!A:M,13,FALSE)*G401</f>
        <v>1.176164383561644E-3</v>
      </c>
    </row>
    <row r="402" spans="1:15" x14ac:dyDescent="0.35">
      <c r="A402" s="62" t="s">
        <v>86</v>
      </c>
      <c r="B402" s="65" t="s">
        <v>296</v>
      </c>
      <c r="C402" s="65" t="s">
        <v>297</v>
      </c>
      <c r="D402" s="8">
        <f>IFERROR(IF(OR($B402="",$B402="No CAS"),INDEX('[1]DEQ Pollutant List'!$A$7:$A$611,MATCH($C402,'[1]DEQ Pollutant List'!$C$7:$C$611,0)),INDEX('[1]DEQ Pollutant List'!$A$7:$A$611,MATCH($B402,'[1]DEQ Pollutant List'!$B$7:$B$611,0))),"")</f>
        <v>628</v>
      </c>
      <c r="F402" s="103">
        <v>1.1000000000000001E-6</v>
      </c>
      <c r="G402" s="67">
        <v>1.1000000000000001E-6</v>
      </c>
      <c r="H402" s="65" t="s">
        <v>307</v>
      </c>
      <c r="I402" s="65" t="s">
        <v>175</v>
      </c>
      <c r="J402" s="88">
        <v>0.42006204600000002</v>
      </c>
      <c r="K402" s="67">
        <v>0.58299997999999997</v>
      </c>
      <c r="L402" s="67">
        <v>0.58299997999999997</v>
      </c>
      <c r="M402" s="67">
        <f>VLOOKUP('3. Pollutant Emissions - EF'!A402,'2. Emissions Units &amp; Activities'!A:M,11,FALSE)*G402</f>
        <v>1.5371400000000002E-3</v>
      </c>
      <c r="N402" s="67">
        <f>VLOOKUP('3. Pollutant Emissions - EF'!A402,'2. Emissions Units &amp; Activities'!A:M,12,FALSE)*G402</f>
        <v>1.5972602739726029E-3</v>
      </c>
      <c r="O402" s="67">
        <f>VLOOKUP('3. Pollutant Emissions - EF'!A402,'2. Emissions Units &amp; Activities'!A:M,13,FALSE)*G402</f>
        <v>1.5972602739726029E-3</v>
      </c>
    </row>
    <row r="403" spans="1:15" x14ac:dyDescent="0.35">
      <c r="A403" s="63" t="s">
        <v>86</v>
      </c>
      <c r="B403" s="66" t="s">
        <v>298</v>
      </c>
      <c r="C403" s="66" t="s">
        <v>299</v>
      </c>
      <c r="D403" s="8">
        <f>IFERROR(IF(OR($B403="",$B403="No CAS"),INDEX('[1]DEQ Pollutant List'!$A$7:$A$611,MATCH($C403,'[1]DEQ Pollutant List'!$C$7:$C$611,0)),INDEX('[1]DEQ Pollutant List'!$A$7:$A$611,MATCH($B403,'[1]DEQ Pollutant List'!$B$7:$B$611,0))),"")</f>
        <v>630</v>
      </c>
      <c r="F403" s="104">
        <v>1.3E-6</v>
      </c>
      <c r="G403" s="66">
        <v>1.3E-6</v>
      </c>
      <c r="H403" s="66" t="s">
        <v>307</v>
      </c>
      <c r="I403" s="66" t="s">
        <v>264</v>
      </c>
      <c r="J403" s="68">
        <v>0.49643698000000003</v>
      </c>
      <c r="K403" s="68">
        <v>0.68899999999999995</v>
      </c>
      <c r="L403" s="68">
        <v>0.68899999999999995</v>
      </c>
      <c r="M403" s="68">
        <f>VLOOKUP('3. Pollutant Emissions - EF'!A403,'2. Emissions Units &amp; Activities'!A:M,11,FALSE)*G403</f>
        <v>1.8166200000000001E-3</v>
      </c>
      <c r="N403" s="68">
        <f>VLOOKUP('3. Pollutant Emissions - EF'!A403,'2. Emissions Units &amp; Activities'!A:M,12,FALSE)*G403</f>
        <v>1.8876712328767125E-3</v>
      </c>
      <c r="O403" s="68">
        <f>VLOOKUP('3. Pollutant Emissions - EF'!A403,'2. Emissions Units &amp; Activities'!A:M,13,FALSE)*G403</f>
        <v>1.8876712328767125E-3</v>
      </c>
    </row>
    <row r="404" spans="1:15" x14ac:dyDescent="0.35">
      <c r="A404" s="62" t="s">
        <v>88</v>
      </c>
      <c r="B404" s="95" t="s">
        <v>288</v>
      </c>
      <c r="C404" s="65" t="s">
        <v>289</v>
      </c>
      <c r="D404" s="8">
        <f>IFERROR(IF(OR($B404="",$B404="No CAS"),INDEX('[1]DEQ Pollutant List'!$A$7:$A$611,MATCH($C404,'[1]DEQ Pollutant List'!$C$7:$C$611,0)),INDEX('[1]DEQ Pollutant List'!$A$7:$A$611,MATCH($B404,'[1]DEQ Pollutant List'!$B$7:$B$611,0))),"")</f>
        <v>293</v>
      </c>
      <c r="F404" s="104">
        <v>1.11E-2</v>
      </c>
      <c r="G404" s="65">
        <v>1.11E-2</v>
      </c>
      <c r="H404" s="65" t="s">
        <v>347</v>
      </c>
      <c r="I404" s="65" t="s">
        <v>175</v>
      </c>
      <c r="J404" s="88">
        <v>4238.8079719999996</v>
      </c>
      <c r="K404" s="67">
        <v>5882.9998779999996</v>
      </c>
      <c r="L404" s="67">
        <v>5882.9998779999996</v>
      </c>
      <c r="M404" s="67">
        <f>VLOOKUP('3. Pollutant Emissions - EF'!A404,'2. Emissions Units &amp; Activities'!A:M,11,FALSE)*G404</f>
        <v>2.6873100000000001</v>
      </c>
      <c r="N404" s="67">
        <f>VLOOKUP('3. Pollutant Emissions - EF'!A404,'2. Emissions Units &amp; Activities'!A:M,12,FALSE)*G404</f>
        <v>3.0140301369863223</v>
      </c>
      <c r="O404" s="67">
        <f>VLOOKUP('3. Pollutant Emissions - EF'!A404,'2. Emissions Units &amp; Activities'!A:M,13,FALSE)*G404</f>
        <v>3.0140301369863223</v>
      </c>
    </row>
    <row r="405" spans="1:15" x14ac:dyDescent="0.35">
      <c r="A405" s="63" t="s">
        <v>92</v>
      </c>
      <c r="B405" s="66" t="s">
        <v>276</v>
      </c>
      <c r="C405" s="66" t="s">
        <v>277</v>
      </c>
      <c r="D405" s="8">
        <f>IFERROR(IF(OR($B405="",$B405="No CAS"),INDEX('[1]DEQ Pollutant List'!$A$7:$A$611,MATCH($C405,'[1]DEQ Pollutant List'!$C$7:$C$611,0)),INDEX('[1]DEQ Pollutant List'!$A$7:$A$611,MATCH($B405,'[1]DEQ Pollutant List'!$B$7:$B$611,0))),"")</f>
        <v>113</v>
      </c>
      <c r="F405" s="105">
        <v>7.0900000000000001E-7</v>
      </c>
      <c r="G405" s="66">
        <v>7.0900000000000001E-7</v>
      </c>
      <c r="H405" s="66" t="s">
        <v>350</v>
      </c>
      <c r="I405" s="66" t="s">
        <v>179</v>
      </c>
      <c r="J405" s="68">
        <v>4.4826382999999997E-2</v>
      </c>
      <c r="K405" s="68">
        <v>7.0268990000000003E-2</v>
      </c>
      <c r="L405" s="68">
        <v>7.0268990000000003E-2</v>
      </c>
      <c r="M405" s="68">
        <f>VLOOKUP('3. Pollutant Emissions - EF'!A405,'2. Emissions Units &amp; Activities'!A:M,11,FALSE)*G405</f>
        <v>1.716489E-4</v>
      </c>
      <c r="N405" s="68">
        <f>VLOOKUP('3. Pollutant Emissions - EF'!A405,'2. Emissions Units &amp; Activities'!A:M,12,FALSE)*G405</f>
        <v>1.0295068493150685E-3</v>
      </c>
      <c r="O405" s="68">
        <f>VLOOKUP('3. Pollutant Emissions - EF'!A405,'2. Emissions Units &amp; Activities'!A:M,13,FALSE)*G405</f>
        <v>1.9251778082191915E-4</v>
      </c>
    </row>
    <row r="406" spans="1:15" x14ac:dyDescent="0.35">
      <c r="A406" s="62" t="s">
        <v>92</v>
      </c>
      <c r="B406" s="65" t="s">
        <v>278</v>
      </c>
      <c r="C406" s="65" t="s">
        <v>279</v>
      </c>
      <c r="D406" s="8">
        <f>IFERROR(IF(OR($B406="",$B406="No CAS"),INDEX('[1]DEQ Pollutant List'!$A$7:$A$611,MATCH($C406,'[1]DEQ Pollutant List'!$C$7:$C$611,0)),INDEX('[1]DEQ Pollutant List'!$A$7:$A$611,MATCH($B406,'[1]DEQ Pollutant List'!$B$7:$B$611,0))),"")</f>
        <v>333</v>
      </c>
      <c r="F406" s="105">
        <v>6.9999999999999999E-6</v>
      </c>
      <c r="G406" s="65">
        <v>6.9999999999999999E-6</v>
      </c>
      <c r="H406" s="65" t="s">
        <v>350</v>
      </c>
      <c r="I406" s="65" t="s">
        <v>179</v>
      </c>
      <c r="J406" s="88">
        <v>0.44257360000000001</v>
      </c>
      <c r="K406" s="67">
        <v>0.69377</v>
      </c>
      <c r="L406" s="67">
        <v>0.69377</v>
      </c>
      <c r="M406" s="67">
        <f>VLOOKUP('3. Pollutant Emissions - EF'!A406,'2. Emissions Units &amp; Activities'!A:M,11,FALSE)*G406</f>
        <v>1.6946999999999999E-3</v>
      </c>
      <c r="N406" s="67">
        <f>VLOOKUP('3. Pollutant Emissions - EF'!A406,'2. Emissions Units &amp; Activities'!A:M,12,FALSE)*G406</f>
        <v>1.0164383561643836E-2</v>
      </c>
      <c r="O406" s="67">
        <f>VLOOKUP('3. Pollutant Emissions - EF'!A406,'2. Emissions Units &amp; Activities'!A:M,13,FALSE)*G406</f>
        <v>1.9007397260274105E-3</v>
      </c>
    </row>
    <row r="407" spans="1:15" x14ac:dyDescent="0.35">
      <c r="A407" s="63" t="s">
        <v>92</v>
      </c>
      <c r="B407" s="66" t="s">
        <v>206</v>
      </c>
      <c r="C407" s="66" t="s">
        <v>207</v>
      </c>
      <c r="D407" s="8">
        <f>IFERROR(IF(OR($B407="",$B407="No CAS"),INDEX('[1]DEQ Pollutant List'!$A$7:$A$611,MATCH($C407,'[1]DEQ Pollutant List'!$C$7:$C$611,0)),INDEX('[1]DEQ Pollutant List'!$A$7:$A$611,MATCH($B407,'[1]DEQ Pollutant List'!$B$7:$B$611,0))),"")</f>
        <v>1</v>
      </c>
      <c r="F407" s="104">
        <v>6.6E-4</v>
      </c>
      <c r="G407" s="66">
        <v>6.6E-4</v>
      </c>
      <c r="H407" s="66" t="s">
        <v>350</v>
      </c>
      <c r="I407" s="66" t="s">
        <v>179</v>
      </c>
      <c r="J407" s="89">
        <v>41.728368000000003</v>
      </c>
      <c r="K407" s="68">
        <v>65.412599999999998</v>
      </c>
      <c r="L407" s="68">
        <v>65.412599999999998</v>
      </c>
      <c r="M407" s="68">
        <f>VLOOKUP('3. Pollutant Emissions - EF'!A407,'2. Emissions Units &amp; Activities'!A:M,11,FALSE)*G407</f>
        <v>0.15978599999999998</v>
      </c>
      <c r="N407" s="68">
        <f>VLOOKUP('3. Pollutant Emissions - EF'!A407,'2. Emissions Units &amp; Activities'!A:M,12,FALSE)*G407</f>
        <v>0.95835616438356175</v>
      </c>
      <c r="O407" s="68">
        <f>VLOOKUP('3. Pollutant Emissions - EF'!A407,'2. Emissions Units &amp; Activities'!A:M,13,FALSE)*G407</f>
        <v>0.17921260273972728</v>
      </c>
    </row>
    <row r="408" spans="1:15" x14ac:dyDescent="0.35">
      <c r="A408" s="62" t="s">
        <v>92</v>
      </c>
      <c r="B408" s="65" t="s">
        <v>301</v>
      </c>
      <c r="C408" s="65" t="s">
        <v>302</v>
      </c>
      <c r="D408" s="8">
        <f>IFERROR(IF(OR($B408="",$B408="No CAS"),INDEX('[1]DEQ Pollutant List'!$A$7:$A$611,MATCH($C408,'[1]DEQ Pollutant List'!$C$7:$C$611,0)),INDEX('[1]DEQ Pollutant List'!$A$7:$A$611,MATCH($B408,'[1]DEQ Pollutant List'!$B$7:$B$611,0))),"")</f>
        <v>5</v>
      </c>
      <c r="F408" s="104">
        <v>1.7E-5</v>
      </c>
      <c r="G408" s="65">
        <v>1.7E-5</v>
      </c>
      <c r="H408" s="65" t="s">
        <v>350</v>
      </c>
      <c r="I408" s="65" t="s">
        <v>179</v>
      </c>
      <c r="J408" s="88">
        <v>1.0748215999999999</v>
      </c>
      <c r="K408" s="67">
        <v>1.6848700000000001</v>
      </c>
      <c r="L408" s="67">
        <v>1.6848700000000001</v>
      </c>
      <c r="M408" s="67">
        <f>VLOOKUP('3. Pollutant Emissions - EF'!A408,'2. Emissions Units &amp; Activities'!A:M,11,FALSE)*G408</f>
        <v>4.1156999999999999E-3</v>
      </c>
      <c r="N408" s="67">
        <f>VLOOKUP('3. Pollutant Emissions - EF'!A408,'2. Emissions Units &amp; Activities'!A:M,12,FALSE)*G408</f>
        <v>2.4684931506849316E-2</v>
      </c>
      <c r="O408" s="67">
        <f>VLOOKUP('3. Pollutant Emissions - EF'!A408,'2. Emissions Units &amp; Activities'!A:M,13,FALSE)*G408</f>
        <v>4.6160821917808539E-3</v>
      </c>
    </row>
    <row r="409" spans="1:15" x14ac:dyDescent="0.35">
      <c r="A409" s="63" t="s">
        <v>92</v>
      </c>
      <c r="B409" s="66" t="s">
        <v>351</v>
      </c>
      <c r="C409" s="66" t="s">
        <v>352</v>
      </c>
      <c r="D409" s="8">
        <f>IFERROR(IF(OR($B409="",$B409="No CAS"),INDEX('[1]DEQ Pollutant List'!$A$7:$A$611,MATCH($C409,'[1]DEQ Pollutant List'!$C$7:$C$611,0)),INDEX('[1]DEQ Pollutant List'!$A$7:$A$611,MATCH($B409,'[1]DEQ Pollutant List'!$B$7:$B$611,0))),"")</f>
        <v>26</v>
      </c>
      <c r="F409" s="104">
        <v>0.126</v>
      </c>
      <c r="G409" s="66">
        <v>0.126</v>
      </c>
      <c r="H409" s="66" t="s">
        <v>350</v>
      </c>
      <c r="I409" s="66" t="s">
        <v>179</v>
      </c>
      <c r="J409" s="89">
        <v>7966.3248000000003</v>
      </c>
      <c r="K409" s="68">
        <v>12487.86</v>
      </c>
      <c r="L409" s="68">
        <v>12487.86</v>
      </c>
      <c r="M409" s="68">
        <f>VLOOKUP('3. Pollutant Emissions - EF'!A409,'2. Emissions Units &amp; Activities'!A:M,11,FALSE)*G409</f>
        <v>30.5046</v>
      </c>
      <c r="N409" s="68">
        <f>VLOOKUP('3. Pollutant Emissions - EF'!A409,'2. Emissions Units &amp; Activities'!A:M,12,FALSE)*G409</f>
        <v>182.95890410958907</v>
      </c>
      <c r="O409" s="68">
        <f>VLOOKUP('3. Pollutant Emissions - EF'!A409,'2. Emissions Units &amp; Activities'!A:M,13,FALSE)*G409</f>
        <v>34.213315068493387</v>
      </c>
    </row>
    <row r="410" spans="1:15" x14ac:dyDescent="0.35">
      <c r="A410" s="62" t="s">
        <v>92</v>
      </c>
      <c r="B410" s="65" t="s">
        <v>312</v>
      </c>
      <c r="C410" s="65" t="s">
        <v>313</v>
      </c>
      <c r="D410" s="8">
        <f>IFERROR(IF(OR($B410="",$B410="No CAS"),INDEX('[1]DEQ Pollutant List'!$A$7:$A$611,MATCH($C410,'[1]DEQ Pollutant List'!$C$7:$C$611,0)),INDEX('[1]DEQ Pollutant List'!$A$7:$A$611,MATCH($B410,'[1]DEQ Pollutant List'!$B$7:$B$611,0))),"")</f>
        <v>46</v>
      </c>
      <c r="F410" s="104">
        <v>1.4E-5</v>
      </c>
      <c r="G410" s="65">
        <v>1.4E-5</v>
      </c>
      <c r="H410" s="65" t="s">
        <v>350</v>
      </c>
      <c r="I410" s="65" t="s">
        <v>179</v>
      </c>
      <c r="J410" s="67">
        <v>0.88514720000000002</v>
      </c>
      <c r="K410" s="67">
        <v>1.38754</v>
      </c>
      <c r="L410" s="67">
        <v>1.38754</v>
      </c>
      <c r="M410" s="67">
        <f>VLOOKUP('3. Pollutant Emissions - EF'!A410,'2. Emissions Units &amp; Activities'!A:M,11,FALSE)*G410</f>
        <v>3.3893999999999999E-3</v>
      </c>
      <c r="N410" s="67">
        <f>VLOOKUP('3. Pollutant Emissions - EF'!A410,'2. Emissions Units &amp; Activities'!A:M,12,FALSE)*G410</f>
        <v>2.0328767123287673E-2</v>
      </c>
      <c r="O410" s="67">
        <f>VLOOKUP('3. Pollutant Emissions - EF'!A410,'2. Emissions Units &amp; Activities'!A:M,13,FALSE)*G410</f>
        <v>3.8014794520548211E-3</v>
      </c>
    </row>
    <row r="411" spans="1:15" x14ac:dyDescent="0.35">
      <c r="A411" s="63" t="s">
        <v>92</v>
      </c>
      <c r="B411" s="66" t="s">
        <v>332</v>
      </c>
      <c r="C411" s="66" t="s">
        <v>333</v>
      </c>
      <c r="D411" s="8">
        <f>IFERROR(IF(OR($B411="",$B411="No CAS"),INDEX('[1]DEQ Pollutant List'!$A$7:$A$611,MATCH($C411,'[1]DEQ Pollutant List'!$C$7:$C$611,0)),INDEX('[1]DEQ Pollutant List'!$A$7:$A$611,MATCH($B411,'[1]DEQ Pollutant List'!$B$7:$B$611,0))),"")</f>
        <v>62</v>
      </c>
      <c r="F411" s="104">
        <v>1.3400000000000001E-7</v>
      </c>
      <c r="G411" s="66">
        <v>1.3400000000000001E-7</v>
      </c>
      <c r="H411" s="66" t="s">
        <v>350</v>
      </c>
      <c r="I411" s="66" t="s">
        <v>179</v>
      </c>
      <c r="J411" s="68">
        <v>8.4721229999999998E-3</v>
      </c>
      <c r="K411" s="68">
        <v>1.3280739999999999E-2</v>
      </c>
      <c r="L411" s="68">
        <v>1.3280739999999999E-2</v>
      </c>
      <c r="M411" s="68">
        <f>VLOOKUP('3. Pollutant Emissions - EF'!A411,'2. Emissions Units &amp; Activities'!A:M,11,FALSE)*G411</f>
        <v>3.2441400000000004E-5</v>
      </c>
      <c r="N411" s="68">
        <f>VLOOKUP('3. Pollutant Emissions - EF'!A411,'2. Emissions Units &amp; Activities'!A:M,12,FALSE)*G411</f>
        <v>1.9457534246575345E-4</v>
      </c>
      <c r="O411" s="68">
        <f>VLOOKUP('3. Pollutant Emissions - EF'!A411,'2. Emissions Units &amp; Activities'!A:M,13,FALSE)*G411</f>
        <v>3.6385589041096144E-5</v>
      </c>
    </row>
    <row r="412" spans="1:15" x14ac:dyDescent="0.35">
      <c r="A412" s="62" t="s">
        <v>92</v>
      </c>
      <c r="B412" s="65" t="s">
        <v>282</v>
      </c>
      <c r="C412" s="65" t="s">
        <v>283</v>
      </c>
      <c r="D412" s="8">
        <f>IFERROR(IF(OR($B412="",$B412="No CAS"),INDEX('[1]DEQ Pollutant List'!$A$7:$A$611,MATCH($C412,'[1]DEQ Pollutant List'!$C$7:$C$611,0)),INDEX('[1]DEQ Pollutant List'!$A$7:$A$611,MATCH($B412,'[1]DEQ Pollutant List'!$B$7:$B$611,0))),"")</f>
        <v>108</v>
      </c>
      <c r="F412" s="104">
        <v>1.14E-7</v>
      </c>
      <c r="G412" s="65">
        <v>1.14E-7</v>
      </c>
      <c r="H412" s="65" t="s">
        <v>350</v>
      </c>
      <c r="I412" s="65" t="s">
        <v>179</v>
      </c>
      <c r="J412" s="67">
        <v>7.2076270000000003E-3</v>
      </c>
      <c r="K412" s="67">
        <v>1.1298539999999999E-2</v>
      </c>
      <c r="L412" s="67">
        <v>1.1298539999999999E-2</v>
      </c>
      <c r="M412" s="67">
        <f>VLOOKUP('3. Pollutant Emissions - EF'!A412,'2. Emissions Units &amp; Activities'!A:M,11,FALSE)*G412</f>
        <v>2.7599399999999999E-5</v>
      </c>
      <c r="N412" s="67">
        <f>VLOOKUP('3. Pollutant Emissions - EF'!A412,'2. Emissions Units &amp; Activities'!A:M,12,FALSE)*G412</f>
        <v>1.6553424657534248E-4</v>
      </c>
      <c r="O412" s="67">
        <f>VLOOKUP('3. Pollutant Emissions - EF'!A412,'2. Emissions Units &amp; Activities'!A:M,13,FALSE)*G412</f>
        <v>3.095490410958926E-5</v>
      </c>
    </row>
    <row r="413" spans="1:15" x14ac:dyDescent="0.35">
      <c r="A413" s="63" t="s">
        <v>92</v>
      </c>
      <c r="B413" s="66" t="s">
        <v>284</v>
      </c>
      <c r="C413" s="66" t="s">
        <v>285</v>
      </c>
      <c r="D413" s="8">
        <f>IFERROR(IF(OR($B413="",$B413="No CAS"),INDEX('[1]DEQ Pollutant List'!$A$7:$A$611,MATCH($C413,'[1]DEQ Pollutant List'!$C$7:$C$611,0)),INDEX('[1]DEQ Pollutant List'!$A$7:$A$611,MATCH($B413,'[1]DEQ Pollutant List'!$B$7:$B$611,0))),"")</f>
        <v>118</v>
      </c>
      <c r="F413" s="104">
        <v>7.6000000000000006E-8</v>
      </c>
      <c r="G413" s="66">
        <v>7.6000000000000006E-8</v>
      </c>
      <c r="H413" s="66" t="s">
        <v>350</v>
      </c>
      <c r="I413" s="66" t="s">
        <v>179</v>
      </c>
      <c r="J413" s="68">
        <v>4.8050849999999997E-3</v>
      </c>
      <c r="K413" s="68">
        <v>7.5323600000000001E-3</v>
      </c>
      <c r="L413" s="68">
        <v>7.5323600000000001E-3</v>
      </c>
      <c r="M413" s="68">
        <f>VLOOKUP('3. Pollutant Emissions - EF'!A413,'2. Emissions Units &amp; Activities'!A:M,11,FALSE)*G413</f>
        <v>1.8399600000000003E-5</v>
      </c>
      <c r="N413" s="68">
        <f>VLOOKUP('3. Pollutant Emissions - EF'!A413,'2. Emissions Units &amp; Activities'!A:M,12,FALSE)*G413</f>
        <v>1.1035616438356167E-4</v>
      </c>
      <c r="O413" s="68">
        <f>VLOOKUP('3. Pollutant Emissions - EF'!A413,'2. Emissions Units &amp; Activities'!A:M,13,FALSE)*G413</f>
        <v>2.0636602739726172E-5</v>
      </c>
    </row>
    <row r="414" spans="1:15" x14ac:dyDescent="0.35">
      <c r="A414" s="62" t="s">
        <v>92</v>
      </c>
      <c r="B414" s="65" t="s">
        <v>286</v>
      </c>
      <c r="C414" s="65" t="s">
        <v>287</v>
      </c>
      <c r="D414" s="8">
        <f>IFERROR(IF(OR($B414="",$B414="No CAS"),INDEX('[1]DEQ Pollutant List'!$A$7:$A$611,MATCH($C414,'[1]DEQ Pollutant List'!$C$7:$C$611,0)),INDEX('[1]DEQ Pollutant List'!$A$7:$A$611,MATCH($B414,'[1]DEQ Pollutant List'!$B$7:$B$611,0))),"")</f>
        <v>328</v>
      </c>
      <c r="F414" s="104">
        <v>4.5299999999999998E-6</v>
      </c>
      <c r="G414" s="65">
        <v>4.5299999999999998E-6</v>
      </c>
      <c r="H414" s="65" t="s">
        <v>350</v>
      </c>
      <c r="I414" s="65" t="s">
        <v>179</v>
      </c>
      <c r="J414" s="67">
        <v>0.28640834399999998</v>
      </c>
      <c r="K414" s="67">
        <v>0.44896829999999999</v>
      </c>
      <c r="L414" s="67">
        <v>0.44896829999999999</v>
      </c>
      <c r="M414" s="67">
        <f>VLOOKUP('3. Pollutant Emissions - EF'!A414,'2. Emissions Units &amp; Activities'!A:M,11,FALSE)*G414</f>
        <v>1.096713E-3</v>
      </c>
      <c r="N414" s="67">
        <f>VLOOKUP('3. Pollutant Emissions - EF'!A414,'2. Emissions Units &amp; Activities'!A:M,12,FALSE)*G414</f>
        <v>6.577808219178082E-3</v>
      </c>
      <c r="O414" s="67">
        <f>VLOOKUP('3. Pollutant Emissions - EF'!A414,'2. Emissions Units &amp; Activities'!A:M,13,FALSE)*G414</f>
        <v>1.2300501369863098E-3</v>
      </c>
    </row>
    <row r="415" spans="1:15" x14ac:dyDescent="0.35">
      <c r="A415" s="63" t="s">
        <v>92</v>
      </c>
      <c r="B415" s="66" t="s">
        <v>338</v>
      </c>
      <c r="C415" s="66" t="s">
        <v>339</v>
      </c>
      <c r="D415" s="8">
        <f>IFERROR(IF(OR($B415="",$B415="No CAS"),INDEX('[1]DEQ Pollutant List'!$A$7:$A$611,MATCH($C415,'[1]DEQ Pollutant List'!$C$7:$C$611,0)),INDEX('[1]DEQ Pollutant List'!$A$7:$A$611,MATCH($B415,'[1]DEQ Pollutant List'!$B$7:$B$611,0))),"")</f>
        <v>233</v>
      </c>
      <c r="F415" s="104">
        <v>8.3999999999999998E-8</v>
      </c>
      <c r="G415" s="66">
        <v>8.3999999999999998E-8</v>
      </c>
      <c r="H415" s="66" t="s">
        <v>350</v>
      </c>
      <c r="I415" s="66" t="s">
        <v>179</v>
      </c>
      <c r="J415" s="68">
        <v>5.3108829999999997E-3</v>
      </c>
      <c r="K415" s="68">
        <v>8.3252399999999994E-3</v>
      </c>
      <c r="L415" s="68">
        <v>8.3252399999999994E-3</v>
      </c>
      <c r="M415" s="68">
        <f>VLOOKUP('3. Pollutant Emissions - EF'!A415,'2. Emissions Units &amp; Activities'!A:M,11,FALSE)*G415</f>
        <v>2.0336400000000001E-5</v>
      </c>
      <c r="N415" s="68">
        <f>VLOOKUP('3. Pollutant Emissions - EF'!A415,'2. Emissions Units &amp; Activities'!A:M,12,FALSE)*G415</f>
        <v>1.2197260273972604E-4</v>
      </c>
      <c r="O415" s="68">
        <f>VLOOKUP('3. Pollutant Emissions - EF'!A415,'2. Emissions Units &amp; Activities'!A:M,13,FALSE)*G415</f>
        <v>2.2808876712328924E-5</v>
      </c>
    </row>
    <row r="416" spans="1:15" x14ac:dyDescent="0.35">
      <c r="A416" s="62" t="s">
        <v>92</v>
      </c>
      <c r="B416" s="65" t="s">
        <v>249</v>
      </c>
      <c r="C416" s="65" t="s">
        <v>250</v>
      </c>
      <c r="D416" s="8">
        <f>IFERROR(IF(OR($B416="",$B416="No CAS"),INDEX('[1]DEQ Pollutant List'!$A$7:$A$611,MATCH($C416,'[1]DEQ Pollutant List'!$C$7:$C$611,0)),INDEX('[1]DEQ Pollutant List'!$A$7:$A$611,MATCH($B416,'[1]DEQ Pollutant List'!$B$7:$B$611,0))),"")</f>
        <v>289</v>
      </c>
      <c r="F416" s="104">
        <v>9.5000000000000001E-7</v>
      </c>
      <c r="G416" s="65">
        <v>9.5000000000000001E-7</v>
      </c>
      <c r="H416" s="65" t="s">
        <v>350</v>
      </c>
      <c r="I416" s="65" t="s">
        <v>179</v>
      </c>
      <c r="J416" s="88">
        <v>6.0063560000000002E-2</v>
      </c>
      <c r="K416" s="67">
        <v>9.4154500000000002E-2</v>
      </c>
      <c r="L416" s="67">
        <v>9.4154500000000002E-2</v>
      </c>
      <c r="M416" s="67">
        <f>VLOOKUP('3. Pollutant Emissions - EF'!A416,'2. Emissions Units &amp; Activities'!A:M,11,FALSE)*G416</f>
        <v>2.2999500000000001E-4</v>
      </c>
      <c r="N416" s="67">
        <f>VLOOKUP('3. Pollutant Emissions - EF'!A416,'2. Emissions Units &amp; Activities'!A:M,12,FALSE)*G416</f>
        <v>1.3794520547945207E-3</v>
      </c>
      <c r="O416" s="67">
        <f>VLOOKUP('3. Pollutant Emissions - EF'!A416,'2. Emissions Units &amp; Activities'!A:M,13,FALSE)*G416</f>
        <v>2.5795753424657716E-4</v>
      </c>
    </row>
    <row r="417" spans="1:15" x14ac:dyDescent="0.35">
      <c r="A417" s="63" t="s">
        <v>92</v>
      </c>
      <c r="B417" s="66" t="s">
        <v>303</v>
      </c>
      <c r="C417" s="66" t="s">
        <v>304</v>
      </c>
      <c r="D417" s="8">
        <f>IFERROR(IF(OR($B417="",$B417="No CAS"),INDEX('[1]DEQ Pollutant List'!$A$7:$A$611,MATCH($C417,'[1]DEQ Pollutant List'!$C$7:$C$611,0)),INDEX('[1]DEQ Pollutant List'!$A$7:$A$611,MATCH($B417,'[1]DEQ Pollutant List'!$B$7:$B$611,0))),"")</f>
        <v>321</v>
      </c>
      <c r="F417" s="104">
        <v>5.5000000000000003E-4</v>
      </c>
      <c r="G417" s="66">
        <v>5.5000000000000003E-4</v>
      </c>
      <c r="H417" s="66" t="s">
        <v>350</v>
      </c>
      <c r="I417" s="66" t="s">
        <v>179</v>
      </c>
      <c r="J417" s="66">
        <v>34.77364</v>
      </c>
      <c r="K417" s="68">
        <v>54.5105</v>
      </c>
      <c r="L417" s="68">
        <v>54.5105</v>
      </c>
      <c r="M417" s="68">
        <f>VLOOKUP('3. Pollutant Emissions - EF'!A417,'2. Emissions Units &amp; Activities'!A:M,11,FALSE)*G417</f>
        <v>0.133155</v>
      </c>
      <c r="N417" s="68">
        <f>VLOOKUP('3. Pollutant Emissions - EF'!A417,'2. Emissions Units &amp; Activities'!A:M,12,FALSE)*G417</f>
        <v>0.79863013698630148</v>
      </c>
      <c r="O417" s="68">
        <f>VLOOKUP('3. Pollutant Emissions - EF'!A417,'2. Emissions Units &amp; Activities'!A:M,13,FALSE)*G417</f>
        <v>0.14934383561643941</v>
      </c>
    </row>
    <row r="418" spans="1:15" x14ac:dyDescent="0.35">
      <c r="A418" s="62" t="s">
        <v>92</v>
      </c>
      <c r="B418" s="65" t="s">
        <v>290</v>
      </c>
      <c r="C418" s="65" t="s">
        <v>291</v>
      </c>
      <c r="D418" s="8">
        <f>IFERROR(IF(OR($B418="",$B418="No CAS"),INDEX('[1]DEQ Pollutant List'!$A$7:$A$611,MATCH($C418,'[1]DEQ Pollutant List'!$C$7:$C$611,0)),INDEX('[1]DEQ Pollutant List'!$A$7:$A$611,MATCH($B418,'[1]DEQ Pollutant List'!$B$7:$B$611,0))),"")</f>
        <v>337</v>
      </c>
      <c r="F418" s="104">
        <v>1.5999999999999999E-6</v>
      </c>
      <c r="G418" s="65">
        <v>1.5999999999999999E-6</v>
      </c>
      <c r="H418" s="65" t="s">
        <v>350</v>
      </c>
      <c r="I418" s="65" t="s">
        <v>179</v>
      </c>
      <c r="J418" s="67">
        <v>0.10115968</v>
      </c>
      <c r="K418" s="67">
        <v>0.15857599999999999</v>
      </c>
      <c r="L418" s="67">
        <v>0.15857599999999999</v>
      </c>
      <c r="M418" s="67">
        <f>VLOOKUP('3. Pollutant Emissions - EF'!A418,'2. Emissions Units &amp; Activities'!A:M,11,FALSE)*G418</f>
        <v>3.8735999999999995E-4</v>
      </c>
      <c r="N418" s="67">
        <f>VLOOKUP('3. Pollutant Emissions - EF'!A418,'2. Emissions Units &amp; Activities'!A:M,12,FALSE)*G418</f>
        <v>2.3232876712328768E-3</v>
      </c>
      <c r="O418" s="67">
        <f>VLOOKUP('3. Pollutant Emissions - EF'!A418,'2. Emissions Units &amp; Activities'!A:M,13,FALSE)*G418</f>
        <v>4.3445479452055094E-4</v>
      </c>
    </row>
    <row r="419" spans="1:15" x14ac:dyDescent="0.35">
      <c r="A419" s="63" t="s">
        <v>92</v>
      </c>
      <c r="B419" s="66" t="s">
        <v>251</v>
      </c>
      <c r="C419" s="66" t="s">
        <v>252</v>
      </c>
      <c r="D419" s="8">
        <f>IFERROR(IF(OR($B419="",$B419="No CAS"),INDEX('[1]DEQ Pollutant List'!$A$7:$A$611,MATCH($C419,'[1]DEQ Pollutant List'!$C$7:$C$611,0)),INDEX('[1]DEQ Pollutant List'!$A$7:$A$611,MATCH($B419,'[1]DEQ Pollutant List'!$B$7:$B$611,0))),"")</f>
        <v>428</v>
      </c>
      <c r="F419" s="104">
        <v>6.1999999999999999E-8</v>
      </c>
      <c r="G419" s="66">
        <v>6.1999999999999999E-8</v>
      </c>
      <c r="H419" s="66" t="s">
        <v>350</v>
      </c>
      <c r="I419" s="66" t="s">
        <v>179</v>
      </c>
      <c r="J419" s="68">
        <v>3.9199380000000004E-3</v>
      </c>
      <c r="K419" s="68">
        <v>6.1448199999999996E-3</v>
      </c>
      <c r="L419" s="68">
        <v>6.1448199999999996E-3</v>
      </c>
      <c r="M419" s="68">
        <f>VLOOKUP('3. Pollutant Emissions - EF'!A419,'2. Emissions Units &amp; Activities'!A:M,11,FALSE)*G419</f>
        <v>1.5010199999999999E-5</v>
      </c>
      <c r="N419" s="68">
        <f>VLOOKUP('3. Pollutant Emissions - EF'!A419,'2. Emissions Units &amp; Activities'!A:M,12,FALSE)*G419</f>
        <v>9.0027397260273977E-5</v>
      </c>
      <c r="O419" s="68">
        <f>VLOOKUP('3. Pollutant Emissions - EF'!A419,'2. Emissions Units &amp; Activities'!A:M,13,FALSE)*G419</f>
        <v>1.6835123287671349E-5</v>
      </c>
    </row>
    <row r="420" spans="1:15" x14ac:dyDescent="0.35">
      <c r="A420" s="62" t="s">
        <v>92</v>
      </c>
      <c r="B420" s="65" t="s">
        <v>318</v>
      </c>
      <c r="C420" s="65" t="s">
        <v>319</v>
      </c>
      <c r="D420" s="8">
        <f>IFERROR(IF(OR($B420="",$B420="No CAS"),INDEX('[1]DEQ Pollutant List'!$A$7:$A$611,MATCH($C420,'[1]DEQ Pollutant List'!$C$7:$C$611,0)),INDEX('[1]DEQ Pollutant List'!$A$7:$A$611,MATCH($B420,'[1]DEQ Pollutant List'!$B$7:$B$611,0))),"")</f>
        <v>497</v>
      </c>
      <c r="F420" s="104">
        <v>1.9400000000000001E-5</v>
      </c>
      <c r="G420" s="65">
        <v>1.9400000000000001E-5</v>
      </c>
      <c r="H420" s="65" t="s">
        <v>350</v>
      </c>
      <c r="I420" s="65" t="s">
        <v>179</v>
      </c>
      <c r="J420" s="88">
        <v>1.2265611199999999</v>
      </c>
      <c r="K420" s="67">
        <v>1.9227339999999999</v>
      </c>
      <c r="L420" s="67">
        <v>1.9227339999999999</v>
      </c>
      <c r="M420" s="67">
        <f>VLOOKUP('3. Pollutant Emissions - EF'!A420,'2. Emissions Units &amp; Activities'!A:M,11,FALSE)*G420</f>
        <v>4.6967400000000005E-3</v>
      </c>
      <c r="N420" s="67">
        <f>VLOOKUP('3. Pollutant Emissions - EF'!A420,'2. Emissions Units &amp; Activities'!A:M,12,FALSE)*G420</f>
        <v>2.8169863013698632E-2</v>
      </c>
      <c r="O420" s="67">
        <f>VLOOKUP('3. Pollutant Emissions - EF'!A420,'2. Emissions Units &amp; Activities'!A:M,13,FALSE)*G420</f>
        <v>5.267764383561681E-3</v>
      </c>
    </row>
    <row r="421" spans="1:15" x14ac:dyDescent="0.35">
      <c r="A421" s="63" t="s">
        <v>92</v>
      </c>
      <c r="B421" s="66" t="s">
        <v>305</v>
      </c>
      <c r="C421" s="66" t="s">
        <v>306</v>
      </c>
      <c r="D421" s="8">
        <f>IFERROR(IF(OR($B421="",$B421="No CAS"),INDEX('[1]DEQ Pollutant List'!$A$7:$A$611,MATCH($C421,'[1]DEQ Pollutant List'!$C$7:$C$611,0)),INDEX('[1]DEQ Pollutant List'!$A$7:$A$611,MATCH($B421,'[1]DEQ Pollutant List'!$B$7:$B$611,0))),"")</f>
        <v>559</v>
      </c>
      <c r="F421" s="104">
        <v>7.2000000000000002E-5</v>
      </c>
      <c r="G421" s="66">
        <v>7.2000000000000002E-5</v>
      </c>
      <c r="H421" s="66" t="s">
        <v>350</v>
      </c>
      <c r="I421" s="66" t="s">
        <v>179</v>
      </c>
      <c r="J421" s="89">
        <v>4.5521855999999996</v>
      </c>
      <c r="K421" s="68">
        <v>7.1359199999999996</v>
      </c>
      <c r="L421" s="68">
        <v>7.1359199999999996</v>
      </c>
      <c r="M421" s="68">
        <f>VLOOKUP('3. Pollutant Emissions - EF'!A421,'2. Emissions Units &amp; Activities'!A:M,11,FALSE)*G421</f>
        <v>1.7431200000000001E-2</v>
      </c>
      <c r="N421" s="68">
        <f>VLOOKUP('3. Pollutant Emissions - EF'!A421,'2. Emissions Units &amp; Activities'!A:M,12,FALSE)*G421</f>
        <v>0.10454794520547946</v>
      </c>
      <c r="O421" s="68">
        <f>VLOOKUP('3. Pollutant Emissions - EF'!A421,'2. Emissions Units &amp; Activities'!A:M,13,FALSE)*G421</f>
        <v>1.9550465753424794E-2</v>
      </c>
    </row>
    <row r="422" spans="1:15" x14ac:dyDescent="0.35">
      <c r="A422" s="62" t="s">
        <v>92</v>
      </c>
      <c r="B422" s="65" t="s">
        <v>292</v>
      </c>
      <c r="C422" s="65" t="s">
        <v>293</v>
      </c>
      <c r="D422" s="8">
        <f>IFERROR(IF(OR($B422="",$B422="No CAS"),INDEX('[1]DEQ Pollutant List'!$A$7:$A$611,MATCH($C422,'[1]DEQ Pollutant List'!$C$7:$C$611,0)),INDEX('[1]DEQ Pollutant List'!$A$7:$A$611,MATCH($B422,'[1]DEQ Pollutant List'!$B$7:$B$611,0))),"")</f>
        <v>585</v>
      </c>
      <c r="F422" s="104">
        <v>7.96E-6</v>
      </c>
      <c r="G422" s="65">
        <v>7.96E-6</v>
      </c>
      <c r="H422" s="65" t="s">
        <v>350</v>
      </c>
      <c r="I422" s="65" t="s">
        <v>179</v>
      </c>
      <c r="J422" s="67">
        <v>0.50326940799999997</v>
      </c>
      <c r="K422" s="67">
        <v>0.78891560000000005</v>
      </c>
      <c r="L422" s="67">
        <v>0.78891560000000005</v>
      </c>
      <c r="M422" s="67">
        <f>VLOOKUP('3. Pollutant Emissions - EF'!A422,'2. Emissions Units &amp; Activities'!A:M,11,FALSE)*G422</f>
        <v>1.927116E-3</v>
      </c>
      <c r="N422" s="67">
        <f>VLOOKUP('3. Pollutant Emissions - EF'!A422,'2. Emissions Units &amp; Activities'!A:M,12,FALSE)*G422</f>
        <v>1.1558356164383563E-2</v>
      </c>
      <c r="O422" s="67">
        <f>VLOOKUP('3. Pollutant Emissions - EF'!A422,'2. Emissions Units &amp; Activities'!A:M,13,FALSE)*G422</f>
        <v>2.1614126027397411E-3</v>
      </c>
    </row>
    <row r="423" spans="1:15" x14ac:dyDescent="0.35">
      <c r="A423" s="63" t="s">
        <v>92</v>
      </c>
      <c r="B423" s="66" t="s">
        <v>320</v>
      </c>
      <c r="C423" s="66" t="s">
        <v>321</v>
      </c>
      <c r="D423" s="8">
        <f>IFERROR(IF(OR($B423="",$B423="No CAS"),INDEX('[1]DEQ Pollutant List'!$A$7:$A$611,MATCH($C423,'[1]DEQ Pollutant List'!$C$7:$C$611,0)),INDEX('[1]DEQ Pollutant List'!$A$7:$A$611,MATCH($B423,'[1]DEQ Pollutant List'!$B$7:$B$611,0))),"")</f>
        <v>488</v>
      </c>
      <c r="F423" s="104">
        <v>3.8999999999999999E-6</v>
      </c>
      <c r="G423" s="66">
        <v>3.8999999999999999E-6</v>
      </c>
      <c r="H423" s="66" t="s">
        <v>350</v>
      </c>
      <c r="I423" s="66" t="s">
        <v>179</v>
      </c>
      <c r="J423" s="68">
        <v>0.24657672</v>
      </c>
      <c r="K423" s="68">
        <v>0.38652900000000001</v>
      </c>
      <c r="L423" s="68">
        <v>0.38652900000000001</v>
      </c>
      <c r="M423" s="68">
        <f>VLOOKUP('3. Pollutant Emissions - EF'!A423,'2. Emissions Units &amp; Activities'!A:M,11,FALSE)*G423</f>
        <v>9.4418999999999992E-4</v>
      </c>
      <c r="N423" s="68">
        <f>VLOOKUP('3. Pollutant Emissions - EF'!A423,'2. Emissions Units &amp; Activities'!A:M,12,FALSE)*G423</f>
        <v>5.663013698630137E-3</v>
      </c>
      <c r="O423" s="68">
        <f>VLOOKUP('3. Pollutant Emissions - EF'!A423,'2. Emissions Units &amp; Activities'!A:M,13,FALSE)*G423</f>
        <v>1.0589835616438429E-3</v>
      </c>
    </row>
    <row r="424" spans="1:15" x14ac:dyDescent="0.35">
      <c r="A424" s="62" t="s">
        <v>92</v>
      </c>
      <c r="B424" s="65" t="s">
        <v>257</v>
      </c>
      <c r="C424" s="65" t="s">
        <v>258</v>
      </c>
      <c r="D424" s="8">
        <f>IFERROR(IF(OR($B424="",$B424="No CAS"),INDEX('[1]DEQ Pollutant List'!$A$7:$A$611,MATCH($C424,'[1]DEQ Pollutant List'!$C$7:$C$611,0)),INDEX('[1]DEQ Pollutant List'!$A$7:$A$611,MATCH($B424,'[1]DEQ Pollutant List'!$B$7:$B$611,0))),"")</f>
        <v>600</v>
      </c>
      <c r="F424" s="104">
        <v>4.6999999999999999E-6</v>
      </c>
      <c r="G424" s="65">
        <v>4.6999999999999999E-6</v>
      </c>
      <c r="H424" s="65" t="s">
        <v>350</v>
      </c>
      <c r="I424" s="65" t="s">
        <v>179</v>
      </c>
      <c r="J424" s="88">
        <v>0.29715656000000001</v>
      </c>
      <c r="K424" s="67">
        <v>0.46581699999999998</v>
      </c>
      <c r="L424" s="67">
        <v>0.46581699999999998</v>
      </c>
      <c r="M424" s="67">
        <f>VLOOKUP('3. Pollutant Emissions - EF'!A424,'2. Emissions Units &amp; Activities'!A:M,11,FALSE)*G424</f>
        <v>1.13787E-3</v>
      </c>
      <c r="N424" s="67">
        <f>VLOOKUP('3. Pollutant Emissions - EF'!A424,'2. Emissions Units &amp; Activities'!A:M,12,FALSE)*G424</f>
        <v>6.8246575342465754E-3</v>
      </c>
      <c r="O424" s="67">
        <f>VLOOKUP('3. Pollutant Emissions - EF'!A424,'2. Emissions Units &amp; Activities'!A:M,13,FALSE)*G424</f>
        <v>1.2762109589041185E-3</v>
      </c>
    </row>
    <row r="425" spans="1:15" x14ac:dyDescent="0.35">
      <c r="A425" s="63" t="s">
        <v>92</v>
      </c>
      <c r="B425" s="66" t="s">
        <v>294</v>
      </c>
      <c r="C425" s="66" t="s">
        <v>295</v>
      </c>
      <c r="D425" s="8">
        <f>IFERROR(IF(OR($B425="",$B425="No CAS"),INDEX('[1]DEQ Pollutant List'!$A$7:$A$611,MATCH($C425,'[1]DEQ Pollutant List'!$C$7:$C$611,0)),INDEX('[1]DEQ Pollutant List'!$A$7:$A$611,MATCH($B425,'[1]DEQ Pollutant List'!$B$7:$B$611,0))),"")</f>
        <v>608</v>
      </c>
      <c r="F425" s="104">
        <v>1.9999999999999999E-7</v>
      </c>
      <c r="G425" s="66">
        <v>1.9999999999999999E-7</v>
      </c>
      <c r="H425" s="66" t="s">
        <v>350</v>
      </c>
      <c r="I425" s="66" t="s">
        <v>179</v>
      </c>
      <c r="J425" s="66">
        <v>1.264496E-2</v>
      </c>
      <c r="K425" s="68">
        <v>1.9821999999999999E-2</v>
      </c>
      <c r="L425" s="68">
        <v>1.9821999999999999E-2</v>
      </c>
      <c r="M425" s="68">
        <f>VLOOKUP('3. Pollutant Emissions - EF'!A425,'2. Emissions Units &amp; Activities'!A:M,11,FALSE)*G425</f>
        <v>4.8419999999999994E-5</v>
      </c>
      <c r="N425" s="68">
        <f>VLOOKUP('3. Pollutant Emissions - EF'!A425,'2. Emissions Units &amp; Activities'!A:M,12,FALSE)*G425</f>
        <v>2.9041095890410961E-4</v>
      </c>
      <c r="O425" s="68">
        <f>VLOOKUP('3. Pollutant Emissions - EF'!A425,'2. Emissions Units &amp; Activities'!A:M,13,FALSE)*G425</f>
        <v>5.4306849315068867E-5</v>
      </c>
    </row>
    <row r="426" spans="1:15" x14ac:dyDescent="0.35">
      <c r="A426" s="62" t="s">
        <v>92</v>
      </c>
      <c r="B426" s="65" t="s">
        <v>296</v>
      </c>
      <c r="C426" s="65" t="s">
        <v>297</v>
      </c>
      <c r="D426" s="8">
        <f>IFERROR(IF(OR($B426="",$B426="No CAS"),INDEX('[1]DEQ Pollutant List'!$A$7:$A$611,MATCH($C426,'[1]DEQ Pollutant List'!$C$7:$C$611,0)),INDEX('[1]DEQ Pollutant List'!$A$7:$A$611,MATCH($B426,'[1]DEQ Pollutant List'!$B$7:$B$611,0))),"")</f>
        <v>628</v>
      </c>
      <c r="F426" s="104">
        <v>1.44E-6</v>
      </c>
      <c r="G426" s="65">
        <v>1.44E-6</v>
      </c>
      <c r="H426" s="65" t="s">
        <v>350</v>
      </c>
      <c r="I426" s="65" t="s">
        <v>179</v>
      </c>
      <c r="J426" s="88">
        <v>9.1043711999999999E-2</v>
      </c>
      <c r="K426" s="67">
        <v>0.1427184</v>
      </c>
      <c r="L426" s="67">
        <v>0.1427184</v>
      </c>
      <c r="M426" s="67">
        <f>VLOOKUP('3. Pollutant Emissions - EF'!A426,'2. Emissions Units &amp; Activities'!A:M,11,FALSE)*G426</f>
        <v>3.4862399999999996E-4</v>
      </c>
      <c r="N426" s="67">
        <f>VLOOKUP('3. Pollutant Emissions - EF'!A426,'2. Emissions Units &amp; Activities'!A:M,12,FALSE)*G426</f>
        <v>2.0909589041095892E-3</v>
      </c>
      <c r="O426" s="67">
        <f>VLOOKUP('3. Pollutant Emissions - EF'!A426,'2. Emissions Units &amp; Activities'!A:M,13,FALSE)*G426</f>
        <v>3.9100931506849587E-4</v>
      </c>
    </row>
    <row r="427" spans="1:15" x14ac:dyDescent="0.35">
      <c r="A427" s="63" t="s">
        <v>93</v>
      </c>
      <c r="B427" s="66" t="s">
        <v>278</v>
      </c>
      <c r="C427" s="66" t="s">
        <v>279</v>
      </c>
      <c r="D427" s="8">
        <f>IFERROR(IF(OR($B427="",$B427="No CAS"),INDEX('[1]DEQ Pollutant List'!$A$7:$A$611,MATCH($C427,'[1]DEQ Pollutant List'!$C$7:$C$611,0)),INDEX('[1]DEQ Pollutant List'!$A$7:$A$611,MATCH($B427,'[1]DEQ Pollutant List'!$B$7:$B$611,0))),"")</f>
        <v>333</v>
      </c>
      <c r="F427" s="105">
        <v>1.7799999999999999E-3</v>
      </c>
      <c r="G427" s="66">
        <v>1.7799999999999999E-3</v>
      </c>
      <c r="H427" s="66" t="s">
        <v>350</v>
      </c>
      <c r="I427" s="66" t="s">
        <v>179</v>
      </c>
      <c r="J427" s="89">
        <v>112.540144</v>
      </c>
      <c r="K427" s="68">
        <v>176.41579999999999</v>
      </c>
      <c r="L427" s="68">
        <v>176.41579999999999</v>
      </c>
      <c r="M427" s="68">
        <f>VLOOKUP('3. Pollutant Emissions - EF'!A427,'2. Emissions Units &amp; Activities'!A:M,11,FALSE)*G427</f>
        <v>0.43093799999999999</v>
      </c>
      <c r="N427" s="68">
        <f>VLOOKUP('3. Pollutant Emissions - EF'!A427,'2. Emissions Units &amp; Activities'!A:M,12,FALSE)*G427</f>
        <v>0.48333095890411293</v>
      </c>
      <c r="O427" s="68">
        <f>VLOOKUP('3. Pollutant Emissions - EF'!A427,'2. Emissions Units &amp; Activities'!A:M,13,FALSE)*G427</f>
        <v>0.48333095890411293</v>
      </c>
    </row>
    <row r="428" spans="1:15" x14ac:dyDescent="0.35">
      <c r="A428" s="62" t="s">
        <v>93</v>
      </c>
      <c r="B428" s="65" t="s">
        <v>206</v>
      </c>
      <c r="C428" s="65" t="s">
        <v>207</v>
      </c>
      <c r="D428" s="8">
        <f>IFERROR(IF(OR($B428="",$B428="No CAS"),INDEX('[1]DEQ Pollutant List'!$A$7:$A$611,MATCH($C428,'[1]DEQ Pollutant List'!$C$7:$C$611,0)),INDEX('[1]DEQ Pollutant List'!$A$7:$A$611,MATCH($B428,'[1]DEQ Pollutant List'!$B$7:$B$611,0))),"")</f>
        <v>1</v>
      </c>
      <c r="F428" s="104">
        <v>2.8199999999999999E-2</v>
      </c>
      <c r="G428" s="65">
        <v>2.8199999999999999E-2</v>
      </c>
      <c r="H428" s="65" t="s">
        <v>350</v>
      </c>
      <c r="I428" s="65" t="s">
        <v>179</v>
      </c>
      <c r="J428" s="88">
        <v>1782.9393600000001</v>
      </c>
      <c r="K428" s="67">
        <v>2794.902</v>
      </c>
      <c r="L428" s="67">
        <v>2794.902</v>
      </c>
      <c r="M428" s="67">
        <f>VLOOKUP('3. Pollutant Emissions - EF'!A428,'2. Emissions Units &amp; Activities'!A:M,11,FALSE)*G428</f>
        <v>6.8272199999999996</v>
      </c>
      <c r="N428" s="67">
        <f>VLOOKUP('3. Pollutant Emissions - EF'!A428,'2. Emissions Units &amp; Activities'!A:M,12,FALSE)*G428</f>
        <v>7.6572657534247108</v>
      </c>
      <c r="O428" s="67">
        <f>VLOOKUP('3. Pollutant Emissions - EF'!A428,'2. Emissions Units &amp; Activities'!A:M,13,FALSE)*G428</f>
        <v>7.6572657534247108</v>
      </c>
    </row>
    <row r="429" spans="1:15" x14ac:dyDescent="0.35">
      <c r="A429" s="63" t="s">
        <v>93</v>
      </c>
      <c r="B429" s="66" t="s">
        <v>351</v>
      </c>
      <c r="C429" s="66" t="s">
        <v>352</v>
      </c>
      <c r="D429" s="8">
        <f>IFERROR(IF(OR($B429="",$B429="No CAS"),INDEX('[1]DEQ Pollutant List'!$A$7:$A$611,MATCH($C429,'[1]DEQ Pollutant List'!$C$7:$C$611,0)),INDEX('[1]DEQ Pollutant List'!$A$7:$A$611,MATCH($B429,'[1]DEQ Pollutant List'!$B$7:$B$611,0))),"")</f>
        <v>26</v>
      </c>
      <c r="F429" s="104">
        <v>0.33400000000000002</v>
      </c>
      <c r="G429" s="66">
        <v>0.33400000000000002</v>
      </c>
      <c r="H429" s="66" t="s">
        <v>350</v>
      </c>
      <c r="I429" s="66" t="s">
        <v>179</v>
      </c>
      <c r="J429" s="89">
        <v>21117.083200000001</v>
      </c>
      <c r="K429" s="68">
        <v>33102.74</v>
      </c>
      <c r="L429" s="68">
        <v>33102.74</v>
      </c>
      <c r="M429" s="68">
        <f>VLOOKUP('3. Pollutant Emissions - EF'!A429,'2. Emissions Units &amp; Activities'!A:M,11,FALSE)*G429</f>
        <v>80.861400000000003</v>
      </c>
      <c r="N429" s="68">
        <f>VLOOKUP('3. Pollutant Emissions - EF'!A429,'2. Emissions Units &amp; Activities'!A:M,12,FALSE)*G429</f>
        <v>90.692438356165013</v>
      </c>
      <c r="O429" s="68">
        <f>VLOOKUP('3. Pollutant Emissions - EF'!A429,'2. Emissions Units &amp; Activities'!A:M,13,FALSE)*G429</f>
        <v>90.692438356165013</v>
      </c>
    </row>
    <row r="430" spans="1:15" x14ac:dyDescent="0.35">
      <c r="A430" s="62" t="s">
        <v>93</v>
      </c>
      <c r="B430" s="65" t="s">
        <v>312</v>
      </c>
      <c r="C430" s="65" t="s">
        <v>313</v>
      </c>
      <c r="D430" s="8">
        <f>IFERROR(IF(OR($B430="",$B430="No CAS"),INDEX('[1]DEQ Pollutant List'!$A$7:$A$611,MATCH($C430,'[1]DEQ Pollutant List'!$C$7:$C$611,0)),INDEX('[1]DEQ Pollutant List'!$A$7:$A$611,MATCH($B430,'[1]DEQ Pollutant List'!$B$7:$B$611,0))),"")</f>
        <v>46</v>
      </c>
      <c r="F430" s="104">
        <v>4.4199999999999997E-5</v>
      </c>
      <c r="G430" s="65">
        <v>4.4199999999999997E-5</v>
      </c>
      <c r="H430" s="65" t="s">
        <v>350</v>
      </c>
      <c r="I430" s="65" t="s">
        <v>179</v>
      </c>
      <c r="J430" s="67">
        <v>2.7945361599999998</v>
      </c>
      <c r="K430" s="67">
        <v>4.3806620000000001</v>
      </c>
      <c r="L430" s="67">
        <v>4.3806620000000001</v>
      </c>
      <c r="M430" s="67">
        <f>VLOOKUP('3. Pollutant Emissions - EF'!A430,'2. Emissions Units &amp; Activities'!A:M,11,FALSE)*G430</f>
        <v>1.070082E-2</v>
      </c>
      <c r="N430" s="67">
        <f>VLOOKUP('3. Pollutant Emissions - EF'!A430,'2. Emissions Units &amp; Activities'!A:M,12,FALSE)*G430</f>
        <v>1.200181369863022E-2</v>
      </c>
      <c r="O430" s="67">
        <f>VLOOKUP('3. Pollutant Emissions - EF'!A430,'2. Emissions Units &amp; Activities'!A:M,13,FALSE)*G430</f>
        <v>1.200181369863022E-2</v>
      </c>
    </row>
    <row r="431" spans="1:15" x14ac:dyDescent="0.35">
      <c r="A431" s="63" t="s">
        <v>93</v>
      </c>
      <c r="B431" s="66" t="s">
        <v>314</v>
      </c>
      <c r="C431" s="66" t="s">
        <v>315</v>
      </c>
      <c r="D431" s="8">
        <f>IFERROR(IF(OR($B431="",$B431="No CAS"),INDEX('[1]DEQ Pollutant List'!$A$7:$A$611,MATCH($C431,'[1]DEQ Pollutant List'!$C$7:$C$611,0)),INDEX('[1]DEQ Pollutant List'!$A$7:$A$611,MATCH($B431,'[1]DEQ Pollutant List'!$B$7:$B$611,0))),"")</f>
        <v>90</v>
      </c>
      <c r="F431" s="104">
        <v>1.5400000000000001E-6</v>
      </c>
      <c r="G431" s="66">
        <v>1.5400000000000001E-6</v>
      </c>
      <c r="H431" s="66" t="s">
        <v>350</v>
      </c>
      <c r="I431" s="66" t="s">
        <v>179</v>
      </c>
      <c r="J431" s="68">
        <v>9.7366192000000004E-2</v>
      </c>
      <c r="K431" s="68">
        <v>0.1526294</v>
      </c>
      <c r="L431" s="68">
        <v>0.1526294</v>
      </c>
      <c r="M431" s="68">
        <f>VLOOKUP('3. Pollutant Emissions - EF'!A431,'2. Emissions Units &amp; Activities'!A:M,11,FALSE)*G431</f>
        <v>3.72834E-4</v>
      </c>
      <c r="N431" s="68">
        <f>VLOOKUP('3. Pollutant Emissions - EF'!A431,'2. Emissions Units &amp; Activities'!A:M,12,FALSE)*G431</f>
        <v>4.1816273972603035E-4</v>
      </c>
      <c r="O431" s="68">
        <f>VLOOKUP('3. Pollutant Emissions - EF'!A431,'2. Emissions Units &amp; Activities'!A:M,13,FALSE)*G431</f>
        <v>4.1816273972603035E-4</v>
      </c>
    </row>
    <row r="432" spans="1:15" x14ac:dyDescent="0.35">
      <c r="A432" s="62" t="s">
        <v>93</v>
      </c>
      <c r="B432" s="65" t="s">
        <v>282</v>
      </c>
      <c r="C432" s="65" t="s">
        <v>283</v>
      </c>
      <c r="D432" s="8">
        <f>IFERROR(IF(OR($B432="",$B432="No CAS"),INDEX('[1]DEQ Pollutant List'!$A$7:$A$611,MATCH($C432,'[1]DEQ Pollutant List'!$C$7:$C$611,0)),INDEX('[1]DEQ Pollutant List'!$A$7:$A$611,MATCH($B432,'[1]DEQ Pollutant List'!$B$7:$B$611,0))),"")</f>
        <v>108</v>
      </c>
      <c r="F432" s="104">
        <v>1.9099999999999999E-6</v>
      </c>
      <c r="G432" s="65">
        <v>1.9099999999999999E-6</v>
      </c>
      <c r="H432" s="65" t="s">
        <v>350</v>
      </c>
      <c r="I432" s="65" t="s">
        <v>179</v>
      </c>
      <c r="J432" s="67">
        <v>0.12075936800000001</v>
      </c>
      <c r="K432" s="67">
        <v>0.1893001</v>
      </c>
      <c r="L432" s="67">
        <v>0.1893001</v>
      </c>
      <c r="M432" s="67">
        <f>VLOOKUP('3. Pollutant Emissions - EF'!A432,'2. Emissions Units &amp; Activities'!A:M,11,FALSE)*G432</f>
        <v>4.6241099999999997E-4</v>
      </c>
      <c r="N432" s="67">
        <f>VLOOKUP('3. Pollutant Emissions - EF'!A432,'2. Emissions Units &amp; Activities'!A:M,12,FALSE)*G432</f>
        <v>5.1863041095890771E-4</v>
      </c>
      <c r="O432" s="67">
        <f>VLOOKUP('3. Pollutant Emissions - EF'!A432,'2. Emissions Units &amp; Activities'!A:M,13,FALSE)*G432</f>
        <v>5.1863041095890771E-4</v>
      </c>
    </row>
    <row r="433" spans="1:15" x14ac:dyDescent="0.35">
      <c r="A433" s="63" t="s">
        <v>93</v>
      </c>
      <c r="B433" s="66" t="s">
        <v>249</v>
      </c>
      <c r="C433" s="66" t="s">
        <v>250</v>
      </c>
      <c r="D433" s="8">
        <f>IFERROR(IF(OR($B433="",$B433="No CAS"),INDEX('[1]DEQ Pollutant List'!$A$7:$A$611,MATCH($C433,'[1]DEQ Pollutant List'!$C$7:$C$611,0)),INDEX('[1]DEQ Pollutant List'!$A$7:$A$611,MATCH($B433,'[1]DEQ Pollutant List'!$B$7:$B$611,0))),"")</f>
        <v>289</v>
      </c>
      <c r="F433" s="104">
        <v>8.3399999999999998E-6</v>
      </c>
      <c r="G433" s="66">
        <v>8.3399999999999998E-6</v>
      </c>
      <c r="H433" s="66" t="s">
        <v>350</v>
      </c>
      <c r="I433" s="66" t="s">
        <v>179</v>
      </c>
      <c r="J433" s="89">
        <v>0.52729483200000005</v>
      </c>
      <c r="K433" s="68">
        <v>0.82657740000000002</v>
      </c>
      <c r="L433" s="68">
        <v>0.82657740000000002</v>
      </c>
      <c r="M433" s="68">
        <f>VLOOKUP('3. Pollutant Emissions - EF'!A433,'2. Emissions Units &amp; Activities'!A:M,11,FALSE)*G433</f>
        <v>2.0191139999999998E-3</v>
      </c>
      <c r="N433" s="68">
        <f>VLOOKUP('3. Pollutant Emissions - EF'!A433,'2. Emissions Units &amp; Activities'!A:M,12,FALSE)*G433</f>
        <v>2.264595616438372E-3</v>
      </c>
      <c r="O433" s="68">
        <f>VLOOKUP('3. Pollutant Emissions - EF'!A433,'2. Emissions Units &amp; Activities'!A:M,13,FALSE)*G433</f>
        <v>2.264595616438372E-3</v>
      </c>
    </row>
    <row r="434" spans="1:15" x14ac:dyDescent="0.35">
      <c r="A434" s="62" t="s">
        <v>93</v>
      </c>
      <c r="B434" s="65" t="s">
        <v>303</v>
      </c>
      <c r="C434" s="65" t="s">
        <v>304</v>
      </c>
      <c r="D434" s="8">
        <f>IFERROR(IF(OR($B434="",$B434="No CAS"),INDEX('[1]DEQ Pollutant List'!$A$7:$A$611,MATCH($C434,'[1]DEQ Pollutant List'!$C$7:$C$611,0)),INDEX('[1]DEQ Pollutant List'!$A$7:$A$611,MATCH($B434,'[1]DEQ Pollutant List'!$B$7:$B$611,0))),"")</f>
        <v>321</v>
      </c>
      <c r="F434" s="104">
        <v>0.34899999999999998</v>
      </c>
      <c r="G434" s="65">
        <v>0.34899999999999998</v>
      </c>
      <c r="H434" s="65" t="s">
        <v>350</v>
      </c>
      <c r="I434" s="65" t="s">
        <v>179</v>
      </c>
      <c r="J434" s="65">
        <v>22065.4552</v>
      </c>
      <c r="K434" s="67">
        <v>34589.39</v>
      </c>
      <c r="L434" s="67">
        <v>34589.39</v>
      </c>
      <c r="M434" s="67">
        <f>VLOOKUP('3. Pollutant Emissions - EF'!A434,'2. Emissions Units &amp; Activities'!A:M,11,FALSE)*G434</f>
        <v>84.492899999999992</v>
      </c>
      <c r="N434" s="67">
        <f>VLOOKUP('3. Pollutant Emissions - EF'!A434,'2. Emissions Units &amp; Activities'!A:M,12,FALSE)*G434</f>
        <v>94.765452054795176</v>
      </c>
      <c r="O434" s="67">
        <f>VLOOKUP('3. Pollutant Emissions - EF'!A434,'2. Emissions Units &amp; Activities'!A:M,13,FALSE)*G434</f>
        <v>94.765452054795176</v>
      </c>
    </row>
    <row r="435" spans="1:15" x14ac:dyDescent="0.35">
      <c r="A435" s="63" t="s">
        <v>93</v>
      </c>
      <c r="B435" s="66" t="s">
        <v>290</v>
      </c>
      <c r="C435" s="66" t="s">
        <v>291</v>
      </c>
      <c r="D435" s="8">
        <f>IFERROR(IF(OR($B435="",$B435="No CAS"),INDEX('[1]DEQ Pollutant List'!$A$7:$A$611,MATCH($C435,'[1]DEQ Pollutant List'!$C$7:$C$611,0)),INDEX('[1]DEQ Pollutant List'!$A$7:$A$611,MATCH($B435,'[1]DEQ Pollutant List'!$B$7:$B$611,0))),"")</f>
        <v>337</v>
      </c>
      <c r="F435" s="104">
        <v>2.8400000000000002E-4</v>
      </c>
      <c r="G435" s="66">
        <v>2.8400000000000002E-4</v>
      </c>
      <c r="H435" s="66" t="s">
        <v>350</v>
      </c>
      <c r="I435" s="66" t="s">
        <v>179</v>
      </c>
      <c r="J435" s="68">
        <v>17.9558432</v>
      </c>
      <c r="K435" s="68">
        <v>28.14724</v>
      </c>
      <c r="L435" s="68">
        <v>28.14724</v>
      </c>
      <c r="M435" s="68">
        <f>VLOOKUP('3. Pollutant Emissions - EF'!A435,'2. Emissions Units &amp; Activities'!A:M,11,FALSE)*G435</f>
        <v>6.8756400000000009E-2</v>
      </c>
      <c r="N435" s="68">
        <f>VLOOKUP('3. Pollutant Emissions - EF'!A435,'2. Emissions Units &amp; Activities'!A:M,12,FALSE)*G435</f>
        <v>7.7115726027397802E-2</v>
      </c>
      <c r="O435" s="68">
        <f>VLOOKUP('3. Pollutant Emissions - EF'!A435,'2. Emissions Units &amp; Activities'!A:M,13,FALSE)*G435</f>
        <v>7.7115726027397802E-2</v>
      </c>
    </row>
    <row r="436" spans="1:15" x14ac:dyDescent="0.35">
      <c r="A436" s="62" t="s">
        <v>93</v>
      </c>
      <c r="B436" s="65" t="s">
        <v>318</v>
      </c>
      <c r="C436" s="65" t="s">
        <v>319</v>
      </c>
      <c r="D436" s="8">
        <f>IFERROR(IF(OR($B436="",$B436="No CAS"),INDEX('[1]DEQ Pollutant List'!$A$7:$A$611,MATCH($C436,'[1]DEQ Pollutant List'!$C$7:$C$611,0)),INDEX('[1]DEQ Pollutant List'!$A$7:$A$611,MATCH($B436,'[1]DEQ Pollutant List'!$B$7:$B$611,0))),"")</f>
        <v>497</v>
      </c>
      <c r="F436" s="104">
        <v>8.7000000000000001E-4</v>
      </c>
      <c r="G436" s="65">
        <v>8.7000000000000001E-4</v>
      </c>
      <c r="H436" s="65" t="s">
        <v>350</v>
      </c>
      <c r="I436" s="65" t="s">
        <v>179</v>
      </c>
      <c r="J436" s="88">
        <v>55.005575999999998</v>
      </c>
      <c r="K436" s="67">
        <v>86.225700000000003</v>
      </c>
      <c r="L436" s="67">
        <v>86.225700000000003</v>
      </c>
      <c r="M436" s="67">
        <f>VLOOKUP('3. Pollutant Emissions - EF'!A436,'2. Emissions Units &amp; Activities'!A:M,11,FALSE)*G436</f>
        <v>0.21062700000000001</v>
      </c>
      <c r="N436" s="67">
        <f>VLOOKUP('3. Pollutant Emissions - EF'!A436,'2. Emissions Units &amp; Activities'!A:M,12,FALSE)*G436</f>
        <v>0.2362347945205496</v>
      </c>
      <c r="O436" s="67">
        <f>VLOOKUP('3. Pollutant Emissions - EF'!A436,'2. Emissions Units &amp; Activities'!A:M,13,FALSE)*G436</f>
        <v>0.2362347945205496</v>
      </c>
    </row>
    <row r="437" spans="1:15" x14ac:dyDescent="0.35">
      <c r="A437" s="63" t="s">
        <v>93</v>
      </c>
      <c r="B437" s="66" t="s">
        <v>292</v>
      </c>
      <c r="C437" s="66" t="s">
        <v>293</v>
      </c>
      <c r="D437" s="8">
        <f>IFERROR(IF(OR($B437="",$B437="No CAS"),INDEX('[1]DEQ Pollutant List'!$A$7:$A$611,MATCH($C437,'[1]DEQ Pollutant List'!$C$7:$C$611,0)),INDEX('[1]DEQ Pollutant List'!$A$7:$A$611,MATCH($B437,'[1]DEQ Pollutant List'!$B$7:$B$611,0))),"")</f>
        <v>585</v>
      </c>
      <c r="F437" s="104">
        <v>3.0400000000000002E-4</v>
      </c>
      <c r="G437" s="66">
        <v>3.0400000000000002E-4</v>
      </c>
      <c r="H437" s="66" t="s">
        <v>350</v>
      </c>
      <c r="I437" s="66" t="s">
        <v>179</v>
      </c>
      <c r="J437" s="68">
        <v>19.220339200000002</v>
      </c>
      <c r="K437" s="68">
        <v>30.129439999999999</v>
      </c>
      <c r="L437" s="68">
        <v>30.129439999999999</v>
      </c>
      <c r="M437" s="68">
        <f>VLOOKUP('3. Pollutant Emissions - EF'!A437,'2. Emissions Units &amp; Activities'!A:M,11,FALSE)*G437</f>
        <v>7.3598400000000008E-2</v>
      </c>
      <c r="N437" s="68">
        <f>VLOOKUP('3. Pollutant Emissions - EF'!A437,'2. Emissions Units &amp; Activities'!A:M,12,FALSE)*G437</f>
        <v>8.2546410958904692E-2</v>
      </c>
      <c r="O437" s="68">
        <f>VLOOKUP('3. Pollutant Emissions - EF'!A437,'2. Emissions Units &amp; Activities'!A:M,13,FALSE)*G437</f>
        <v>8.2546410958904692E-2</v>
      </c>
    </row>
    <row r="438" spans="1:15" x14ac:dyDescent="0.35">
      <c r="A438" s="62" t="s">
        <v>93</v>
      </c>
      <c r="B438" s="65" t="s">
        <v>257</v>
      </c>
      <c r="C438" s="65" t="s">
        <v>258</v>
      </c>
      <c r="D438" s="8">
        <f>IFERROR(IF(OR($B438="",$B438="No CAS"),INDEX('[1]DEQ Pollutant List'!$A$7:$A$611,MATCH($C438,'[1]DEQ Pollutant List'!$C$7:$C$611,0)),INDEX('[1]DEQ Pollutant List'!$A$7:$A$611,MATCH($B438,'[1]DEQ Pollutant List'!$B$7:$B$611,0))),"")</f>
        <v>600</v>
      </c>
      <c r="F438" s="104">
        <v>1.73E-4</v>
      </c>
      <c r="G438" s="65">
        <v>1.73E-4</v>
      </c>
      <c r="H438" s="65" t="s">
        <v>350</v>
      </c>
      <c r="I438" s="65" t="s">
        <v>179</v>
      </c>
      <c r="J438" s="88">
        <v>10.937890400000001</v>
      </c>
      <c r="K438" s="67">
        <v>17.14603</v>
      </c>
      <c r="L438" s="67">
        <v>17.14603</v>
      </c>
      <c r="M438" s="67">
        <f>VLOOKUP('3. Pollutant Emissions - EF'!A438,'2. Emissions Units &amp; Activities'!A:M,11,FALSE)*G438</f>
        <v>4.1883299999999998E-2</v>
      </c>
      <c r="N438" s="67">
        <f>VLOOKUP('3. Pollutant Emissions - EF'!A438,'2. Emissions Units &amp; Activities'!A:M,12,FALSE)*G438</f>
        <v>4.6975424657534577E-2</v>
      </c>
      <c r="O438" s="67">
        <f>VLOOKUP('3. Pollutant Emissions - EF'!A438,'2. Emissions Units &amp; Activities'!A:M,13,FALSE)*G438</f>
        <v>4.6975424657534577E-2</v>
      </c>
    </row>
    <row r="439" spans="1:15" x14ac:dyDescent="0.35">
      <c r="A439" s="63" t="s">
        <v>93</v>
      </c>
      <c r="B439" s="66" t="s">
        <v>294</v>
      </c>
      <c r="C439" s="66" t="s">
        <v>295</v>
      </c>
      <c r="D439" s="8">
        <f>IFERROR(IF(OR($B439="",$B439="No CAS"),INDEX('[1]DEQ Pollutant List'!$A$7:$A$611,MATCH($C439,'[1]DEQ Pollutant List'!$C$7:$C$611,0)),INDEX('[1]DEQ Pollutant List'!$A$7:$A$611,MATCH($B439,'[1]DEQ Pollutant List'!$B$7:$B$611,0))),"")</f>
        <v>608</v>
      </c>
      <c r="F439" s="104">
        <v>2.7199999999999998E-6</v>
      </c>
      <c r="G439" s="66">
        <v>2.7199999999999998E-6</v>
      </c>
      <c r="H439" s="66" t="s">
        <v>350</v>
      </c>
      <c r="I439" s="66" t="s">
        <v>179</v>
      </c>
      <c r="J439" s="66">
        <v>0.17197145599999999</v>
      </c>
      <c r="K439" s="68">
        <v>0.26957920000000002</v>
      </c>
      <c r="L439" s="68">
        <v>0.26957920000000002</v>
      </c>
      <c r="M439" s="68">
        <f>VLOOKUP('3. Pollutant Emissions - EF'!A439,'2. Emissions Units &amp; Activities'!A:M,11,FALSE)*G439</f>
        <v>6.5851199999999999E-4</v>
      </c>
      <c r="N439" s="68">
        <f>VLOOKUP('3. Pollutant Emissions - EF'!A439,'2. Emissions Units &amp; Activities'!A:M,12,FALSE)*G439</f>
        <v>7.3857315068493661E-4</v>
      </c>
      <c r="O439" s="68">
        <f>VLOOKUP('3. Pollutant Emissions - EF'!A439,'2. Emissions Units &amp; Activities'!A:M,13,FALSE)*G439</f>
        <v>7.3857315068493661E-4</v>
      </c>
    </row>
    <row r="440" spans="1:15" x14ac:dyDescent="0.35">
      <c r="A440" s="62" t="s">
        <v>93</v>
      </c>
      <c r="B440" s="65" t="s">
        <v>296</v>
      </c>
      <c r="C440" s="65" t="s">
        <v>297</v>
      </c>
      <c r="D440" s="8">
        <f>IFERROR(IF(OR($B440="",$B440="No CAS"),INDEX('[1]DEQ Pollutant List'!$A$7:$A$611,MATCH($C440,'[1]DEQ Pollutant List'!$C$7:$C$611,0)),INDEX('[1]DEQ Pollutant List'!$A$7:$A$611,MATCH($B440,'[1]DEQ Pollutant List'!$B$7:$B$611,0))),"")</f>
        <v>628</v>
      </c>
      <c r="F440" s="104">
        <v>1.4500000000000001E-6</v>
      </c>
      <c r="G440" s="65">
        <v>1.4500000000000001E-6</v>
      </c>
      <c r="H440" s="65" t="s">
        <v>350</v>
      </c>
      <c r="I440" s="65" t="s">
        <v>179</v>
      </c>
      <c r="J440" s="88">
        <v>9.1675960000000001E-2</v>
      </c>
      <c r="K440" s="67">
        <v>0.14370949999999999</v>
      </c>
      <c r="L440" s="67">
        <v>0.14370949999999999</v>
      </c>
      <c r="M440" s="67">
        <f>VLOOKUP('3. Pollutant Emissions - EF'!A440,'2. Emissions Units &amp; Activities'!A:M,11,FALSE)*G440</f>
        <v>3.5104500000000002E-4</v>
      </c>
      <c r="N440" s="67">
        <f>VLOOKUP('3. Pollutant Emissions - EF'!A440,'2. Emissions Units &amp; Activities'!A:M,12,FALSE)*G440</f>
        <v>3.9372465753424935E-4</v>
      </c>
      <c r="O440" s="67">
        <f>VLOOKUP('3. Pollutant Emissions - EF'!A440,'2. Emissions Units &amp; Activities'!A:M,13,FALSE)*G440</f>
        <v>3.9372465753424935E-4</v>
      </c>
    </row>
    <row r="441" spans="1:15" x14ac:dyDescent="0.35">
      <c r="A441" s="63" t="s">
        <v>95</v>
      </c>
      <c r="B441" s="66" t="s">
        <v>276</v>
      </c>
      <c r="C441" s="66" t="s">
        <v>277</v>
      </c>
      <c r="D441" s="8">
        <f>IFERROR(IF(OR($B441="",$B441="No CAS"),INDEX('[1]DEQ Pollutant List'!$A$7:$A$611,MATCH($C441,'[1]DEQ Pollutant List'!$C$7:$C$611,0)),INDEX('[1]DEQ Pollutant List'!$A$7:$A$611,MATCH($B441,'[1]DEQ Pollutant List'!$B$7:$B$611,0))),"")</f>
        <v>113</v>
      </c>
      <c r="F441" s="105">
        <v>4.4100000000000001E-5</v>
      </c>
      <c r="G441" s="66">
        <v>4.4100000000000001E-5</v>
      </c>
      <c r="H441" s="66" t="s">
        <v>307</v>
      </c>
      <c r="I441" s="66" t="s">
        <v>179</v>
      </c>
      <c r="J441" s="68">
        <v>16.840669859999998</v>
      </c>
      <c r="K441" s="68">
        <v>23.373000000000001</v>
      </c>
      <c r="L441" s="68">
        <v>23.373000000000001</v>
      </c>
      <c r="M441" s="68">
        <f>VLOOKUP('3. Pollutant Emissions - EF'!A441,'2. Emissions Units &amp; Activities'!A:M,11,FALSE)*G441</f>
        <v>6.1625340000000008E-2</v>
      </c>
      <c r="N441" s="68">
        <f>VLOOKUP('3. Pollutant Emissions - EF'!A441,'2. Emissions Units &amp; Activities'!A:M,12,FALSE)*G441</f>
        <v>6.4035616438356174E-2</v>
      </c>
      <c r="O441" s="68">
        <f>VLOOKUP('3. Pollutant Emissions - EF'!A441,'2. Emissions Units &amp; Activities'!A:M,13,FALSE)*G441</f>
        <v>6.4035616438356174E-2</v>
      </c>
    </row>
    <row r="442" spans="1:15" x14ac:dyDescent="0.35">
      <c r="A442" s="62" t="s">
        <v>95</v>
      </c>
      <c r="B442" s="65" t="s">
        <v>278</v>
      </c>
      <c r="C442" s="65" t="s">
        <v>279</v>
      </c>
      <c r="D442" s="8">
        <f>IFERROR(IF(OR($B442="",$B442="No CAS"),INDEX('[1]DEQ Pollutant List'!$A$7:$A$611,MATCH($C442,'[1]DEQ Pollutant List'!$C$7:$C$611,0)),INDEX('[1]DEQ Pollutant List'!$A$7:$A$611,MATCH($B442,'[1]DEQ Pollutant List'!$B$7:$B$611,0))),"")</f>
        <v>333</v>
      </c>
      <c r="F442" s="105">
        <v>5.4500000000000002E-4</v>
      </c>
      <c r="G442" s="65">
        <v>5.4500000000000002E-4</v>
      </c>
      <c r="H442" s="65" t="s">
        <v>307</v>
      </c>
      <c r="I442" s="65" t="s">
        <v>179</v>
      </c>
      <c r="J442" s="88">
        <v>208.121657</v>
      </c>
      <c r="K442" s="67">
        <v>288.85000000000002</v>
      </c>
      <c r="L442" s="67">
        <v>288.85000000000002</v>
      </c>
      <c r="M442" s="67">
        <f>VLOOKUP('3. Pollutant Emissions - EF'!A442,'2. Emissions Units &amp; Activities'!A:M,11,FALSE)*G442</f>
        <v>0.76158300000000012</v>
      </c>
      <c r="N442" s="67">
        <f>VLOOKUP('3. Pollutant Emissions - EF'!A442,'2. Emissions Units &amp; Activities'!A:M,12,FALSE)*G442</f>
        <v>0.79136986301369872</v>
      </c>
      <c r="O442" s="67">
        <f>VLOOKUP('3. Pollutant Emissions - EF'!A442,'2. Emissions Units &amp; Activities'!A:M,13,FALSE)*G442</f>
        <v>0.79136986301369872</v>
      </c>
    </row>
    <row r="443" spans="1:15" x14ac:dyDescent="0.35">
      <c r="A443" s="63" t="s">
        <v>95</v>
      </c>
      <c r="B443" s="66" t="s">
        <v>206</v>
      </c>
      <c r="C443" s="66" t="s">
        <v>207</v>
      </c>
      <c r="D443" s="8">
        <f>IFERROR(IF(OR($B443="",$B443="No CAS"),INDEX('[1]DEQ Pollutant List'!$A$7:$A$611,MATCH($C443,'[1]DEQ Pollutant List'!$C$7:$C$611,0)),INDEX('[1]DEQ Pollutant List'!$A$7:$A$611,MATCH($B443,'[1]DEQ Pollutant List'!$B$7:$B$611,0))),"")</f>
        <v>1</v>
      </c>
      <c r="F443" s="104">
        <v>7.2999999999999996E-4</v>
      </c>
      <c r="G443" s="66">
        <v>7.2999999999999996E-4</v>
      </c>
      <c r="H443" s="66" t="s">
        <v>307</v>
      </c>
      <c r="I443" s="66" t="s">
        <v>179</v>
      </c>
      <c r="J443" s="89">
        <v>278.76845800000001</v>
      </c>
      <c r="K443" s="68">
        <v>386.9</v>
      </c>
      <c r="L443" s="68">
        <v>386.9</v>
      </c>
      <c r="M443" s="68">
        <f>VLOOKUP('3. Pollutant Emissions - EF'!A443,'2. Emissions Units &amp; Activities'!A:M,11,FALSE)*G443</f>
        <v>1.0201020000000001</v>
      </c>
      <c r="N443" s="68">
        <f>VLOOKUP('3. Pollutant Emissions - EF'!A443,'2. Emissions Units &amp; Activities'!A:M,12,FALSE)*G443</f>
        <v>1.06</v>
      </c>
      <c r="O443" s="68">
        <f>VLOOKUP('3. Pollutant Emissions - EF'!A443,'2. Emissions Units &amp; Activities'!A:M,13,FALSE)*G443</f>
        <v>1.06</v>
      </c>
    </row>
    <row r="444" spans="1:15" x14ac:dyDescent="0.35">
      <c r="A444" s="62" t="s">
        <v>95</v>
      </c>
      <c r="B444" s="65" t="s">
        <v>322</v>
      </c>
      <c r="C444" s="65" t="s">
        <v>323</v>
      </c>
      <c r="D444" s="8">
        <f>IFERROR(IF(OR($B444="",$B444="No CAS"),INDEX('[1]DEQ Pollutant List'!$A$7:$A$611,MATCH($C444,'[1]DEQ Pollutant List'!$C$7:$C$611,0)),INDEX('[1]DEQ Pollutant List'!$A$7:$A$611,MATCH($B444,'[1]DEQ Pollutant List'!$B$7:$B$611,0))),"")</f>
        <v>634</v>
      </c>
      <c r="F444" s="103">
        <v>7.62E-3</v>
      </c>
      <c r="G444" s="65">
        <v>7.62E-3</v>
      </c>
      <c r="H444" s="65" t="s">
        <v>307</v>
      </c>
      <c r="I444" s="65" t="s">
        <v>179</v>
      </c>
      <c r="J444" s="67">
        <v>2909.8844519999998</v>
      </c>
      <c r="K444" s="67">
        <v>4038.6</v>
      </c>
      <c r="L444" s="67">
        <v>4038.6</v>
      </c>
      <c r="M444" s="67">
        <f>VLOOKUP('3. Pollutant Emissions - EF'!A444,'2. Emissions Units &amp; Activities'!A:M,11,FALSE)*G444</f>
        <v>10.648188000000001</v>
      </c>
      <c r="N444" s="67">
        <f>VLOOKUP('3. Pollutant Emissions - EF'!A444,'2. Emissions Units &amp; Activities'!A:M,12,FALSE)*G444</f>
        <v>11.064657534246576</v>
      </c>
      <c r="O444" s="67">
        <f>VLOOKUP('3. Pollutant Emissions - EF'!A444,'2. Emissions Units &amp; Activities'!A:M,13,FALSE)*G444</f>
        <v>11.064657534246576</v>
      </c>
    </row>
    <row r="445" spans="1:15" x14ac:dyDescent="0.35">
      <c r="A445" s="63" t="s">
        <v>95</v>
      </c>
      <c r="B445" s="66" t="s">
        <v>312</v>
      </c>
      <c r="C445" s="66" t="s">
        <v>313</v>
      </c>
      <c r="D445" s="8">
        <f>IFERROR(IF(OR($B445="",$B445="No CAS"),INDEX('[1]DEQ Pollutant List'!$A$7:$A$611,MATCH($C445,'[1]DEQ Pollutant List'!$C$7:$C$611,0)),INDEX('[1]DEQ Pollutant List'!$A$7:$A$611,MATCH($B445,'[1]DEQ Pollutant List'!$B$7:$B$611,0))),"")</f>
        <v>46</v>
      </c>
      <c r="F445" s="104">
        <v>7.43E-6</v>
      </c>
      <c r="G445" s="66">
        <v>7.43E-6</v>
      </c>
      <c r="H445" s="66" t="s">
        <v>307</v>
      </c>
      <c r="I445" s="66" t="s">
        <v>179</v>
      </c>
      <c r="J445" s="68">
        <v>2.8373282780000002</v>
      </c>
      <c r="K445" s="68">
        <v>3.9379</v>
      </c>
      <c r="L445" s="68">
        <v>3.9379</v>
      </c>
      <c r="M445" s="68">
        <f>VLOOKUP('3. Pollutant Emissions - EF'!A445,'2. Emissions Units &amp; Activities'!A:M,11,FALSE)*G445</f>
        <v>1.0382682000000001E-2</v>
      </c>
      <c r="N445" s="68">
        <f>VLOOKUP('3. Pollutant Emissions - EF'!A445,'2. Emissions Units &amp; Activities'!A:M,12,FALSE)*G445</f>
        <v>1.0788767123287673E-2</v>
      </c>
      <c r="O445" s="68">
        <f>VLOOKUP('3. Pollutant Emissions - EF'!A445,'2. Emissions Units &amp; Activities'!A:M,13,FALSE)*G445</f>
        <v>1.0788767123287673E-2</v>
      </c>
    </row>
    <row r="446" spans="1:15" x14ac:dyDescent="0.35">
      <c r="A446" s="62" t="s">
        <v>95</v>
      </c>
      <c r="B446" s="65" t="s">
        <v>280</v>
      </c>
      <c r="C446" s="65" t="s">
        <v>281</v>
      </c>
      <c r="D446" s="8">
        <f>IFERROR(IF(OR($B446="",$B446="No CAS"),INDEX('[1]DEQ Pollutant List'!$A$7:$A$611,MATCH($C446,'[1]DEQ Pollutant List'!$C$7:$C$611,0)),INDEX('[1]DEQ Pollutant List'!$A$7:$A$611,MATCH($B446,'[1]DEQ Pollutant List'!$B$7:$B$611,0))),"")</f>
        <v>91</v>
      </c>
      <c r="F446" s="104">
        <v>7.2700000000000005E-5</v>
      </c>
      <c r="G446" s="65">
        <v>7.2700000000000005E-5</v>
      </c>
      <c r="H446" s="65" t="s">
        <v>307</v>
      </c>
      <c r="I446" s="65" t="s">
        <v>179</v>
      </c>
      <c r="J446" s="67">
        <v>27.762283419999999</v>
      </c>
      <c r="K446" s="67">
        <v>38.530999999999999</v>
      </c>
      <c r="L446" s="67">
        <v>38.530999999999999</v>
      </c>
      <c r="M446" s="67">
        <f>VLOOKUP('3. Pollutant Emissions - EF'!A446,'2. Emissions Units &amp; Activities'!A:M,11,FALSE)*G446</f>
        <v>0.10159098000000001</v>
      </c>
      <c r="N446" s="67">
        <f>VLOOKUP('3. Pollutant Emissions - EF'!A446,'2. Emissions Units &amp; Activities'!A:M,12,FALSE)*G446</f>
        <v>0.10556438356164385</v>
      </c>
      <c r="O446" s="67">
        <f>VLOOKUP('3. Pollutant Emissions - EF'!A446,'2. Emissions Units &amp; Activities'!A:M,13,FALSE)*G446</f>
        <v>0.10556438356164385</v>
      </c>
    </row>
    <row r="447" spans="1:15" x14ac:dyDescent="0.35">
      <c r="A447" s="63" t="s">
        <v>95</v>
      </c>
      <c r="B447" s="66" t="s">
        <v>328</v>
      </c>
      <c r="C447" s="66" t="s">
        <v>329</v>
      </c>
      <c r="D447" s="8">
        <f>IFERROR(IF(OR($B447="",$B447="No CAS"),INDEX('[1]DEQ Pollutant List'!$A$7:$A$611,MATCH($C447,'[1]DEQ Pollutant List'!$C$7:$C$611,0)),INDEX('[1]DEQ Pollutant List'!$A$7:$A$611,MATCH($B447,'[1]DEQ Pollutant List'!$B$7:$B$611,0))),"")</f>
        <v>152</v>
      </c>
      <c r="F447" s="104">
        <v>6.7500000000000001E-5</v>
      </c>
      <c r="G447" s="66">
        <v>6.7500000000000001E-5</v>
      </c>
      <c r="H447" s="66" t="s">
        <v>307</v>
      </c>
      <c r="I447" s="66" t="s">
        <v>175</v>
      </c>
      <c r="J447" s="68">
        <v>25.776535500000001</v>
      </c>
      <c r="K447" s="68">
        <v>35.774999999999999</v>
      </c>
      <c r="L447" s="68">
        <v>35.774999999999999</v>
      </c>
      <c r="M447" s="68">
        <f>VLOOKUP('3. Pollutant Emissions - EF'!A447,'2. Emissions Units &amp; Activities'!A:M,11,FALSE)*G447</f>
        <v>9.4324500000000006E-2</v>
      </c>
      <c r="N447" s="68">
        <f>VLOOKUP('3. Pollutant Emissions - EF'!A447,'2. Emissions Units &amp; Activities'!A:M,12,FALSE)*G447</f>
        <v>9.8013698630136994E-2</v>
      </c>
      <c r="O447" s="68">
        <f>VLOOKUP('3. Pollutant Emissions - EF'!A447,'2. Emissions Units &amp; Activities'!A:M,13,FALSE)*G447</f>
        <v>9.8013698630136994E-2</v>
      </c>
    </row>
    <row r="448" spans="1:15" x14ac:dyDescent="0.35">
      <c r="A448" s="62" t="s">
        <v>95</v>
      </c>
      <c r="B448" s="65" t="s">
        <v>217</v>
      </c>
      <c r="C448" s="65" t="s">
        <v>218</v>
      </c>
      <c r="D448" s="8">
        <f>IFERROR(IF(OR($B448="",$B448="No CAS"),INDEX('[1]DEQ Pollutant List'!$A$7:$A$611,MATCH($C448,'[1]DEQ Pollutant List'!$C$7:$C$611,0)),INDEX('[1]DEQ Pollutant List'!$A$7:$A$611,MATCH($B448,'[1]DEQ Pollutant List'!$B$7:$B$611,0))),"")</f>
        <v>250</v>
      </c>
      <c r="F448" s="104">
        <v>2.3699999999999999E-4</v>
      </c>
      <c r="G448" s="65">
        <v>2.3699999999999999E-4</v>
      </c>
      <c r="H448" s="65" t="s">
        <v>307</v>
      </c>
      <c r="I448" s="65" t="s">
        <v>179</v>
      </c>
      <c r="J448" s="88">
        <v>90.504280199999997</v>
      </c>
      <c r="K448" s="67">
        <v>125.61</v>
      </c>
      <c r="L448" s="67">
        <v>125.61</v>
      </c>
      <c r="M448" s="67">
        <f>VLOOKUP('3. Pollutant Emissions - EF'!A448,'2. Emissions Units &amp; Activities'!A:M,11,FALSE)*G448</f>
        <v>0.33118380000000003</v>
      </c>
      <c r="N448" s="67">
        <f>VLOOKUP('3. Pollutant Emissions - EF'!A448,'2. Emissions Units &amp; Activities'!A:M,12,FALSE)*G448</f>
        <v>0.34413698630136985</v>
      </c>
      <c r="O448" s="67">
        <f>VLOOKUP('3. Pollutant Emissions - EF'!A448,'2. Emissions Units &amp; Activities'!A:M,13,FALSE)*G448</f>
        <v>0.34413698630136985</v>
      </c>
    </row>
    <row r="449" spans="1:15" x14ac:dyDescent="0.35">
      <c r="A449" s="63" t="s">
        <v>95</v>
      </c>
      <c r="B449" s="66" t="s">
        <v>303</v>
      </c>
      <c r="C449" s="66" t="s">
        <v>304</v>
      </c>
      <c r="D449" s="8">
        <f>IFERROR(IF(OR($B449="",$B449="No CAS"),INDEX('[1]DEQ Pollutant List'!$A$7:$A$611,MATCH($C449,'[1]DEQ Pollutant List'!$C$7:$C$611,0)),INDEX('[1]DEQ Pollutant List'!$A$7:$A$611,MATCH($B449,'[1]DEQ Pollutant List'!$B$7:$B$611,0))),"")</f>
        <v>321</v>
      </c>
      <c r="F449" s="104">
        <v>1.17E-3</v>
      </c>
      <c r="G449" s="66">
        <v>1.17E-3</v>
      </c>
      <c r="H449" s="66" t="s">
        <v>307</v>
      </c>
      <c r="I449" s="66" t="s">
        <v>179</v>
      </c>
      <c r="J449" s="66">
        <v>446.79328199999998</v>
      </c>
      <c r="K449" s="68">
        <v>620.1</v>
      </c>
      <c r="L449" s="68">
        <v>620.1</v>
      </c>
      <c r="M449" s="68">
        <f>VLOOKUP('3. Pollutant Emissions - EF'!A449,'2. Emissions Units &amp; Activities'!A:M,11,FALSE)*G449</f>
        <v>1.6349580000000001</v>
      </c>
      <c r="N449" s="68">
        <f>VLOOKUP('3. Pollutant Emissions - EF'!A449,'2. Emissions Units &amp; Activities'!A:M,12,FALSE)*G449</f>
        <v>1.6989041095890414</v>
      </c>
      <c r="O449" s="68">
        <f>VLOOKUP('3. Pollutant Emissions - EF'!A449,'2. Emissions Units &amp; Activities'!A:M,13,FALSE)*G449</f>
        <v>1.6989041095890414</v>
      </c>
    </row>
    <row r="450" spans="1:15" x14ac:dyDescent="0.35">
      <c r="A450" s="62" t="s">
        <v>95</v>
      </c>
      <c r="B450" s="65" t="s">
        <v>290</v>
      </c>
      <c r="C450" s="65" t="s">
        <v>291</v>
      </c>
      <c r="D450" s="8">
        <f>IFERROR(IF(OR($B450="",$B450="No CAS"),INDEX('[1]DEQ Pollutant List'!$A$7:$A$611,MATCH($C450,'[1]DEQ Pollutant List'!$C$7:$C$611,0)),INDEX('[1]DEQ Pollutant List'!$A$7:$A$611,MATCH($B450,'[1]DEQ Pollutant List'!$B$7:$B$611,0))),"")</f>
        <v>337</v>
      </c>
      <c r="F450" s="104">
        <v>1.7600000000000001E-5</v>
      </c>
      <c r="G450" s="65">
        <v>1.7600000000000001E-5</v>
      </c>
      <c r="H450" s="65" t="s">
        <v>307</v>
      </c>
      <c r="I450" s="65" t="s">
        <v>179</v>
      </c>
      <c r="J450" s="67">
        <v>6.7209929600000002</v>
      </c>
      <c r="K450" s="67">
        <v>9.3279999999999994</v>
      </c>
      <c r="L450" s="67">
        <v>9.3279999999999994</v>
      </c>
      <c r="M450" s="67">
        <f>VLOOKUP('3. Pollutant Emissions - EF'!A450,'2. Emissions Units &amp; Activities'!A:M,11,FALSE)*G450</f>
        <v>2.4594240000000003E-2</v>
      </c>
      <c r="N450" s="67">
        <f>VLOOKUP('3. Pollutant Emissions - EF'!A450,'2. Emissions Units &amp; Activities'!A:M,12,FALSE)*G450</f>
        <v>2.5556164383561647E-2</v>
      </c>
      <c r="O450" s="67">
        <f>VLOOKUP('3. Pollutant Emissions - EF'!A450,'2. Emissions Units &amp; Activities'!A:M,13,FALSE)*G450</f>
        <v>2.5556164383561647E-2</v>
      </c>
    </row>
    <row r="451" spans="1:15" x14ac:dyDescent="0.35">
      <c r="A451" s="63" t="s">
        <v>95</v>
      </c>
      <c r="B451" s="66" t="s">
        <v>292</v>
      </c>
      <c r="C451" s="66" t="s">
        <v>293</v>
      </c>
      <c r="D451" s="8">
        <f>IFERROR(IF(OR($B451="",$B451="No CAS"),INDEX('[1]DEQ Pollutant List'!$A$7:$A$611,MATCH($C451,'[1]DEQ Pollutant List'!$C$7:$C$611,0)),INDEX('[1]DEQ Pollutant List'!$A$7:$A$611,MATCH($B451,'[1]DEQ Pollutant List'!$B$7:$B$611,0))),"")</f>
        <v>585</v>
      </c>
      <c r="F451" s="104">
        <v>8.2300000000000008E-6</v>
      </c>
      <c r="G451" s="66">
        <v>8.2300000000000008E-6</v>
      </c>
      <c r="H451" s="66" t="s">
        <v>307</v>
      </c>
      <c r="I451" s="66" t="s">
        <v>179</v>
      </c>
      <c r="J451" s="68">
        <v>3.1428279579999998</v>
      </c>
      <c r="K451" s="68">
        <v>4.3619000000000003</v>
      </c>
      <c r="L451" s="68">
        <v>4.3619000000000003</v>
      </c>
      <c r="M451" s="68">
        <f>VLOOKUP('3. Pollutant Emissions - EF'!A451,'2. Emissions Units &amp; Activities'!A:M,11,FALSE)*G451</f>
        <v>1.1500602000000002E-2</v>
      </c>
      <c r="N451" s="68">
        <f>VLOOKUP('3. Pollutant Emissions - EF'!A451,'2. Emissions Units &amp; Activities'!A:M,12,FALSE)*G451</f>
        <v>1.1950410958904112E-2</v>
      </c>
      <c r="O451" s="68">
        <f>VLOOKUP('3. Pollutant Emissions - EF'!A451,'2. Emissions Units &amp; Activities'!A:M,13,FALSE)*G451</f>
        <v>1.1950410958904112E-2</v>
      </c>
    </row>
    <row r="452" spans="1:15" x14ac:dyDescent="0.35">
      <c r="A452" s="62" t="s">
        <v>95</v>
      </c>
      <c r="B452" s="65" t="s">
        <v>257</v>
      </c>
      <c r="C452" s="65" t="s">
        <v>258</v>
      </c>
      <c r="D452" s="8">
        <f>IFERROR(IF(OR($B452="",$B452="No CAS"),INDEX('[1]DEQ Pollutant List'!$A$7:$A$611,MATCH($C452,'[1]DEQ Pollutant List'!$C$7:$C$611,0)),INDEX('[1]DEQ Pollutant List'!$A$7:$A$611,MATCH($B452,'[1]DEQ Pollutant List'!$B$7:$B$611,0))),"")</f>
        <v>600</v>
      </c>
      <c r="F452" s="104">
        <v>2.8200000000000001E-6</v>
      </c>
      <c r="G452" s="65">
        <v>2.8200000000000001E-6</v>
      </c>
      <c r="H452" s="65" t="s">
        <v>307</v>
      </c>
      <c r="I452" s="65" t="s">
        <v>179</v>
      </c>
      <c r="J452" s="88">
        <v>1.0768863719999999</v>
      </c>
      <c r="K452" s="67">
        <v>1.4945999999999999</v>
      </c>
      <c r="L452" s="67">
        <v>1.4945999999999999</v>
      </c>
      <c r="M452" s="67">
        <f>VLOOKUP('3. Pollutant Emissions - EF'!A452,'2. Emissions Units &amp; Activities'!A:M,11,FALSE)*G452</f>
        <v>3.9406680000000005E-3</v>
      </c>
      <c r="N452" s="67">
        <f>VLOOKUP('3. Pollutant Emissions - EF'!A452,'2. Emissions Units &amp; Activities'!A:M,12,FALSE)*G452</f>
        <v>4.0947945205479456E-3</v>
      </c>
      <c r="O452" s="67">
        <f>VLOOKUP('3. Pollutant Emissions - EF'!A452,'2. Emissions Units &amp; Activities'!A:M,13,FALSE)*G452</f>
        <v>4.0947945205479456E-3</v>
      </c>
    </row>
    <row r="453" spans="1:15" x14ac:dyDescent="0.35">
      <c r="A453" s="63" t="s">
        <v>95</v>
      </c>
      <c r="B453" s="66" t="s">
        <v>296</v>
      </c>
      <c r="C453" s="66" t="s">
        <v>297</v>
      </c>
      <c r="D453" s="8">
        <f>IFERROR(IF(OR($B453="",$B453="No CAS"),INDEX('[1]DEQ Pollutant List'!$A$7:$A$611,MATCH($C453,'[1]DEQ Pollutant List'!$C$7:$C$611,0)),INDEX('[1]DEQ Pollutant List'!$A$7:$A$611,MATCH($B453,'[1]DEQ Pollutant List'!$B$7:$B$611,0))),"")</f>
        <v>628</v>
      </c>
      <c r="F453" s="104">
        <v>2.2200000000000001E-5</v>
      </c>
      <c r="G453" s="66">
        <v>2.2200000000000001E-5</v>
      </c>
      <c r="H453" s="66" t="s">
        <v>307</v>
      </c>
      <c r="I453" s="66" t="s">
        <v>179</v>
      </c>
      <c r="J453" s="89">
        <v>8.4776161200000004</v>
      </c>
      <c r="K453" s="68">
        <v>11.766</v>
      </c>
      <c r="L453" s="68">
        <v>11.766</v>
      </c>
      <c r="M453" s="68">
        <f>VLOOKUP('3. Pollutant Emissions - EF'!A453,'2. Emissions Units &amp; Activities'!A:M,11,FALSE)*G453</f>
        <v>3.1022280000000003E-2</v>
      </c>
      <c r="N453" s="68">
        <f>VLOOKUP('3. Pollutant Emissions - EF'!A453,'2. Emissions Units &amp; Activities'!A:M,12,FALSE)*G453</f>
        <v>3.2235616438356166E-2</v>
      </c>
      <c r="O453" s="68">
        <f>VLOOKUP('3. Pollutant Emissions - EF'!A453,'2. Emissions Units &amp; Activities'!A:M,13,FALSE)*G453</f>
        <v>3.2235616438356166E-2</v>
      </c>
    </row>
    <row r="454" spans="1:15" x14ac:dyDescent="0.35">
      <c r="A454" s="62" t="s">
        <v>96</v>
      </c>
      <c r="B454" s="65" t="s">
        <v>238</v>
      </c>
      <c r="C454" s="65" t="s">
        <v>239</v>
      </c>
      <c r="D454" s="8">
        <f>IFERROR(IF(OR($B454="",$B454="No CAS"),INDEX('[1]DEQ Pollutant List'!$A$7:$A$611,MATCH($C454,'[1]DEQ Pollutant List'!$C$7:$C$611,0)),INDEX('[1]DEQ Pollutant List'!$A$7:$A$611,MATCH($B454,'[1]DEQ Pollutant List'!$B$7:$B$611,0))),"")</f>
        <v>427</v>
      </c>
      <c r="F454" s="104">
        <v>2.4000000000000001E-5</v>
      </c>
      <c r="G454" s="65">
        <v>2.4000000000000001E-5</v>
      </c>
      <c r="H454" s="65" t="s">
        <v>353</v>
      </c>
      <c r="I454" s="65" t="s">
        <v>179</v>
      </c>
      <c r="J454" s="67">
        <v>5.4095800000000002E-4</v>
      </c>
      <c r="K454" s="67">
        <v>0</v>
      </c>
      <c r="L454" s="67">
        <v>0</v>
      </c>
      <c r="M454" s="67">
        <f>VLOOKUP('3. Pollutant Emissions - EF'!A454,'2. Emissions Units &amp; Activities'!A:M,11,FALSE)*G454</f>
        <v>3.5999999999999998E-6</v>
      </c>
      <c r="N454" s="67">
        <f>VLOOKUP('3. Pollutant Emissions - EF'!A454,'2. Emissions Units &amp; Activities'!A:M,12,FALSE)*G454</f>
        <v>0</v>
      </c>
      <c r="O454" s="67">
        <f>VLOOKUP('3. Pollutant Emissions - EF'!A454,'2. Emissions Units &amp; Activities'!A:M,13,FALSE)*G454</f>
        <v>0</v>
      </c>
    </row>
    <row r="455" spans="1:15" x14ac:dyDescent="0.35">
      <c r="A455" s="63" t="s">
        <v>96</v>
      </c>
      <c r="B455" s="66" t="s">
        <v>208</v>
      </c>
      <c r="C455" s="66" t="s">
        <v>209</v>
      </c>
      <c r="D455" s="8">
        <f>IFERROR(IF(OR($B455="",$B455="No CAS"),INDEX('[1]DEQ Pollutant List'!$A$7:$A$611,MATCH($C455,'[1]DEQ Pollutant List'!$C$7:$C$611,0)),INDEX('[1]DEQ Pollutant List'!$A$7:$A$611,MATCH($B455,'[1]DEQ Pollutant List'!$B$7:$B$611,0))),"")</f>
        <v>33</v>
      </c>
      <c r="F455" s="105">
        <v>1.00641E-4</v>
      </c>
      <c r="G455" s="66">
        <v>1.00641E-4</v>
      </c>
      <c r="H455" s="66" t="s">
        <v>353</v>
      </c>
      <c r="I455" s="66" t="s">
        <v>179</v>
      </c>
      <c r="J455" s="68">
        <v>2.2684430000000002E-3</v>
      </c>
      <c r="K455" s="68">
        <v>0</v>
      </c>
      <c r="L455" s="68">
        <v>0</v>
      </c>
      <c r="M455" s="68">
        <f>VLOOKUP('3. Pollutant Emissions - EF'!A455,'2. Emissions Units &amp; Activities'!A:M,11,FALSE)*G455</f>
        <v>1.5096149999999999E-5</v>
      </c>
      <c r="N455" s="68">
        <f>VLOOKUP('3. Pollutant Emissions - EF'!A455,'2. Emissions Units &amp; Activities'!A:M,12,FALSE)*G455</f>
        <v>0</v>
      </c>
      <c r="O455" s="68">
        <f>VLOOKUP('3. Pollutant Emissions - EF'!A455,'2. Emissions Units &amp; Activities'!A:M,13,FALSE)*G455</f>
        <v>0</v>
      </c>
    </row>
    <row r="456" spans="1:15" x14ac:dyDescent="0.35">
      <c r="A456" s="62" t="s">
        <v>96</v>
      </c>
      <c r="B456" s="65" t="s">
        <v>170</v>
      </c>
      <c r="C456" s="65" t="s">
        <v>210</v>
      </c>
      <c r="D456" s="8">
        <f>IFERROR(IF(OR($B456="",$B456="No CAS"),INDEX('[1]DEQ Pollutant List'!$A$7:$A$611,MATCH($C456,'[1]DEQ Pollutant List'!$C$7:$C$611,0)),INDEX('[1]DEQ Pollutant List'!$A$7:$A$611,MATCH($B456,'[1]DEQ Pollutant List'!$B$7:$B$611,0))),"")</f>
        <v>37</v>
      </c>
      <c r="F456" s="103">
        <v>1.53172E-4</v>
      </c>
      <c r="G456" s="65">
        <v>1.53172E-4</v>
      </c>
      <c r="H456" s="65" t="s">
        <v>353</v>
      </c>
      <c r="I456" s="65" t="s">
        <v>179</v>
      </c>
      <c r="J456" s="67">
        <v>3.4524820000000002E-3</v>
      </c>
      <c r="K456" s="67">
        <v>0</v>
      </c>
      <c r="L456" s="67">
        <v>0</v>
      </c>
      <c r="M456" s="67">
        <f>VLOOKUP('3. Pollutant Emissions - EF'!A456,'2. Emissions Units &amp; Activities'!A:M,11,FALSE)*G456</f>
        <v>2.2975800000000001E-5</v>
      </c>
      <c r="N456" s="67">
        <f>VLOOKUP('3. Pollutant Emissions - EF'!A456,'2. Emissions Units &amp; Activities'!A:M,12,FALSE)*G456</f>
        <v>0</v>
      </c>
      <c r="O456" s="67">
        <f>VLOOKUP('3. Pollutant Emissions - EF'!A456,'2. Emissions Units &amp; Activities'!A:M,13,FALSE)*G456</f>
        <v>0</v>
      </c>
    </row>
    <row r="457" spans="1:15" x14ac:dyDescent="0.35">
      <c r="A457" s="63" t="s">
        <v>96</v>
      </c>
      <c r="B457" s="66" t="s">
        <v>241</v>
      </c>
      <c r="C457" s="66" t="s">
        <v>242</v>
      </c>
      <c r="D457" s="8">
        <f>IFERROR(IF(OR($B457="",$B457="No CAS"),INDEX('[1]DEQ Pollutant List'!$A$7:$A$611,MATCH($C457,'[1]DEQ Pollutant List'!$C$7:$C$611,0)),INDEX('[1]DEQ Pollutant List'!$A$7:$A$611,MATCH($B457,'[1]DEQ Pollutant List'!$B$7:$B$611,0))),"")</f>
        <v>45</v>
      </c>
      <c r="F457" s="104">
        <v>4.4000000000000003E-3</v>
      </c>
      <c r="G457" s="66">
        <v>4.4000000000000003E-3</v>
      </c>
      <c r="H457" s="66" t="s">
        <v>353</v>
      </c>
      <c r="I457" s="66" t="s">
        <v>179</v>
      </c>
      <c r="J457" s="68">
        <v>9.9175559999999996E-2</v>
      </c>
      <c r="K457" s="68">
        <v>0</v>
      </c>
      <c r="L457" s="68">
        <v>0</v>
      </c>
      <c r="M457" s="68">
        <f>VLOOKUP('3. Pollutant Emissions - EF'!A457,'2. Emissions Units &amp; Activities'!A:M,11,FALSE)*G457</f>
        <v>6.6E-4</v>
      </c>
      <c r="N457" s="68">
        <f>VLOOKUP('3. Pollutant Emissions - EF'!A457,'2. Emissions Units &amp; Activities'!A:M,12,FALSE)*G457</f>
        <v>0</v>
      </c>
      <c r="O457" s="68">
        <f>VLOOKUP('3. Pollutant Emissions - EF'!A457,'2. Emissions Units &amp; Activities'!A:M,13,FALSE)*G457</f>
        <v>0</v>
      </c>
    </row>
    <row r="458" spans="1:15" x14ac:dyDescent="0.35">
      <c r="A458" s="62" t="s">
        <v>96</v>
      </c>
      <c r="B458" s="65" t="s">
        <v>211</v>
      </c>
      <c r="C458" s="65" t="s">
        <v>212</v>
      </c>
      <c r="D458" s="8">
        <f>IFERROR(IF(OR($B458="",$B458="No CAS"),INDEX('[1]DEQ Pollutant List'!$A$7:$A$611,MATCH($C458,'[1]DEQ Pollutant List'!$C$7:$C$611,0)),INDEX('[1]DEQ Pollutant List'!$A$7:$A$611,MATCH($B458,'[1]DEQ Pollutant List'!$B$7:$B$611,0))),"")</f>
        <v>58</v>
      </c>
      <c r="F458" s="103">
        <v>2.13824E-5</v>
      </c>
      <c r="G458" s="67">
        <v>2.13824E-5</v>
      </c>
      <c r="H458" s="65" t="s">
        <v>353</v>
      </c>
      <c r="I458" s="65" t="s">
        <v>179</v>
      </c>
      <c r="J458" s="67">
        <v>4.8195699999999998E-4</v>
      </c>
      <c r="K458" s="67">
        <v>0</v>
      </c>
      <c r="L458" s="67">
        <v>0</v>
      </c>
      <c r="M458" s="67">
        <f>VLOOKUP('3. Pollutant Emissions - EF'!A458,'2. Emissions Units &amp; Activities'!A:M,11,FALSE)*G458</f>
        <v>3.2073600000000002E-6</v>
      </c>
      <c r="N458" s="67">
        <f>VLOOKUP('3. Pollutant Emissions - EF'!A458,'2. Emissions Units &amp; Activities'!A:M,12,FALSE)*G458</f>
        <v>0</v>
      </c>
      <c r="O458" s="67">
        <f>VLOOKUP('3. Pollutant Emissions - EF'!A458,'2. Emissions Units &amp; Activities'!A:M,13,FALSE)*G458</f>
        <v>0</v>
      </c>
    </row>
    <row r="459" spans="1:15" x14ac:dyDescent="0.35">
      <c r="A459" s="63" t="s">
        <v>96</v>
      </c>
      <c r="B459" s="66" t="s">
        <v>213</v>
      </c>
      <c r="C459" s="66" t="s">
        <v>214</v>
      </c>
      <c r="D459" s="8">
        <f>IFERROR(IF(OR($B459="",$B459="No CAS"),INDEX('[1]DEQ Pollutant List'!$A$7:$A$611,MATCH($C459,'[1]DEQ Pollutant List'!$C$7:$C$611,0)),INDEX('[1]DEQ Pollutant List'!$A$7:$A$611,MATCH($B459,'[1]DEQ Pollutant List'!$B$7:$B$611,0))),"")</f>
        <v>83</v>
      </c>
      <c r="F459" s="103">
        <v>8.2034399999999995E-5</v>
      </c>
      <c r="G459" s="68">
        <v>8.2034399999999995E-5</v>
      </c>
      <c r="H459" s="66" t="s">
        <v>353</v>
      </c>
      <c r="I459" s="66" t="s">
        <v>179</v>
      </c>
      <c r="J459" s="68">
        <v>1.8490469999999999E-3</v>
      </c>
      <c r="K459" s="68">
        <v>0</v>
      </c>
      <c r="L459" s="68">
        <v>0</v>
      </c>
      <c r="M459" s="68">
        <f>VLOOKUP('3. Pollutant Emissions - EF'!A459,'2. Emissions Units &amp; Activities'!A:M,11,FALSE)*G459</f>
        <v>1.2305159999999999E-5</v>
      </c>
      <c r="N459" s="68">
        <f>VLOOKUP('3. Pollutant Emissions - EF'!A459,'2. Emissions Units &amp; Activities'!A:M,12,FALSE)*G459</f>
        <v>0</v>
      </c>
      <c r="O459" s="68">
        <f>VLOOKUP('3. Pollutant Emissions - EF'!A459,'2. Emissions Units &amp; Activities'!A:M,13,FALSE)*G459</f>
        <v>0</v>
      </c>
    </row>
    <row r="460" spans="1:15" x14ac:dyDescent="0.35">
      <c r="A460" s="62" t="s">
        <v>96</v>
      </c>
      <c r="B460" s="65" t="s">
        <v>243</v>
      </c>
      <c r="C460" s="65" t="s">
        <v>244</v>
      </c>
      <c r="D460" s="8">
        <f>IFERROR(IF(OR($B460="",$B460="No CAS"),INDEX('[1]DEQ Pollutant List'!$A$7:$A$611,MATCH($C460,'[1]DEQ Pollutant List'!$C$7:$C$611,0)),INDEX('[1]DEQ Pollutant List'!$A$7:$A$611,MATCH($B460,'[1]DEQ Pollutant List'!$B$7:$B$611,0))),"")</f>
        <v>146</v>
      </c>
      <c r="F460" s="104">
        <v>1.2336000000000001E-4</v>
      </c>
      <c r="G460" s="65">
        <v>1.2336000000000001E-4</v>
      </c>
      <c r="H460" s="65" t="s">
        <v>353</v>
      </c>
      <c r="I460" s="65" t="s">
        <v>179</v>
      </c>
      <c r="J460" s="67">
        <v>2.7805220000000001E-3</v>
      </c>
      <c r="K460" s="67">
        <v>0</v>
      </c>
      <c r="L460" s="67">
        <v>0</v>
      </c>
      <c r="M460" s="67">
        <f>VLOOKUP('3. Pollutant Emissions - EF'!A460,'2. Emissions Units &amp; Activities'!A:M,11,FALSE)*G460</f>
        <v>1.8504000000000001E-5</v>
      </c>
      <c r="N460" s="67">
        <f>VLOOKUP('3. Pollutant Emissions - EF'!A460,'2. Emissions Units &amp; Activities'!A:M,12,FALSE)*G460</f>
        <v>0</v>
      </c>
      <c r="O460" s="67">
        <f>VLOOKUP('3. Pollutant Emissions - EF'!A460,'2. Emissions Units &amp; Activities'!A:M,13,FALSE)*G460</f>
        <v>0</v>
      </c>
    </row>
    <row r="461" spans="1:15" x14ac:dyDescent="0.35">
      <c r="A461" s="63" t="s">
        <v>96</v>
      </c>
      <c r="B461" s="66" t="s">
        <v>215</v>
      </c>
      <c r="C461" s="66" t="s">
        <v>216</v>
      </c>
      <c r="D461" s="8">
        <f>IFERROR(IF(OR($B461="",$B461="No CAS"),INDEX('[1]DEQ Pollutant List'!$A$7:$A$611,MATCH($C461,'[1]DEQ Pollutant List'!$C$7:$C$611,0)),INDEX('[1]DEQ Pollutant List'!$A$7:$A$611,MATCH($B461,'[1]DEQ Pollutant List'!$B$7:$B$611,0))),"")</f>
        <v>149</v>
      </c>
      <c r="F461" s="104">
        <v>8.4999999999999995E-4</v>
      </c>
      <c r="G461" s="66">
        <v>8.4999999999999995E-4</v>
      </c>
      <c r="H461" s="66" t="s">
        <v>353</v>
      </c>
      <c r="I461" s="66" t="s">
        <v>179</v>
      </c>
      <c r="J461" s="68">
        <v>1.9158914999999999E-2</v>
      </c>
      <c r="K461" s="68">
        <v>0</v>
      </c>
      <c r="L461" s="68">
        <v>0</v>
      </c>
      <c r="M461" s="68">
        <f>VLOOKUP('3. Pollutant Emissions - EF'!A461,'2. Emissions Units &amp; Activities'!A:M,11,FALSE)*G461</f>
        <v>1.2749999999999998E-4</v>
      </c>
      <c r="N461" s="68">
        <f>VLOOKUP('3. Pollutant Emissions - EF'!A461,'2. Emissions Units &amp; Activities'!A:M,12,FALSE)*G461</f>
        <v>0</v>
      </c>
      <c r="O461" s="68">
        <f>VLOOKUP('3. Pollutant Emissions - EF'!A461,'2. Emissions Units &amp; Activities'!A:M,13,FALSE)*G461</f>
        <v>0</v>
      </c>
    </row>
    <row r="462" spans="1:15" x14ac:dyDescent="0.35">
      <c r="A462" s="62" t="s">
        <v>96</v>
      </c>
      <c r="B462" s="65" t="s">
        <v>245</v>
      </c>
      <c r="C462" s="66" t="s">
        <v>246</v>
      </c>
      <c r="D462" s="8">
        <f>IFERROR(IF(OR($B462="",$B462="No CAS"),INDEX('[1]DEQ Pollutant List'!$A$7:$A$611,MATCH($C462,'[1]DEQ Pollutant List'!$C$7:$C$611,0)),INDEX('[1]DEQ Pollutant List'!$A$7:$A$611,MATCH($B462,'[1]DEQ Pollutant List'!$B$7:$B$611,0))),"")</f>
        <v>424</v>
      </c>
      <c r="F462" s="104">
        <v>3.0000000000000001E-6</v>
      </c>
      <c r="G462" s="65">
        <v>3.0000000000000001E-6</v>
      </c>
      <c r="H462" s="65" t="s">
        <v>353</v>
      </c>
      <c r="I462" s="65" t="s">
        <v>179</v>
      </c>
      <c r="J462" s="67">
        <v>6.7619699999999999E-5</v>
      </c>
      <c r="K462" s="67">
        <v>0</v>
      </c>
      <c r="L462" s="67">
        <v>0</v>
      </c>
      <c r="M462" s="67">
        <f>VLOOKUP('3. Pollutant Emissions - EF'!A462,'2. Emissions Units &amp; Activities'!A:M,11,FALSE)*G462</f>
        <v>4.4999999999999998E-7</v>
      </c>
      <c r="N462" s="67">
        <f>VLOOKUP('3. Pollutant Emissions - EF'!A462,'2. Emissions Units &amp; Activities'!A:M,12,FALSE)*G462</f>
        <v>0</v>
      </c>
      <c r="O462" s="67">
        <f>VLOOKUP('3. Pollutant Emissions - EF'!A462,'2. Emissions Units &amp; Activities'!A:M,13,FALSE)*G462</f>
        <v>0</v>
      </c>
    </row>
    <row r="463" spans="1:15" x14ac:dyDescent="0.35">
      <c r="A463" s="63" t="s">
        <v>96</v>
      </c>
      <c r="B463" s="66" t="s">
        <v>247</v>
      </c>
      <c r="C463" s="66" t="s">
        <v>248</v>
      </c>
      <c r="D463" s="8">
        <f>IFERROR(IF(OR($B463="",$B463="No CAS"),INDEX('[1]DEQ Pollutant List'!$A$7:$A$611,MATCH($C463,'[1]DEQ Pollutant List'!$C$7:$C$611,0)),INDEX('[1]DEQ Pollutant List'!$A$7:$A$611,MATCH($B463,'[1]DEQ Pollutant List'!$B$7:$B$611,0))),"")</f>
        <v>425</v>
      </c>
      <c r="F463" s="104">
        <v>2.7999999999999999E-6</v>
      </c>
      <c r="G463" s="66">
        <v>2.7999999999999999E-6</v>
      </c>
      <c r="H463" s="66" t="s">
        <v>353</v>
      </c>
      <c r="I463" s="66" t="s">
        <v>179</v>
      </c>
      <c r="J463" s="68">
        <v>6.3111699999999994E-5</v>
      </c>
      <c r="K463" s="68">
        <v>0</v>
      </c>
      <c r="L463" s="68">
        <v>0</v>
      </c>
      <c r="M463" s="68">
        <f>VLOOKUP('3. Pollutant Emissions - EF'!A463,'2. Emissions Units &amp; Activities'!A:M,11,FALSE)*G463</f>
        <v>4.1999999999999995E-7</v>
      </c>
      <c r="N463" s="68">
        <f>VLOOKUP('3. Pollutant Emissions - EF'!A463,'2. Emissions Units &amp; Activities'!A:M,12,FALSE)*G463</f>
        <v>0</v>
      </c>
      <c r="O463" s="68">
        <f>VLOOKUP('3. Pollutant Emissions - EF'!A463,'2. Emissions Units &amp; Activities'!A:M,13,FALSE)*G463</f>
        <v>0</v>
      </c>
    </row>
    <row r="464" spans="1:15" x14ac:dyDescent="0.35">
      <c r="A464" s="62" t="s">
        <v>96</v>
      </c>
      <c r="B464" s="65" t="s">
        <v>217</v>
      </c>
      <c r="C464" s="65" t="s">
        <v>218</v>
      </c>
      <c r="D464" s="8">
        <f>IFERROR(IF(OR($B464="",$B464="No CAS"),INDEX('[1]DEQ Pollutant List'!$A$7:$A$611,MATCH($C464,'[1]DEQ Pollutant List'!$C$7:$C$611,0)),INDEX('[1]DEQ Pollutant List'!$A$7:$A$611,MATCH($B464,'[1]DEQ Pollutant List'!$B$7:$B$611,0))),"")</f>
        <v>250</v>
      </c>
      <c r="F464" s="104">
        <v>0.30942799999999998</v>
      </c>
      <c r="G464" s="65">
        <v>0.30942799999999998</v>
      </c>
      <c r="H464" s="65" t="s">
        <v>353</v>
      </c>
      <c r="I464" s="65" t="s">
        <v>179</v>
      </c>
      <c r="J464" s="88">
        <v>6.9744761769999997</v>
      </c>
      <c r="K464" s="67">
        <v>0</v>
      </c>
      <c r="L464" s="67">
        <v>0</v>
      </c>
      <c r="M464" s="67">
        <f>VLOOKUP('3. Pollutant Emissions - EF'!A464,'2. Emissions Units &amp; Activities'!A:M,11,FALSE)*G464</f>
        <v>4.6414199999999996E-2</v>
      </c>
      <c r="N464" s="67">
        <f>VLOOKUP('3. Pollutant Emissions - EF'!A464,'2. Emissions Units &amp; Activities'!A:M,12,FALSE)*G464</f>
        <v>0</v>
      </c>
      <c r="O464" s="67">
        <f>VLOOKUP('3. Pollutant Emissions - EF'!A464,'2. Emissions Units &amp; Activities'!A:M,13,FALSE)*G464</f>
        <v>0</v>
      </c>
    </row>
    <row r="465" spans="1:15" x14ac:dyDescent="0.35">
      <c r="A465" s="63" t="s">
        <v>96</v>
      </c>
      <c r="B465" s="66" t="s">
        <v>249</v>
      </c>
      <c r="C465" s="66" t="s">
        <v>250</v>
      </c>
      <c r="D465" s="8">
        <f>IFERROR(IF(OR($B465="",$B465="No CAS"),INDEX('[1]DEQ Pollutant List'!$A$7:$A$611,MATCH($C465,'[1]DEQ Pollutant List'!$C$7:$C$611,0)),INDEX('[1]DEQ Pollutant List'!$A$7:$A$611,MATCH($B465,'[1]DEQ Pollutant List'!$B$7:$B$611,0))),"")</f>
        <v>289</v>
      </c>
      <c r="F465" s="104">
        <v>1.8</v>
      </c>
      <c r="G465" s="66">
        <v>1.8</v>
      </c>
      <c r="H465" s="66" t="s">
        <v>353</v>
      </c>
      <c r="I465" s="66" t="s">
        <v>179</v>
      </c>
      <c r="J465" s="89">
        <v>40.571820000000002</v>
      </c>
      <c r="K465" s="68">
        <v>0</v>
      </c>
      <c r="L465" s="68">
        <v>0</v>
      </c>
      <c r="M465" s="68">
        <f>VLOOKUP('3. Pollutant Emissions - EF'!A465,'2. Emissions Units &amp; Activities'!A:M,11,FALSE)*G465</f>
        <v>0.27</v>
      </c>
      <c r="N465" s="68">
        <f>VLOOKUP('3. Pollutant Emissions - EF'!A465,'2. Emissions Units &amp; Activities'!A:M,12,FALSE)*G465</f>
        <v>0</v>
      </c>
      <c r="O465" s="68">
        <f>VLOOKUP('3. Pollutant Emissions - EF'!A465,'2. Emissions Units &amp; Activities'!A:M,13,FALSE)*G465</f>
        <v>0</v>
      </c>
    </row>
    <row r="466" spans="1:15" x14ac:dyDescent="0.35">
      <c r="A466" s="62" t="s">
        <v>96</v>
      </c>
      <c r="B466" s="65" t="s">
        <v>172</v>
      </c>
      <c r="C466" s="65" t="s">
        <v>173</v>
      </c>
      <c r="D466" s="8">
        <f>IFERROR(IF(OR($B466="",$B466="No CAS"),INDEX('[1]DEQ Pollutant List'!$A$7:$A$611,MATCH($C466,'[1]DEQ Pollutant List'!$C$7:$C$611,0)),INDEX('[1]DEQ Pollutant List'!$A$7:$A$611,MATCH($B466,'[1]DEQ Pollutant List'!$B$7:$B$611,0))),"")</f>
        <v>305</v>
      </c>
      <c r="F466" s="104">
        <v>5.9521200000000002E-4</v>
      </c>
      <c r="G466" s="65">
        <v>5.9521200000000002E-4</v>
      </c>
      <c r="H466" s="65" t="s">
        <v>353</v>
      </c>
      <c r="I466" s="65" t="s">
        <v>179</v>
      </c>
      <c r="J466" s="67">
        <v>1.3416019E-2</v>
      </c>
      <c r="K466" s="67">
        <v>0</v>
      </c>
      <c r="L466" s="67">
        <v>0</v>
      </c>
      <c r="M466" s="67">
        <f>VLOOKUP('3. Pollutant Emissions - EF'!A466,'2. Emissions Units &amp; Activities'!A:M,11,FALSE)*G466</f>
        <v>8.9281800000000003E-5</v>
      </c>
      <c r="N466" s="67">
        <f>VLOOKUP('3. Pollutant Emissions - EF'!A466,'2. Emissions Units &amp; Activities'!A:M,12,FALSE)*G466</f>
        <v>0</v>
      </c>
      <c r="O466" s="67">
        <f>VLOOKUP('3. Pollutant Emissions - EF'!A466,'2. Emissions Units &amp; Activities'!A:M,13,FALSE)*G466</f>
        <v>0</v>
      </c>
    </row>
    <row r="467" spans="1:15" x14ac:dyDescent="0.35">
      <c r="A467" s="63" t="s">
        <v>96</v>
      </c>
      <c r="B467" s="66" t="s">
        <v>221</v>
      </c>
      <c r="C467" s="66" t="s">
        <v>222</v>
      </c>
      <c r="D467" s="8">
        <f>IFERROR(IF(OR($B467="",$B467="No CAS"),INDEX('[1]DEQ Pollutant List'!$A$7:$A$611,MATCH($C467,'[1]DEQ Pollutant List'!$C$7:$C$611,0)),INDEX('[1]DEQ Pollutant List'!$A$7:$A$611,MATCH($B467,'[1]DEQ Pollutant List'!$B$7:$B$611,0))),"")</f>
        <v>312</v>
      </c>
      <c r="F467" s="104">
        <v>1.9223599999999999E-3</v>
      </c>
      <c r="G467" s="66">
        <v>1.9223599999999999E-3</v>
      </c>
      <c r="H467" s="66" t="s">
        <v>353</v>
      </c>
      <c r="I467" s="66" t="s">
        <v>179</v>
      </c>
      <c r="J467" s="68">
        <v>4.3329802000000001E-2</v>
      </c>
      <c r="K467" s="68">
        <v>0</v>
      </c>
      <c r="L467" s="68">
        <v>0</v>
      </c>
      <c r="M467" s="68">
        <f>VLOOKUP('3. Pollutant Emissions - EF'!A467,'2. Emissions Units &amp; Activities'!A:M,11,FALSE)*G467</f>
        <v>2.88354E-4</v>
      </c>
      <c r="N467" s="68">
        <f>VLOOKUP('3. Pollutant Emissions - EF'!A467,'2. Emissions Units &amp; Activities'!A:M,12,FALSE)*G467</f>
        <v>0</v>
      </c>
      <c r="O467" s="68">
        <f>VLOOKUP('3. Pollutant Emissions - EF'!A467,'2. Emissions Units &amp; Activities'!A:M,13,FALSE)*G467</f>
        <v>0</v>
      </c>
    </row>
    <row r="468" spans="1:15" x14ac:dyDescent="0.35">
      <c r="A468" s="62" t="s">
        <v>96</v>
      </c>
      <c r="B468" s="65" t="s">
        <v>223</v>
      </c>
      <c r="C468" s="65" t="s">
        <v>224</v>
      </c>
      <c r="D468" s="8">
        <f>IFERROR(IF(OR($B468="",$B468="No CAS"),INDEX('[1]DEQ Pollutant List'!$A$7:$A$611,MATCH($C468,'[1]DEQ Pollutant List'!$C$7:$C$611,0)),INDEX('[1]DEQ Pollutant List'!$A$7:$A$611,MATCH($B468,'[1]DEQ Pollutant List'!$B$7:$B$611,0))),"")</f>
        <v>316</v>
      </c>
      <c r="F468" s="104">
        <v>9.3239600000000005E-4</v>
      </c>
      <c r="G468" s="65">
        <v>9.3239600000000005E-4</v>
      </c>
      <c r="H468" s="65" t="s">
        <v>353</v>
      </c>
      <c r="I468" s="65" t="s">
        <v>179</v>
      </c>
      <c r="J468" s="67">
        <v>2.1016112999999999E-2</v>
      </c>
      <c r="K468" s="67">
        <v>0</v>
      </c>
      <c r="L468" s="67">
        <v>0</v>
      </c>
      <c r="M468" s="67">
        <f>VLOOKUP('3. Pollutant Emissions - EF'!A468,'2. Emissions Units &amp; Activities'!A:M,11,FALSE)*G468</f>
        <v>1.3985939999999999E-4</v>
      </c>
      <c r="N468" s="67">
        <f>VLOOKUP('3. Pollutant Emissions - EF'!A468,'2. Emissions Units &amp; Activities'!A:M,12,FALSE)*G468</f>
        <v>0</v>
      </c>
      <c r="O468" s="67">
        <f>VLOOKUP('3. Pollutant Emissions - EF'!A468,'2. Emissions Units &amp; Activities'!A:M,13,FALSE)*G468</f>
        <v>0</v>
      </c>
    </row>
    <row r="469" spans="1:15" x14ac:dyDescent="0.35">
      <c r="A469" s="63" t="s">
        <v>96</v>
      </c>
      <c r="B469" s="66" t="s">
        <v>251</v>
      </c>
      <c r="C469" s="66" t="s">
        <v>252</v>
      </c>
      <c r="D469" s="8">
        <f>IFERROR(IF(OR($B469="",$B469="No CAS"),INDEX('[1]DEQ Pollutant List'!$A$7:$A$611,MATCH($C469,'[1]DEQ Pollutant List'!$C$7:$C$611,0)),INDEX('[1]DEQ Pollutant List'!$A$7:$A$611,MATCH($B469,'[1]DEQ Pollutant List'!$B$7:$B$611,0))),"")</f>
        <v>428</v>
      </c>
      <c r="F469" s="104">
        <v>6.0999999999999997E-4</v>
      </c>
      <c r="G469" s="66">
        <v>6.0999999999999997E-4</v>
      </c>
      <c r="H469" s="66" t="s">
        <v>353</v>
      </c>
      <c r="I469" s="66" t="s">
        <v>179</v>
      </c>
      <c r="J469" s="68">
        <v>1.3749338999999999E-2</v>
      </c>
      <c r="K469" s="68">
        <v>0</v>
      </c>
      <c r="L469" s="68">
        <v>0</v>
      </c>
      <c r="M469" s="68">
        <f>VLOOKUP('3. Pollutant Emissions - EF'!A469,'2. Emissions Units &amp; Activities'!A:M,11,FALSE)*G469</f>
        <v>9.1499999999999988E-5</v>
      </c>
      <c r="N469" s="68">
        <f>VLOOKUP('3. Pollutant Emissions - EF'!A469,'2. Emissions Units &amp; Activities'!A:M,12,FALSE)*G469</f>
        <v>0</v>
      </c>
      <c r="O469" s="68">
        <f>VLOOKUP('3. Pollutant Emissions - EF'!A469,'2. Emissions Units &amp; Activities'!A:M,13,FALSE)*G469</f>
        <v>0</v>
      </c>
    </row>
    <row r="470" spans="1:15" x14ac:dyDescent="0.35">
      <c r="A470" s="62" t="s">
        <v>96</v>
      </c>
      <c r="B470" s="65" t="s">
        <v>225</v>
      </c>
      <c r="C470" s="65" t="s">
        <v>226</v>
      </c>
      <c r="D470" s="8">
        <f>IFERROR(IF(OR($B470="",$B470="No CAS"),INDEX('[1]DEQ Pollutant List'!$A$7:$A$611,MATCH($C470,'[1]DEQ Pollutant List'!$C$7:$C$611,0)),INDEX('[1]DEQ Pollutant List'!$A$7:$A$611,MATCH($B470,'[1]DEQ Pollutant List'!$B$7:$B$611,0))),"")</f>
        <v>364</v>
      </c>
      <c r="F470" s="104">
        <v>5.1194400000000003E-3</v>
      </c>
      <c r="G470" s="65">
        <v>5.1194400000000003E-3</v>
      </c>
      <c r="H470" s="65" t="s">
        <v>353</v>
      </c>
      <c r="I470" s="65" t="s">
        <v>179</v>
      </c>
      <c r="J470" s="67">
        <v>0.115391666</v>
      </c>
      <c r="K470" s="67">
        <v>0</v>
      </c>
      <c r="L470" s="67">
        <v>0</v>
      </c>
      <c r="M470" s="67">
        <f>VLOOKUP('3. Pollutant Emissions - EF'!A470,'2. Emissions Units &amp; Activities'!A:M,11,FALSE)*G470</f>
        <v>7.67916E-4</v>
      </c>
      <c r="N470" s="67">
        <f>VLOOKUP('3. Pollutant Emissions - EF'!A470,'2. Emissions Units &amp; Activities'!A:M,12,FALSE)*G470</f>
        <v>0</v>
      </c>
      <c r="O470" s="67">
        <f>VLOOKUP('3. Pollutant Emissions - EF'!A470,'2. Emissions Units &amp; Activities'!A:M,13,FALSE)*G470</f>
        <v>0</v>
      </c>
    </row>
    <row r="471" spans="1:15" x14ac:dyDescent="0.35">
      <c r="A471" s="63" t="s">
        <v>96</v>
      </c>
      <c r="B471" s="66" t="s">
        <v>253</v>
      </c>
      <c r="C471" s="66" t="s">
        <v>254</v>
      </c>
      <c r="D471" s="8">
        <f>IFERROR(IF(OR($B471="",$B471="No CAS"),INDEX('[1]DEQ Pollutant List'!$A$7:$A$611,MATCH($C471,'[1]DEQ Pollutant List'!$C$7:$C$611,0)),INDEX('[1]DEQ Pollutant List'!$A$7:$A$611,MATCH($B471,'[1]DEQ Pollutant List'!$B$7:$B$611,0))),"")</f>
        <v>430</v>
      </c>
      <c r="F471" s="104">
        <v>1.7E-5</v>
      </c>
      <c r="G471" s="66">
        <v>1.7E-5</v>
      </c>
      <c r="H471" s="66" t="s">
        <v>353</v>
      </c>
      <c r="I471" s="66" t="s">
        <v>179</v>
      </c>
      <c r="J471" s="68">
        <v>3.8317800000000002E-4</v>
      </c>
      <c r="K471" s="68">
        <v>0</v>
      </c>
      <c r="L471" s="68">
        <v>0</v>
      </c>
      <c r="M471" s="68">
        <f>VLOOKUP('3. Pollutant Emissions - EF'!A471,'2. Emissions Units &amp; Activities'!A:M,11,FALSE)*G471</f>
        <v>2.5499999999999997E-6</v>
      </c>
      <c r="N471" s="68">
        <f>VLOOKUP('3. Pollutant Emissions - EF'!A471,'2. Emissions Units &amp; Activities'!A:M,12,FALSE)*G471</f>
        <v>0</v>
      </c>
      <c r="O471" s="68">
        <f>VLOOKUP('3. Pollutant Emissions - EF'!A471,'2. Emissions Units &amp; Activities'!A:M,13,FALSE)*G471</f>
        <v>0</v>
      </c>
    </row>
    <row r="472" spans="1:15" x14ac:dyDescent="0.35">
      <c r="A472" s="62" t="s">
        <v>96</v>
      </c>
      <c r="B472" s="65" t="s">
        <v>255</v>
      </c>
      <c r="C472" s="65" t="s">
        <v>256</v>
      </c>
      <c r="D472" s="8">
        <f>IFERROR(IF(OR($B472="",$B472="No CAS"),INDEX('[1]DEQ Pollutant List'!$A$7:$A$611,MATCH($C472,'[1]DEQ Pollutant List'!$C$7:$C$611,0)),INDEX('[1]DEQ Pollutant List'!$A$7:$A$611,MATCH($B472,'[1]DEQ Pollutant List'!$B$7:$B$611,0))),"")</f>
        <v>431</v>
      </c>
      <c r="F472" s="104">
        <v>5.0000000000000004E-6</v>
      </c>
      <c r="G472" s="65">
        <v>5.0000000000000004E-6</v>
      </c>
      <c r="H472" s="65" t="s">
        <v>353</v>
      </c>
      <c r="I472" s="65" t="s">
        <v>179</v>
      </c>
      <c r="J472" s="67">
        <v>1.127E-4</v>
      </c>
      <c r="K472" s="67">
        <v>0</v>
      </c>
      <c r="L472" s="67">
        <v>0</v>
      </c>
      <c r="M472" s="67">
        <f>VLOOKUP('3. Pollutant Emissions - EF'!A472,'2. Emissions Units &amp; Activities'!A:M,11,FALSE)*G472</f>
        <v>7.5000000000000002E-7</v>
      </c>
      <c r="N472" s="67">
        <f>VLOOKUP('3. Pollutant Emissions - EF'!A472,'2. Emissions Units &amp; Activities'!A:M,12,FALSE)*G472</f>
        <v>0</v>
      </c>
      <c r="O472" s="67">
        <f>VLOOKUP('3. Pollutant Emissions - EF'!A472,'2. Emissions Units &amp; Activities'!A:M,13,FALSE)*G472</f>
        <v>0</v>
      </c>
    </row>
    <row r="473" spans="1:15" x14ac:dyDescent="0.35">
      <c r="A473" s="63" t="s">
        <v>96</v>
      </c>
      <c r="B473" s="66" t="s">
        <v>231</v>
      </c>
      <c r="C473" s="66" t="s">
        <v>232</v>
      </c>
      <c r="D473" s="8">
        <f>IFERROR(IF(OR($B473="",$B473="No CAS"),INDEX('[1]DEQ Pollutant List'!$A$7:$A$611,MATCH($C473,'[1]DEQ Pollutant List'!$C$7:$C$611,0)),INDEX('[1]DEQ Pollutant List'!$A$7:$A$611,MATCH($B473,'[1]DEQ Pollutant List'!$B$7:$B$611,0))),"")</f>
        <v>575</v>
      </c>
      <c r="F473" s="104">
        <v>3.5466000000000002E-4</v>
      </c>
      <c r="G473" s="66">
        <v>3.5466000000000002E-4</v>
      </c>
      <c r="H473" s="66" t="s">
        <v>353</v>
      </c>
      <c r="I473" s="66" t="s">
        <v>179</v>
      </c>
      <c r="J473" s="68">
        <v>7.9940010000000006E-3</v>
      </c>
      <c r="K473" s="68">
        <v>0</v>
      </c>
      <c r="L473" s="68">
        <v>0</v>
      </c>
      <c r="M473" s="68">
        <f>VLOOKUP('3. Pollutant Emissions - EF'!A473,'2. Emissions Units &amp; Activities'!A:M,11,FALSE)*G473</f>
        <v>5.3199000000000003E-5</v>
      </c>
      <c r="N473" s="68">
        <f>VLOOKUP('3. Pollutant Emissions - EF'!A473,'2. Emissions Units &amp; Activities'!A:M,12,FALSE)*G473</f>
        <v>0</v>
      </c>
      <c r="O473" s="68">
        <f>VLOOKUP('3. Pollutant Emissions - EF'!A473,'2. Emissions Units &amp; Activities'!A:M,13,FALSE)*G473</f>
        <v>0</v>
      </c>
    </row>
    <row r="474" spans="1:15" x14ac:dyDescent="0.35">
      <c r="A474" s="62" t="s">
        <v>96</v>
      </c>
      <c r="B474" s="65" t="s">
        <v>257</v>
      </c>
      <c r="C474" s="65" t="s">
        <v>258</v>
      </c>
      <c r="D474" s="8">
        <f>IFERROR(IF(OR($B474="",$B474="No CAS"),INDEX('[1]DEQ Pollutant List'!$A$7:$A$611,MATCH($C474,'[1]DEQ Pollutant List'!$C$7:$C$611,0)),INDEX('[1]DEQ Pollutant List'!$A$7:$A$611,MATCH($B474,'[1]DEQ Pollutant List'!$B$7:$B$611,0))),"")</f>
        <v>600</v>
      </c>
      <c r="F474" s="104">
        <v>3.3999999999999998E-3</v>
      </c>
      <c r="G474" s="65">
        <v>3.3999999999999998E-3</v>
      </c>
      <c r="H474" s="65" t="s">
        <v>353</v>
      </c>
      <c r="I474" s="65" t="s">
        <v>179</v>
      </c>
      <c r="J474" s="88">
        <v>7.6635659999999994E-2</v>
      </c>
      <c r="K474" s="67">
        <v>0</v>
      </c>
      <c r="L474" s="67">
        <v>0</v>
      </c>
      <c r="M474" s="67">
        <f>VLOOKUP('3. Pollutant Emissions - EF'!A474,'2. Emissions Units &amp; Activities'!A:M,11,FALSE)*G474</f>
        <v>5.0999999999999993E-4</v>
      </c>
      <c r="N474" s="67">
        <f>VLOOKUP('3. Pollutant Emissions - EF'!A474,'2. Emissions Units &amp; Activities'!A:M,12,FALSE)*G474</f>
        <v>0</v>
      </c>
      <c r="O474" s="67">
        <f>VLOOKUP('3. Pollutant Emissions - EF'!A474,'2. Emissions Units &amp; Activities'!A:M,13,FALSE)*G474</f>
        <v>0</v>
      </c>
    </row>
    <row r="475" spans="1:15" x14ac:dyDescent="0.35">
      <c r="A475" s="63" t="s">
        <v>96</v>
      </c>
      <c r="B475" s="66" t="s">
        <v>259</v>
      </c>
      <c r="C475" s="66" t="s">
        <v>260</v>
      </c>
      <c r="D475" s="8">
        <f>IFERROR(IF(OR($B475="",$B475="No CAS"),INDEX('[1]DEQ Pollutant List'!$A$7:$A$611,MATCH($C475,'[1]DEQ Pollutant List'!$C$7:$C$611,0)),INDEX('[1]DEQ Pollutant List'!$A$7:$A$611,MATCH($B475,'[1]DEQ Pollutant List'!$B$7:$B$611,0))),"")</f>
        <v>620</v>
      </c>
      <c r="F475" s="104">
        <v>2.3E-3</v>
      </c>
      <c r="G475" s="66">
        <v>2.3E-3</v>
      </c>
      <c r="H475" s="66" t="s">
        <v>353</v>
      </c>
      <c r="I475" s="66" t="s">
        <v>179</v>
      </c>
      <c r="J475" s="68">
        <v>5.1841770000000002E-2</v>
      </c>
      <c r="K475" s="68">
        <v>0</v>
      </c>
      <c r="L475" s="68">
        <v>0</v>
      </c>
      <c r="M475" s="68">
        <f>VLOOKUP('3. Pollutant Emissions - EF'!A475,'2. Emissions Units &amp; Activities'!A:M,11,FALSE)*G475</f>
        <v>3.4499999999999998E-4</v>
      </c>
      <c r="N475" s="68">
        <f>VLOOKUP('3. Pollutant Emissions - EF'!A475,'2. Emissions Units &amp; Activities'!A:M,12,FALSE)*G475</f>
        <v>0</v>
      </c>
      <c r="O475" s="68">
        <f>VLOOKUP('3. Pollutant Emissions - EF'!A475,'2. Emissions Units &amp; Activities'!A:M,13,FALSE)*G475</f>
        <v>0</v>
      </c>
    </row>
    <row r="476" spans="1:15" x14ac:dyDescent="0.35">
      <c r="A476" s="62" t="s">
        <v>96</v>
      </c>
      <c r="B476" s="65" t="s">
        <v>235</v>
      </c>
      <c r="C476" s="65" t="s">
        <v>236</v>
      </c>
      <c r="D476" s="8">
        <f>IFERROR(IF(OR($B476="",$B476="No CAS"),INDEX('[1]DEQ Pollutant List'!$A$7:$A$611,MATCH($C476,'[1]DEQ Pollutant List'!$C$7:$C$611,0)),INDEX('[1]DEQ Pollutant List'!$A$7:$A$611,MATCH($B476,'[1]DEQ Pollutant List'!$B$7:$B$611,0))),"")</f>
        <v>632</v>
      </c>
      <c r="F476" s="104">
        <v>2.9000000000000001E-2</v>
      </c>
      <c r="G476" s="65">
        <v>2.9000000000000001E-2</v>
      </c>
      <c r="H476" s="65" t="s">
        <v>353</v>
      </c>
      <c r="I476" s="65" t="s">
        <v>179</v>
      </c>
      <c r="J476" s="67">
        <v>0.65365709999999999</v>
      </c>
      <c r="K476" s="67">
        <v>0</v>
      </c>
      <c r="L476" s="67">
        <v>0</v>
      </c>
      <c r="M476" s="67">
        <f>VLOOKUP('3. Pollutant Emissions - EF'!A476,'2. Emissions Units &amp; Activities'!A:M,11,FALSE)*G476</f>
        <v>4.3499999999999997E-3</v>
      </c>
      <c r="N476" s="67">
        <f>VLOOKUP('3. Pollutant Emissions - EF'!A476,'2. Emissions Units &amp; Activities'!A:M,12,FALSE)*G476</f>
        <v>0</v>
      </c>
      <c r="O476" s="67">
        <f>VLOOKUP('3. Pollutant Emissions - EF'!A476,'2. Emissions Units &amp; Activities'!A:M,13,FALSE)*G476</f>
        <v>0</v>
      </c>
    </row>
    <row r="477" spans="1:15" x14ac:dyDescent="0.35">
      <c r="A477" s="63" t="s">
        <v>98</v>
      </c>
      <c r="B477" s="66" t="s">
        <v>176</v>
      </c>
      <c r="C477" s="66" t="s">
        <v>177</v>
      </c>
      <c r="D477" s="8">
        <f>IFERROR(IF(OR($B477="",$B477="No CAS"),INDEX('[1]DEQ Pollutant List'!$A$7:$A$611,MATCH($C477,'[1]DEQ Pollutant List'!$C$7:$C$611,0)),INDEX('[1]DEQ Pollutant List'!$A$7:$A$611,MATCH($B477,'[1]DEQ Pollutant List'!$B$7:$B$611,0))),"")</f>
        <v>532</v>
      </c>
      <c r="F477" s="103">
        <v>1.1700000000000001E-10</v>
      </c>
      <c r="G477" s="68">
        <v>1.1700000000000001E-10</v>
      </c>
      <c r="H477" s="66" t="s">
        <v>354</v>
      </c>
      <c r="I477" s="66" t="s">
        <v>179</v>
      </c>
      <c r="J477" s="68">
        <v>7.3973000000000003E-6</v>
      </c>
      <c r="K477" s="68">
        <v>1.15959E-5</v>
      </c>
      <c r="L477" s="68">
        <v>1.15959E-5</v>
      </c>
      <c r="M477" s="68">
        <f>VLOOKUP('3. Pollutant Emissions - EF'!A477,'2. Emissions Units &amp; Activities'!A:M,11,FALSE)*G477</f>
        <v>2.8325700000000002E-8</v>
      </c>
      <c r="N477" s="68">
        <f>VLOOKUP('3. Pollutant Emissions - EF'!A477,'2. Emissions Units &amp; Activities'!A:M,12,FALSE)*G477</f>
        <v>3.1769506849315291E-8</v>
      </c>
      <c r="O477" s="68">
        <f>VLOOKUP('3. Pollutant Emissions - EF'!A477,'2. Emissions Units &amp; Activities'!A:M,13,FALSE)*G477</f>
        <v>3.1769506849315291E-8</v>
      </c>
    </row>
    <row r="478" spans="1:15" x14ac:dyDescent="0.35">
      <c r="A478" s="62" t="s">
        <v>98</v>
      </c>
      <c r="B478" s="65" t="s">
        <v>186</v>
      </c>
      <c r="C478" s="65" t="s">
        <v>187</v>
      </c>
      <c r="D478" s="8">
        <f>IFERROR(IF(OR($B478="",$B478="No CAS"),INDEX('[1]DEQ Pollutant List'!$A$7:$A$611,MATCH($C478,'[1]DEQ Pollutant List'!$C$7:$C$611,0)),INDEX('[1]DEQ Pollutant List'!$A$7:$A$611,MATCH($B478,'[1]DEQ Pollutant List'!$B$7:$B$611,0))),"")</f>
        <v>542</v>
      </c>
      <c r="F478" s="103">
        <v>3.7800000000000001E-11</v>
      </c>
      <c r="G478" s="67">
        <v>3.7800000000000001E-11</v>
      </c>
      <c r="H478" s="65" t="s">
        <v>354</v>
      </c>
      <c r="I478" s="65" t="s">
        <v>179</v>
      </c>
      <c r="J478" s="67">
        <v>2.3899000000000002E-6</v>
      </c>
      <c r="K478" s="67">
        <v>3.74636E-6</v>
      </c>
      <c r="L478" s="67">
        <v>3.74636E-6</v>
      </c>
      <c r="M478" s="67">
        <f>VLOOKUP('3. Pollutant Emissions - EF'!A478,'2. Emissions Units &amp; Activities'!A:M,11,FALSE)*G478</f>
        <v>9.1513800000000007E-9</v>
      </c>
      <c r="N478" s="67">
        <f>VLOOKUP('3. Pollutant Emissions - EF'!A478,'2. Emissions Units &amp; Activities'!A:M,12,FALSE)*G478</f>
        <v>1.0263994520548017E-8</v>
      </c>
      <c r="O478" s="67">
        <f>VLOOKUP('3. Pollutant Emissions - EF'!A478,'2. Emissions Units &amp; Activities'!A:M,13,FALSE)*G478</f>
        <v>1.0263994520548017E-8</v>
      </c>
    </row>
    <row r="479" spans="1:15" x14ac:dyDescent="0.35">
      <c r="A479" s="63" t="s">
        <v>98</v>
      </c>
      <c r="B479" s="66" t="s">
        <v>190</v>
      </c>
      <c r="C479" s="66" t="s">
        <v>191</v>
      </c>
      <c r="D479" s="8">
        <f>IFERROR(IF(OR($B479="",$B479="No CAS"),INDEX('[1]DEQ Pollutant List'!$A$7:$A$611,MATCH($C479,'[1]DEQ Pollutant List'!$C$7:$C$611,0)),INDEX('[1]DEQ Pollutant List'!$A$7:$A$611,MATCH($B479,'[1]DEQ Pollutant List'!$B$7:$B$611,0))),"")</f>
        <v>543</v>
      </c>
      <c r="F479" s="103">
        <v>1.35E-11</v>
      </c>
      <c r="G479" s="68">
        <v>1.35E-11</v>
      </c>
      <c r="H479" s="66" t="s">
        <v>354</v>
      </c>
      <c r="I479" s="66" t="s">
        <v>179</v>
      </c>
      <c r="J479" s="68">
        <v>8.5353499999999997E-7</v>
      </c>
      <c r="K479" s="68">
        <v>1.3379900000000001E-6</v>
      </c>
      <c r="L479" s="68">
        <v>1.3379900000000001E-6</v>
      </c>
      <c r="M479" s="68">
        <f>VLOOKUP('3. Pollutant Emissions - EF'!A479,'2. Emissions Units &amp; Activities'!A:M,11,FALSE)*G479</f>
        <v>3.2683499999999998E-9</v>
      </c>
      <c r="N479" s="68">
        <f>VLOOKUP('3. Pollutant Emissions - EF'!A479,'2. Emissions Units &amp; Activities'!A:M,12,FALSE)*G479</f>
        <v>3.6657123287671489E-9</v>
      </c>
      <c r="O479" s="68">
        <f>VLOOKUP('3. Pollutant Emissions - EF'!A479,'2. Emissions Units &amp; Activities'!A:M,13,FALSE)*G479</f>
        <v>3.6657123287671489E-9</v>
      </c>
    </row>
    <row r="480" spans="1:15" x14ac:dyDescent="0.35">
      <c r="A480" s="62" t="s">
        <v>98</v>
      </c>
      <c r="B480" s="65" t="s">
        <v>196</v>
      </c>
      <c r="C480" s="65" t="s">
        <v>197</v>
      </c>
      <c r="D480" s="8">
        <f>IFERROR(IF(OR($B480="",$B480="No CAS"),INDEX('[1]DEQ Pollutant List'!$A$7:$A$611,MATCH($C480,'[1]DEQ Pollutant List'!$C$7:$C$611,0)),INDEX('[1]DEQ Pollutant List'!$A$7:$A$611,MATCH($B480,'[1]DEQ Pollutant List'!$B$7:$B$611,0))),"")</f>
        <v>540</v>
      </c>
      <c r="F480" s="103">
        <v>1.0399999999999999E-11</v>
      </c>
      <c r="G480" s="67">
        <v>1.0399999999999999E-11</v>
      </c>
      <c r="H480" s="65" t="s">
        <v>354</v>
      </c>
      <c r="I480" s="65" t="s">
        <v>179</v>
      </c>
      <c r="J480" s="67">
        <v>6.5753800000000005E-7</v>
      </c>
      <c r="K480" s="67">
        <v>1.03074E-6</v>
      </c>
      <c r="L480" s="67">
        <v>1.03074E-6</v>
      </c>
      <c r="M480" s="67">
        <f>VLOOKUP('3. Pollutant Emissions - EF'!A480,'2. Emissions Units &amp; Activities'!A:M,11,FALSE)*G480</f>
        <v>2.5178399999999997E-9</v>
      </c>
      <c r="N480" s="67">
        <f>VLOOKUP('3. Pollutant Emissions - EF'!A480,'2. Emissions Units &amp; Activities'!A:M,12,FALSE)*G480</f>
        <v>2.8239561643835813E-9</v>
      </c>
      <c r="O480" s="67">
        <f>VLOOKUP('3. Pollutant Emissions - EF'!A480,'2. Emissions Units &amp; Activities'!A:M,13,FALSE)*G480</f>
        <v>2.8239561643835813E-9</v>
      </c>
    </row>
    <row r="481" spans="1:15" x14ac:dyDescent="0.35">
      <c r="A481" s="63" t="s">
        <v>98</v>
      </c>
      <c r="B481" s="66" t="s">
        <v>276</v>
      </c>
      <c r="C481" s="66" t="s">
        <v>277</v>
      </c>
      <c r="D481" s="8">
        <f>IFERROR(IF(OR($B481="",$B481="No CAS"),INDEX('[1]DEQ Pollutant List'!$A$7:$A$611,MATCH($C481,'[1]DEQ Pollutant List'!$C$7:$C$611,0)),INDEX('[1]DEQ Pollutant List'!$A$7:$A$611,MATCH($B481,'[1]DEQ Pollutant List'!$B$7:$B$611,0))),"")</f>
        <v>113</v>
      </c>
      <c r="F481" s="105">
        <v>6.8899999999999994E-5</v>
      </c>
      <c r="G481" s="66">
        <v>6.8899999999999994E-5</v>
      </c>
      <c r="H481" s="66" t="s">
        <v>354</v>
      </c>
      <c r="I481" s="66" t="s">
        <v>179</v>
      </c>
      <c r="J481" s="68">
        <v>4.3561887199999996</v>
      </c>
      <c r="K481" s="68">
        <v>6.8286790000000002</v>
      </c>
      <c r="L481" s="68">
        <v>6.8286790000000002</v>
      </c>
      <c r="M481" s="68">
        <f>VLOOKUP('3. Pollutant Emissions - EF'!A481,'2. Emissions Units &amp; Activities'!A:M,11,FALSE)*G481</f>
        <v>1.6680689999999998E-2</v>
      </c>
      <c r="N481" s="68">
        <f>VLOOKUP('3. Pollutant Emissions - EF'!A481,'2. Emissions Units &amp; Activities'!A:M,12,FALSE)*G481</f>
        <v>1.8708709589041226E-2</v>
      </c>
      <c r="O481" s="68">
        <f>VLOOKUP('3. Pollutant Emissions - EF'!A481,'2. Emissions Units &amp; Activities'!A:M,13,FALSE)*G481</f>
        <v>1.8708709589041226E-2</v>
      </c>
    </row>
    <row r="482" spans="1:15" x14ac:dyDescent="0.35">
      <c r="A482" s="62" t="s">
        <v>98</v>
      </c>
      <c r="B482" s="65" t="s">
        <v>204</v>
      </c>
      <c r="C482" s="65" t="s">
        <v>205</v>
      </c>
      <c r="D482" s="8">
        <f>IFERROR(IF(OR($B482="",$B482="No CAS"),INDEX('[1]DEQ Pollutant List'!$A$7:$A$611,MATCH($C482,'[1]DEQ Pollutant List'!$C$7:$C$611,0)),INDEX('[1]DEQ Pollutant List'!$A$7:$A$611,MATCH($B482,'[1]DEQ Pollutant List'!$B$7:$B$611,0))),"")</f>
        <v>539</v>
      </c>
      <c r="F482" s="103">
        <v>3.59E-11</v>
      </c>
      <c r="G482" s="67">
        <v>3.59E-11</v>
      </c>
      <c r="H482" s="65" t="s">
        <v>354</v>
      </c>
      <c r="I482" s="65" t="s">
        <v>179</v>
      </c>
      <c r="J482" s="67">
        <v>2.2697699999999999E-6</v>
      </c>
      <c r="K482" s="67">
        <v>3.5580500000000002E-6</v>
      </c>
      <c r="L482" s="67">
        <v>3.5580500000000002E-6</v>
      </c>
      <c r="M482" s="67">
        <f>VLOOKUP('3. Pollutant Emissions - EF'!A482,'2. Emissions Units &amp; Activities'!A:M,11,FALSE)*G482</f>
        <v>8.6913900000000001E-9</v>
      </c>
      <c r="N482" s="67">
        <f>VLOOKUP('3. Pollutant Emissions - EF'!A482,'2. Emissions Units &amp; Activities'!A:M,12,FALSE)*G482</f>
        <v>9.7480794520548626E-9</v>
      </c>
      <c r="O482" s="67">
        <f>VLOOKUP('3. Pollutant Emissions - EF'!A482,'2. Emissions Units &amp; Activities'!A:M,13,FALSE)*G482</f>
        <v>9.7480794520548626E-9</v>
      </c>
    </row>
    <row r="483" spans="1:15" x14ac:dyDescent="0.35">
      <c r="A483" s="63" t="s">
        <v>98</v>
      </c>
      <c r="B483" s="66" t="s">
        <v>278</v>
      </c>
      <c r="C483" s="66" t="s">
        <v>279</v>
      </c>
      <c r="D483" s="8">
        <f>IFERROR(IF(OR($B483="",$B483="No CAS"),INDEX('[1]DEQ Pollutant List'!$A$7:$A$611,MATCH($C483,'[1]DEQ Pollutant List'!$C$7:$C$611,0)),INDEX('[1]DEQ Pollutant List'!$A$7:$A$611,MATCH($B483,'[1]DEQ Pollutant List'!$B$7:$B$611,0))),"")</f>
        <v>333</v>
      </c>
      <c r="F483" s="105">
        <v>1.0399999999999999E-3</v>
      </c>
      <c r="G483" s="66">
        <v>1.0399999999999999E-3</v>
      </c>
      <c r="H483" s="66" t="s">
        <v>354</v>
      </c>
      <c r="I483" s="66" t="s">
        <v>179</v>
      </c>
      <c r="J483" s="89">
        <v>65.753792000000004</v>
      </c>
      <c r="K483" s="68">
        <v>103.0744</v>
      </c>
      <c r="L483" s="68">
        <v>103.0744</v>
      </c>
      <c r="M483" s="68">
        <f>VLOOKUP('3. Pollutant Emissions - EF'!A483,'2. Emissions Units &amp; Activities'!A:M,11,FALSE)*G483</f>
        <v>0.25178399999999995</v>
      </c>
      <c r="N483" s="68">
        <f>VLOOKUP('3. Pollutant Emissions - EF'!A483,'2. Emissions Units &amp; Activities'!A:M,12,FALSE)*G483</f>
        <v>0.28239561643835809</v>
      </c>
      <c r="O483" s="68">
        <f>VLOOKUP('3. Pollutant Emissions - EF'!A483,'2. Emissions Units &amp; Activities'!A:M,13,FALSE)*G483</f>
        <v>0.28239561643835809</v>
      </c>
    </row>
    <row r="484" spans="1:15" x14ac:dyDescent="0.35">
      <c r="A484" s="62" t="s">
        <v>98</v>
      </c>
      <c r="B484" s="65" t="s">
        <v>206</v>
      </c>
      <c r="C484" s="65" t="s">
        <v>207</v>
      </c>
      <c r="D484" s="8">
        <f>IFERROR(IF(OR($B484="",$B484="No CAS"),INDEX('[1]DEQ Pollutant List'!$A$7:$A$611,MATCH($C484,'[1]DEQ Pollutant List'!$C$7:$C$611,0)),INDEX('[1]DEQ Pollutant List'!$A$7:$A$611,MATCH($B484,'[1]DEQ Pollutant List'!$B$7:$B$611,0))),"")</f>
        <v>1</v>
      </c>
      <c r="F484" s="104">
        <v>7.5599999999999999E-3</v>
      </c>
      <c r="G484" s="65">
        <v>7.5599999999999999E-3</v>
      </c>
      <c r="H484" s="65" t="s">
        <v>354</v>
      </c>
      <c r="I484" s="65" t="s">
        <v>179</v>
      </c>
      <c r="J484" s="88">
        <v>477.979488</v>
      </c>
      <c r="K484" s="67">
        <v>749.27160000000003</v>
      </c>
      <c r="L484" s="67">
        <v>749.27160000000003</v>
      </c>
      <c r="M484" s="67">
        <f>VLOOKUP('3. Pollutant Emissions - EF'!A484,'2. Emissions Units &amp; Activities'!A:M,11,FALSE)*G484</f>
        <v>1.830276</v>
      </c>
      <c r="N484" s="67">
        <f>VLOOKUP('3. Pollutant Emissions - EF'!A484,'2. Emissions Units &amp; Activities'!A:M,12,FALSE)*G484</f>
        <v>2.0527989041096033</v>
      </c>
      <c r="O484" s="67">
        <f>VLOOKUP('3. Pollutant Emissions - EF'!A484,'2. Emissions Units &amp; Activities'!A:M,13,FALSE)*G484</f>
        <v>2.0527989041096033</v>
      </c>
    </row>
    <row r="485" spans="1:15" x14ac:dyDescent="0.35">
      <c r="A485" s="63" t="s">
        <v>98</v>
      </c>
      <c r="B485" s="66" t="s">
        <v>322</v>
      </c>
      <c r="C485" s="66" t="s">
        <v>323</v>
      </c>
      <c r="D485" s="8">
        <f>IFERROR(IF(OR($B485="",$B485="No CAS"),INDEX('[1]DEQ Pollutant List'!$A$7:$A$611,MATCH($C485,'[1]DEQ Pollutant List'!$C$7:$C$611,0)),INDEX('[1]DEQ Pollutant List'!$A$7:$A$611,MATCH($B485,'[1]DEQ Pollutant List'!$B$7:$B$611,0))),"")</f>
        <v>634</v>
      </c>
      <c r="F485" s="103">
        <v>4.2399999999999998E-3</v>
      </c>
      <c r="G485" s="66">
        <v>4.2399999999999998E-3</v>
      </c>
      <c r="H485" s="66" t="s">
        <v>354</v>
      </c>
      <c r="I485" s="66" t="s">
        <v>179</v>
      </c>
      <c r="J485" s="68">
        <v>268.07315199999999</v>
      </c>
      <c r="K485" s="68">
        <v>420.22640000000001</v>
      </c>
      <c r="L485" s="68">
        <v>420.22640000000001</v>
      </c>
      <c r="M485" s="68">
        <f>VLOOKUP('3. Pollutant Emissions - EF'!A485,'2. Emissions Units &amp; Activities'!A:M,11,FALSE)*G485</f>
        <v>1.0265039999999999</v>
      </c>
      <c r="N485" s="68">
        <f>VLOOKUP('3. Pollutant Emissions - EF'!A485,'2. Emissions Units &amp; Activities'!A:M,12,FALSE)*G485</f>
        <v>1.1513052054794599</v>
      </c>
      <c r="O485" s="68">
        <f>VLOOKUP('3. Pollutant Emissions - EF'!A485,'2. Emissions Units &amp; Activities'!A:M,13,FALSE)*G485</f>
        <v>1.1513052054794599</v>
      </c>
    </row>
    <row r="486" spans="1:15" x14ac:dyDescent="0.35">
      <c r="A486" s="62" t="s">
        <v>98</v>
      </c>
      <c r="B486" s="65" t="s">
        <v>301</v>
      </c>
      <c r="C486" s="65" t="s">
        <v>302</v>
      </c>
      <c r="D486" s="8">
        <f>IFERROR(IF(OR($B486="",$B486="No CAS"),INDEX('[1]DEQ Pollutant List'!$A$7:$A$611,MATCH($C486,'[1]DEQ Pollutant List'!$C$7:$C$611,0)),INDEX('[1]DEQ Pollutant List'!$A$7:$A$611,MATCH($B486,'[1]DEQ Pollutant List'!$B$7:$B$611,0))),"")</f>
        <v>5</v>
      </c>
      <c r="F486" s="104">
        <v>6.7199999999999996E-4</v>
      </c>
      <c r="G486" s="65">
        <v>6.7199999999999996E-4</v>
      </c>
      <c r="H486" s="65" t="s">
        <v>354</v>
      </c>
      <c r="I486" s="65" t="s">
        <v>179</v>
      </c>
      <c r="J486" s="88">
        <v>42.487065600000001</v>
      </c>
      <c r="K486" s="67">
        <v>66.601920000000007</v>
      </c>
      <c r="L486" s="67">
        <v>66.601920000000007</v>
      </c>
      <c r="M486" s="67">
        <f>VLOOKUP('3. Pollutant Emissions - EF'!A486,'2. Emissions Units &amp; Activities'!A:M,11,FALSE)*G486</f>
        <v>0.16269119999999998</v>
      </c>
      <c r="N486" s="67">
        <f>VLOOKUP('3. Pollutant Emissions - EF'!A486,'2. Emissions Units &amp; Activities'!A:M,12,FALSE)*G486</f>
        <v>0.18247101369863139</v>
      </c>
      <c r="O486" s="67">
        <f>VLOOKUP('3. Pollutant Emissions - EF'!A486,'2. Emissions Units &amp; Activities'!A:M,13,FALSE)*G486</f>
        <v>0.18247101369863139</v>
      </c>
    </row>
    <row r="487" spans="1:15" x14ac:dyDescent="0.35">
      <c r="A487" s="63" t="s">
        <v>98</v>
      </c>
      <c r="B487" s="66" t="s">
        <v>208</v>
      </c>
      <c r="C487" s="66" t="s">
        <v>209</v>
      </c>
      <c r="D487" s="8">
        <f>IFERROR(IF(OR($B487="",$B487="No CAS"),INDEX('[1]DEQ Pollutant List'!$A$7:$A$611,MATCH($C487,'[1]DEQ Pollutant List'!$C$7:$C$611,0)),INDEX('[1]DEQ Pollutant List'!$A$7:$A$611,MATCH($B487,'[1]DEQ Pollutant List'!$B$7:$B$611,0))),"")</f>
        <v>33</v>
      </c>
      <c r="F487" s="105">
        <v>1.8500000000000001E-6</v>
      </c>
      <c r="G487" s="66">
        <v>1.8500000000000001E-6</v>
      </c>
      <c r="H487" s="66" t="s">
        <v>354</v>
      </c>
      <c r="I487" s="66" t="s">
        <v>179</v>
      </c>
      <c r="J487" s="68">
        <v>0.11696587999999999</v>
      </c>
      <c r="K487" s="68">
        <v>0.1833535</v>
      </c>
      <c r="L487" s="68">
        <v>0.1833535</v>
      </c>
      <c r="M487" s="68">
        <f>VLOOKUP('3. Pollutant Emissions - EF'!A487,'2. Emissions Units &amp; Activities'!A:M,11,FALSE)*G487</f>
        <v>4.4788500000000003E-4</v>
      </c>
      <c r="N487" s="68">
        <f>VLOOKUP('3. Pollutant Emissions - EF'!A487,'2. Emissions Units &amp; Activities'!A:M,12,FALSE)*G487</f>
        <v>5.0233835616438711E-4</v>
      </c>
      <c r="O487" s="68">
        <f>VLOOKUP('3. Pollutant Emissions - EF'!A487,'2. Emissions Units &amp; Activities'!A:M,13,FALSE)*G487</f>
        <v>5.0233835616438711E-4</v>
      </c>
    </row>
    <row r="488" spans="1:15" x14ac:dyDescent="0.35">
      <c r="A488" s="62" t="s">
        <v>98</v>
      </c>
      <c r="B488" s="65" t="s">
        <v>170</v>
      </c>
      <c r="C488" s="65" t="s">
        <v>210</v>
      </c>
      <c r="D488" s="8">
        <f>IFERROR(IF(OR($B488="",$B488="No CAS"),INDEX('[1]DEQ Pollutant List'!$A$7:$A$611,MATCH($C488,'[1]DEQ Pollutant List'!$C$7:$C$611,0)),INDEX('[1]DEQ Pollutant List'!$A$7:$A$611,MATCH($B488,'[1]DEQ Pollutant List'!$B$7:$B$611,0))),"")</f>
        <v>37</v>
      </c>
      <c r="F488" s="103">
        <v>1.1400000000000001E-6</v>
      </c>
      <c r="G488" s="65">
        <v>1.1400000000000001E-6</v>
      </c>
      <c r="H488" s="65" t="s">
        <v>354</v>
      </c>
      <c r="I488" s="65" t="s">
        <v>179</v>
      </c>
      <c r="J488" s="67">
        <v>7.2076271999999997E-2</v>
      </c>
      <c r="K488" s="67">
        <v>0.1129854</v>
      </c>
      <c r="L488" s="67">
        <v>0.1129854</v>
      </c>
      <c r="M488" s="67">
        <f>VLOOKUP('3. Pollutant Emissions - EF'!A488,'2. Emissions Units &amp; Activities'!A:M,11,FALSE)*G488</f>
        <v>2.75994E-4</v>
      </c>
      <c r="N488" s="67">
        <f>VLOOKUP('3. Pollutant Emissions - EF'!A488,'2. Emissions Units &amp; Activities'!A:M,12,FALSE)*G488</f>
        <v>3.0954904109589259E-4</v>
      </c>
      <c r="O488" s="67">
        <f>VLOOKUP('3. Pollutant Emissions - EF'!A488,'2. Emissions Units &amp; Activities'!A:M,13,FALSE)*G488</f>
        <v>3.0954904109589259E-4</v>
      </c>
    </row>
    <row r="489" spans="1:15" x14ac:dyDescent="0.35">
      <c r="A489" s="62" t="s">
        <v>98</v>
      </c>
      <c r="B489" s="66" t="s">
        <v>241</v>
      </c>
      <c r="C489" s="66" t="s">
        <v>242</v>
      </c>
      <c r="D489" s="8">
        <f>IFERROR(IF(OR($B489="",$B489="No CAS"),INDEX('[1]DEQ Pollutant List'!$A$7:$A$611,MATCH($C489,'[1]DEQ Pollutant List'!$C$7:$C$611,0)),INDEX('[1]DEQ Pollutant List'!$A$7:$A$611,MATCH($B489,'[1]DEQ Pollutant List'!$B$7:$B$611,0))),"")</f>
        <v>45</v>
      </c>
      <c r="F489" s="104">
        <v>2.0999999999999999E-5</v>
      </c>
      <c r="G489" s="66">
        <v>2.0999999999999999E-5</v>
      </c>
      <c r="H489" s="66" t="s">
        <v>354</v>
      </c>
      <c r="I489" s="66" t="s">
        <v>179</v>
      </c>
      <c r="J489" s="68">
        <v>1.3277208</v>
      </c>
      <c r="K489" s="68">
        <v>2.0813100000000002</v>
      </c>
      <c r="L489" s="68">
        <v>2.0813100000000002</v>
      </c>
      <c r="M489" s="68">
        <f>VLOOKUP('3. Pollutant Emissions - EF'!A489,'2. Emissions Units &amp; Activities'!A:M,11,FALSE)*G489</f>
        <v>5.0840999999999994E-3</v>
      </c>
      <c r="N489" s="68">
        <f>VLOOKUP('3. Pollutant Emissions - EF'!A489,'2. Emissions Units &amp; Activities'!A:M,12,FALSE)*G489</f>
        <v>5.7022191780822309E-3</v>
      </c>
      <c r="O489" s="68">
        <f>VLOOKUP('3. Pollutant Emissions - EF'!A489,'2. Emissions Units &amp; Activities'!A:M,13,FALSE)*G489</f>
        <v>5.7022191780822309E-3</v>
      </c>
    </row>
    <row r="490" spans="1:15" x14ac:dyDescent="0.35">
      <c r="A490" s="63" t="s">
        <v>98</v>
      </c>
      <c r="B490" s="65" t="s">
        <v>312</v>
      </c>
      <c r="C490" s="65" t="s">
        <v>313</v>
      </c>
      <c r="D490" s="8">
        <f>IFERROR(IF(OR($B490="",$B490="No CAS"),INDEX('[1]DEQ Pollutant List'!$A$7:$A$611,MATCH($C490,'[1]DEQ Pollutant List'!$C$7:$C$611,0)),INDEX('[1]DEQ Pollutant List'!$A$7:$A$611,MATCH($B490,'[1]DEQ Pollutant List'!$B$7:$B$611,0))),"")</f>
        <v>46</v>
      </c>
      <c r="F490" s="104">
        <v>1.0200000000000001E-3</v>
      </c>
      <c r="G490" s="65">
        <v>1.0200000000000001E-3</v>
      </c>
      <c r="H490" s="65" t="s">
        <v>354</v>
      </c>
      <c r="I490" s="65" t="s">
        <v>179</v>
      </c>
      <c r="J490" s="67">
        <v>64.489295999999996</v>
      </c>
      <c r="K490" s="67">
        <v>101.09220000000001</v>
      </c>
      <c r="L490" s="67">
        <v>101.09220000000001</v>
      </c>
      <c r="M490" s="67">
        <f>VLOOKUP('3. Pollutant Emissions - EF'!A490,'2. Emissions Units &amp; Activities'!A:M,11,FALSE)*G490</f>
        <v>0.24694200000000002</v>
      </c>
      <c r="N490" s="67">
        <f>VLOOKUP('3. Pollutant Emissions - EF'!A490,'2. Emissions Units &amp; Activities'!A:M,12,FALSE)*G490</f>
        <v>0.27696493150685125</v>
      </c>
      <c r="O490" s="67">
        <f>VLOOKUP('3. Pollutant Emissions - EF'!A490,'2. Emissions Units &amp; Activities'!A:M,13,FALSE)*G490</f>
        <v>0.27696493150685125</v>
      </c>
    </row>
    <row r="491" spans="1:15" x14ac:dyDescent="0.35">
      <c r="A491" s="62" t="s">
        <v>98</v>
      </c>
      <c r="B491" s="66" t="s">
        <v>211</v>
      </c>
      <c r="C491" s="66" t="s">
        <v>212</v>
      </c>
      <c r="D491" s="8">
        <f>IFERROR(IF(OR($B491="",$B491="No CAS"),INDEX('[1]DEQ Pollutant List'!$A$7:$A$611,MATCH($C491,'[1]DEQ Pollutant List'!$C$7:$C$611,0)),INDEX('[1]DEQ Pollutant List'!$A$7:$A$611,MATCH($B491,'[1]DEQ Pollutant List'!$B$7:$B$611,0))),"")</f>
        <v>58</v>
      </c>
      <c r="F491" s="104">
        <v>3.8000000000000001E-7</v>
      </c>
      <c r="G491" s="66">
        <v>3.8000000000000001E-7</v>
      </c>
      <c r="H491" s="66" t="s">
        <v>354</v>
      </c>
      <c r="I491" s="66" t="s">
        <v>179</v>
      </c>
      <c r="J491" s="68">
        <v>2.4025424E-2</v>
      </c>
      <c r="K491" s="68">
        <v>3.7661800000000002E-2</v>
      </c>
      <c r="L491" s="68">
        <v>3.7661800000000002E-2</v>
      </c>
      <c r="M491" s="68">
        <f>VLOOKUP('3. Pollutant Emissions - EF'!A491,'2. Emissions Units &amp; Activities'!A:M,11,FALSE)*G491</f>
        <v>9.1997999999999996E-5</v>
      </c>
      <c r="N491" s="68">
        <f>VLOOKUP('3. Pollutant Emissions - EF'!A491,'2. Emissions Units &amp; Activities'!A:M,12,FALSE)*G491</f>
        <v>1.0318301369863086E-4</v>
      </c>
      <c r="O491" s="68">
        <f>VLOOKUP('3. Pollutant Emissions - EF'!A491,'2. Emissions Units &amp; Activities'!A:M,13,FALSE)*G491</f>
        <v>1.0318301369863086E-4</v>
      </c>
    </row>
    <row r="492" spans="1:15" x14ac:dyDescent="0.35">
      <c r="A492" s="63" t="s">
        <v>98</v>
      </c>
      <c r="B492" s="65" t="s">
        <v>213</v>
      </c>
      <c r="C492" s="65" t="s">
        <v>214</v>
      </c>
      <c r="D492" s="8">
        <f>IFERROR(IF(OR($B492="",$B492="No CAS"),INDEX('[1]DEQ Pollutant List'!$A$7:$A$611,MATCH($C492,'[1]DEQ Pollutant List'!$C$7:$C$611,0)),INDEX('[1]DEQ Pollutant List'!$A$7:$A$611,MATCH($B492,'[1]DEQ Pollutant List'!$B$7:$B$611,0))),"")</f>
        <v>83</v>
      </c>
      <c r="F492" s="104">
        <v>1.1E-5</v>
      </c>
      <c r="G492" s="65">
        <v>1.1E-5</v>
      </c>
      <c r="H492" s="65" t="s">
        <v>354</v>
      </c>
      <c r="I492" s="65" t="s">
        <v>179</v>
      </c>
      <c r="J492" s="67">
        <v>0.6954728</v>
      </c>
      <c r="K492" s="67">
        <v>1.0902099999999999</v>
      </c>
      <c r="L492" s="67">
        <v>1.0902099999999999</v>
      </c>
      <c r="M492" s="67">
        <f>VLOOKUP('3. Pollutant Emissions - EF'!A492,'2. Emissions Units &amp; Activities'!A:M,11,FALSE)*G492</f>
        <v>2.6630999999999998E-3</v>
      </c>
      <c r="N492" s="67">
        <f>VLOOKUP('3. Pollutant Emissions - EF'!A492,'2. Emissions Units &amp; Activities'!A:M,12,FALSE)*G492</f>
        <v>2.9868767123287878E-3</v>
      </c>
      <c r="O492" s="67">
        <f>VLOOKUP('3. Pollutant Emissions - EF'!A492,'2. Emissions Units &amp; Activities'!A:M,13,FALSE)*G492</f>
        <v>2.9868767123287878E-3</v>
      </c>
    </row>
    <row r="493" spans="1:15" x14ac:dyDescent="0.35">
      <c r="A493" s="62" t="s">
        <v>98</v>
      </c>
      <c r="B493" s="66" t="s">
        <v>314</v>
      </c>
      <c r="C493" s="66" t="s">
        <v>315</v>
      </c>
      <c r="D493" s="8">
        <f>IFERROR(IF(OR($B493="",$B493="No CAS"),INDEX('[1]DEQ Pollutant List'!$A$7:$A$611,MATCH($C493,'[1]DEQ Pollutant List'!$C$7:$C$611,0)),INDEX('[1]DEQ Pollutant List'!$A$7:$A$611,MATCH($B493,'[1]DEQ Pollutant List'!$B$7:$B$611,0))),"")</f>
        <v>90</v>
      </c>
      <c r="F493" s="104">
        <v>7.5199999999999996E-4</v>
      </c>
      <c r="G493" s="66">
        <v>7.5199999999999996E-4</v>
      </c>
      <c r="H493" s="66" t="s">
        <v>354</v>
      </c>
      <c r="I493" s="66" t="s">
        <v>179</v>
      </c>
      <c r="J493" s="68">
        <v>47.545049599999999</v>
      </c>
      <c r="K493" s="68">
        <v>74.530720000000002</v>
      </c>
      <c r="L493" s="68">
        <v>74.530720000000002</v>
      </c>
      <c r="M493" s="68">
        <f>VLOOKUP('3. Pollutant Emissions - EF'!A493,'2. Emissions Units &amp; Activities'!A:M,11,FALSE)*G493</f>
        <v>0.18205919999999998</v>
      </c>
      <c r="N493" s="68">
        <f>VLOOKUP('3. Pollutant Emissions - EF'!A493,'2. Emissions Units &amp; Activities'!A:M,12,FALSE)*G493</f>
        <v>0.20419375342465895</v>
      </c>
      <c r="O493" s="68">
        <f>VLOOKUP('3. Pollutant Emissions - EF'!A493,'2. Emissions Units &amp; Activities'!A:M,13,FALSE)*G493</f>
        <v>0.20419375342465895</v>
      </c>
    </row>
    <row r="494" spans="1:15" x14ac:dyDescent="0.35">
      <c r="A494" s="63" t="s">
        <v>98</v>
      </c>
      <c r="B494" s="65" t="s">
        <v>282</v>
      </c>
      <c r="C494" s="65" t="s">
        <v>283</v>
      </c>
      <c r="D494" s="8">
        <f>IFERROR(IF(OR($B494="",$B494="No CAS"),INDEX('[1]DEQ Pollutant List'!$A$7:$A$611,MATCH($C494,'[1]DEQ Pollutant List'!$C$7:$C$611,0)),INDEX('[1]DEQ Pollutant List'!$A$7:$A$611,MATCH($B494,'[1]DEQ Pollutant List'!$B$7:$B$611,0))),"")</f>
        <v>108</v>
      </c>
      <c r="F494" s="104">
        <v>1.8700000000000001E-5</v>
      </c>
      <c r="G494" s="65">
        <v>1.8700000000000001E-5</v>
      </c>
      <c r="H494" s="65" t="s">
        <v>354</v>
      </c>
      <c r="I494" s="65" t="s">
        <v>179</v>
      </c>
      <c r="J494" s="67">
        <v>1.1823037599999999</v>
      </c>
      <c r="K494" s="67">
        <v>1.8533569999999999</v>
      </c>
      <c r="L494" s="67">
        <v>1.8533569999999999</v>
      </c>
      <c r="M494" s="67">
        <f>VLOOKUP('3. Pollutant Emissions - EF'!A494,'2. Emissions Units &amp; Activities'!A:M,11,FALSE)*G494</f>
        <v>4.5272699999999999E-3</v>
      </c>
      <c r="N494" s="67">
        <f>VLOOKUP('3. Pollutant Emissions - EF'!A494,'2. Emissions Units &amp; Activities'!A:M,12,FALSE)*G494</f>
        <v>5.0776904109589398E-3</v>
      </c>
      <c r="O494" s="67">
        <f>VLOOKUP('3. Pollutant Emissions - EF'!A494,'2. Emissions Units &amp; Activities'!A:M,13,FALSE)*G494</f>
        <v>5.0776904109589398E-3</v>
      </c>
    </row>
    <row r="495" spans="1:15" x14ac:dyDescent="0.35">
      <c r="A495" s="62" t="s">
        <v>98</v>
      </c>
      <c r="B495" s="66" t="s">
        <v>284</v>
      </c>
      <c r="C495" s="66" t="s">
        <v>285</v>
      </c>
      <c r="D495" s="8">
        <f>IFERROR(IF(OR($B495="",$B495="No CAS"),INDEX('[1]DEQ Pollutant List'!$A$7:$A$611,MATCH($C495,'[1]DEQ Pollutant List'!$C$7:$C$611,0)),INDEX('[1]DEQ Pollutant List'!$A$7:$A$611,MATCH($B495,'[1]DEQ Pollutant List'!$B$7:$B$611,0))),"")</f>
        <v>118</v>
      </c>
      <c r="F495" s="104">
        <v>1.07E-4</v>
      </c>
      <c r="G495" s="66">
        <v>1.07E-4</v>
      </c>
      <c r="H495" s="66" t="s">
        <v>354</v>
      </c>
      <c r="I495" s="66" t="s">
        <v>179</v>
      </c>
      <c r="J495" s="68">
        <v>6.7650535999999999</v>
      </c>
      <c r="K495" s="68">
        <v>10.60477</v>
      </c>
      <c r="L495" s="68">
        <v>10.60477</v>
      </c>
      <c r="M495" s="68">
        <f>VLOOKUP('3. Pollutant Emissions - EF'!A495,'2. Emissions Units &amp; Activities'!A:M,11,FALSE)*G495</f>
        <v>2.5904699999999999E-2</v>
      </c>
      <c r="N495" s="68">
        <f>VLOOKUP('3. Pollutant Emissions - EF'!A495,'2. Emissions Units &amp; Activities'!A:M,12,FALSE)*G495</f>
        <v>2.9054164383561846E-2</v>
      </c>
      <c r="O495" s="68">
        <f>VLOOKUP('3. Pollutant Emissions - EF'!A495,'2. Emissions Units &amp; Activities'!A:M,13,FALSE)*G495</f>
        <v>2.9054164383561846E-2</v>
      </c>
    </row>
    <row r="496" spans="1:15" x14ac:dyDescent="0.35">
      <c r="A496" s="63" t="s">
        <v>98</v>
      </c>
      <c r="B496" s="65" t="s">
        <v>334</v>
      </c>
      <c r="C496" s="65" t="s">
        <v>335</v>
      </c>
      <c r="D496" s="8">
        <f>IFERROR(IF(OR($B496="",$B496="No CAS"),INDEX('[1]DEQ Pollutant List'!$A$7:$A$611,MATCH($C496,'[1]DEQ Pollutant List'!$C$7:$C$611,0)),INDEX('[1]DEQ Pollutant List'!$A$7:$A$611,MATCH($B496,'[1]DEQ Pollutant List'!$B$7:$B$611,0))),"")</f>
        <v>325</v>
      </c>
      <c r="F496" s="104">
        <v>1.75E-3</v>
      </c>
      <c r="G496" s="65">
        <v>1.75E-3</v>
      </c>
      <c r="H496" s="65" t="s">
        <v>354</v>
      </c>
      <c r="I496" s="65" t="s">
        <v>179</v>
      </c>
      <c r="J496" s="67">
        <v>110.6434</v>
      </c>
      <c r="K496" s="67">
        <v>173.4425</v>
      </c>
      <c r="L496" s="67">
        <v>173.4425</v>
      </c>
      <c r="M496" s="67">
        <f>VLOOKUP('3. Pollutant Emissions - EF'!A496,'2. Emissions Units &amp; Activities'!A:M,11,FALSE)*G496</f>
        <v>0.42367500000000002</v>
      </c>
      <c r="N496" s="67">
        <f>VLOOKUP('3. Pollutant Emissions - EF'!A496,'2. Emissions Units &amp; Activities'!A:M,12,FALSE)*G496</f>
        <v>0.47518493150685265</v>
      </c>
      <c r="O496" s="67">
        <f>VLOOKUP('3. Pollutant Emissions - EF'!A496,'2. Emissions Units &amp; Activities'!A:M,13,FALSE)*G496</f>
        <v>0.47518493150685265</v>
      </c>
    </row>
    <row r="497" spans="1:15" x14ac:dyDescent="0.35">
      <c r="A497" s="62" t="s">
        <v>98</v>
      </c>
      <c r="B497" s="66" t="s">
        <v>243</v>
      </c>
      <c r="C497" s="66" t="s">
        <v>244</v>
      </c>
      <c r="D497" s="8">
        <f>IFERROR(IF(OR($B497="",$B497="No CAS"),INDEX('[1]DEQ Pollutant List'!$A$7:$A$611,MATCH($C497,'[1]DEQ Pollutant List'!$C$7:$C$611,0)),INDEX('[1]DEQ Pollutant List'!$A$7:$A$611,MATCH($B497,'[1]DEQ Pollutant List'!$B$7:$B$611,0))),"")</f>
        <v>146</v>
      </c>
      <c r="F497" s="104">
        <v>9.2399999999999996E-6</v>
      </c>
      <c r="G497" s="66">
        <v>9.2399999999999996E-6</v>
      </c>
      <c r="H497" s="66" t="s">
        <v>354</v>
      </c>
      <c r="I497" s="66" t="s">
        <v>179</v>
      </c>
      <c r="J497" s="68">
        <v>0.584197152</v>
      </c>
      <c r="K497" s="68">
        <v>0.91577640000000005</v>
      </c>
      <c r="L497" s="68">
        <v>0.91577640000000005</v>
      </c>
      <c r="M497" s="68">
        <f>VLOOKUP('3. Pollutant Emissions - EF'!A497,'2. Emissions Units &amp; Activities'!A:M,11,FALSE)*G497</f>
        <v>2.2370039999999999E-3</v>
      </c>
      <c r="N497" s="68">
        <f>VLOOKUP('3. Pollutant Emissions - EF'!A497,'2. Emissions Units &amp; Activities'!A:M,12,FALSE)*G497</f>
        <v>2.5089764383561816E-3</v>
      </c>
      <c r="O497" s="68">
        <f>VLOOKUP('3. Pollutant Emissions - EF'!A497,'2. Emissions Units &amp; Activities'!A:M,13,FALSE)*G497</f>
        <v>2.5089764383561816E-3</v>
      </c>
    </row>
    <row r="498" spans="1:15" x14ac:dyDescent="0.35">
      <c r="A498" s="63" t="s">
        <v>98</v>
      </c>
      <c r="B498" s="65" t="s">
        <v>215</v>
      </c>
      <c r="C498" s="65" t="s">
        <v>216</v>
      </c>
      <c r="D498" s="8">
        <f>IFERROR(IF(OR($B498="",$B498="No CAS"),INDEX('[1]DEQ Pollutant List'!$A$7:$A$611,MATCH($C498,'[1]DEQ Pollutant List'!$C$7:$C$611,0)),INDEX('[1]DEQ Pollutant List'!$A$7:$A$611,MATCH($B498,'[1]DEQ Pollutant List'!$B$7:$B$611,0))),"")</f>
        <v>149</v>
      </c>
      <c r="F498" s="104">
        <v>2.3200000000000001E-5</v>
      </c>
      <c r="G498" s="65">
        <v>2.3200000000000001E-5</v>
      </c>
      <c r="H498" s="65" t="s">
        <v>354</v>
      </c>
      <c r="I498" s="65" t="s">
        <v>179</v>
      </c>
      <c r="J498" s="67">
        <v>1.46681536</v>
      </c>
      <c r="K498" s="67">
        <v>2.2993519999999998</v>
      </c>
      <c r="L498" s="67">
        <v>2.2993519999999998</v>
      </c>
      <c r="M498" s="67">
        <f>VLOOKUP('3. Pollutant Emissions - EF'!A498,'2. Emissions Units &amp; Activities'!A:M,11,FALSE)*G498</f>
        <v>5.6167200000000004E-3</v>
      </c>
      <c r="N498" s="67">
        <f>VLOOKUP('3. Pollutant Emissions - EF'!A498,'2. Emissions Units &amp; Activities'!A:M,12,FALSE)*G498</f>
        <v>6.2995945205479896E-3</v>
      </c>
      <c r="O498" s="67">
        <f>VLOOKUP('3. Pollutant Emissions - EF'!A498,'2. Emissions Units &amp; Activities'!A:M,13,FALSE)*G498</f>
        <v>6.2995945205479896E-3</v>
      </c>
    </row>
    <row r="499" spans="1:15" x14ac:dyDescent="0.35">
      <c r="A499" s="62" t="s">
        <v>98</v>
      </c>
      <c r="B499" s="66" t="s">
        <v>286</v>
      </c>
      <c r="C499" s="66" t="s">
        <v>287</v>
      </c>
      <c r="D499" s="8">
        <f>IFERROR(IF(OR($B499="",$B499="No CAS"),INDEX('[1]DEQ Pollutant List'!$A$7:$A$611,MATCH($C499,'[1]DEQ Pollutant List'!$C$7:$C$611,0)),INDEX('[1]DEQ Pollutant List'!$A$7:$A$611,MATCH($B499,'[1]DEQ Pollutant List'!$B$7:$B$611,0))),"")</f>
        <v>328</v>
      </c>
      <c r="F499" s="104">
        <v>1.3799999999999999E-4</v>
      </c>
      <c r="G499" s="66">
        <v>1.3799999999999999E-4</v>
      </c>
      <c r="H499" s="66" t="s">
        <v>354</v>
      </c>
      <c r="I499" s="66" t="s">
        <v>179</v>
      </c>
      <c r="J499" s="68">
        <v>8.7250224000000003</v>
      </c>
      <c r="K499" s="68">
        <v>13.67718</v>
      </c>
      <c r="L499" s="68">
        <v>13.67718</v>
      </c>
      <c r="M499" s="68">
        <f>VLOOKUP('3. Pollutant Emissions - EF'!A499,'2. Emissions Units &amp; Activities'!A:M,11,FALSE)*G499</f>
        <v>3.3409799999999996E-2</v>
      </c>
      <c r="N499" s="68">
        <f>VLOOKUP('3. Pollutant Emissions - EF'!A499,'2. Emissions Units &amp; Activities'!A:M,12,FALSE)*G499</f>
        <v>3.7471726027397519E-2</v>
      </c>
      <c r="O499" s="68">
        <f>VLOOKUP('3. Pollutant Emissions - EF'!A499,'2. Emissions Units &amp; Activities'!A:M,13,FALSE)*G499</f>
        <v>3.7471726027397519E-2</v>
      </c>
    </row>
    <row r="500" spans="1:15" x14ac:dyDescent="0.35">
      <c r="A500" s="63" t="s">
        <v>98</v>
      </c>
      <c r="B500" s="65" t="s">
        <v>316</v>
      </c>
      <c r="C500" s="66" t="s">
        <v>317</v>
      </c>
      <c r="D500" s="8">
        <f>IFERROR(IF(OR($B500="",$B500="No CAS"),INDEX('[1]DEQ Pollutant List'!$A$7:$A$611,MATCH($C500,'[1]DEQ Pollutant List'!$C$7:$C$611,0)),INDEX('[1]DEQ Pollutant List'!$A$7:$A$611,MATCH($B500,'[1]DEQ Pollutant List'!$B$7:$B$611,0))),"")</f>
        <v>229</v>
      </c>
      <c r="F500" s="104">
        <v>2.8E-5</v>
      </c>
      <c r="G500" s="65">
        <v>2.8E-5</v>
      </c>
      <c r="H500" s="65" t="s">
        <v>354</v>
      </c>
      <c r="I500" s="65" t="s">
        <v>179</v>
      </c>
      <c r="J500" s="67">
        <v>1.7702944</v>
      </c>
      <c r="K500" s="67">
        <v>2.77508</v>
      </c>
      <c r="L500" s="67">
        <v>2.77508</v>
      </c>
      <c r="M500" s="67">
        <f>VLOOKUP('3. Pollutant Emissions - EF'!A500,'2. Emissions Units &amp; Activities'!A:M,11,FALSE)*G500</f>
        <v>6.7787999999999998E-3</v>
      </c>
      <c r="N500" s="67">
        <f>VLOOKUP('3. Pollutant Emissions - EF'!A500,'2. Emissions Units &amp; Activities'!A:M,12,FALSE)*G500</f>
        <v>7.6029589041096421E-3</v>
      </c>
      <c r="O500" s="67">
        <f>VLOOKUP('3. Pollutant Emissions - EF'!A500,'2. Emissions Units &amp; Activities'!A:M,13,FALSE)*G500</f>
        <v>7.6029589041096421E-3</v>
      </c>
    </row>
    <row r="501" spans="1:15" x14ac:dyDescent="0.35">
      <c r="A501" s="62" t="s">
        <v>98</v>
      </c>
      <c r="B501" s="66" t="s">
        <v>245</v>
      </c>
      <c r="C501" s="66" t="s">
        <v>246</v>
      </c>
      <c r="D501" s="8">
        <f>IFERROR(IF(OR($B501="",$B501="No CAS"),INDEX('[1]DEQ Pollutant List'!$A$7:$A$611,MATCH($C501,'[1]DEQ Pollutant List'!$C$7:$C$611,0)),INDEX('[1]DEQ Pollutant List'!$A$7:$A$611,MATCH($B501,'[1]DEQ Pollutant List'!$B$7:$B$611,0))),"")</f>
        <v>424</v>
      </c>
      <c r="F501" s="104">
        <v>1.0699999999999999E-5</v>
      </c>
      <c r="G501" s="66">
        <v>1.0699999999999999E-5</v>
      </c>
      <c r="H501" s="66" t="s">
        <v>354</v>
      </c>
      <c r="I501" s="66" t="s">
        <v>179</v>
      </c>
      <c r="J501" s="68">
        <v>0.67650535999999994</v>
      </c>
      <c r="K501" s="68">
        <v>1.0604769999999999</v>
      </c>
      <c r="L501" s="68">
        <v>1.0604769999999999</v>
      </c>
      <c r="M501" s="68">
        <f>VLOOKUP('3. Pollutant Emissions - EF'!A501,'2. Emissions Units &amp; Activities'!A:M,11,FALSE)*G501</f>
        <v>2.5904699999999997E-3</v>
      </c>
      <c r="N501" s="68">
        <f>VLOOKUP('3. Pollutant Emissions - EF'!A501,'2. Emissions Units &amp; Activities'!A:M,12,FALSE)*G501</f>
        <v>2.9054164383561843E-3</v>
      </c>
      <c r="O501" s="68">
        <f>VLOOKUP('3. Pollutant Emissions - EF'!A501,'2. Emissions Units &amp; Activities'!A:M,13,FALSE)*G501</f>
        <v>2.9054164383561843E-3</v>
      </c>
    </row>
    <row r="502" spans="1:15" x14ac:dyDescent="0.35">
      <c r="A502" s="63" t="s">
        <v>98</v>
      </c>
      <c r="B502" s="65" t="s">
        <v>217</v>
      </c>
      <c r="C502" s="65" t="s">
        <v>218</v>
      </c>
      <c r="D502" s="8">
        <f>IFERROR(IF(OR($B502="",$B502="No CAS"),INDEX('[1]DEQ Pollutant List'!$A$7:$A$611,MATCH($C502,'[1]DEQ Pollutant List'!$C$7:$C$611,0)),INDEX('[1]DEQ Pollutant List'!$A$7:$A$611,MATCH($B502,'[1]DEQ Pollutant List'!$B$7:$B$611,0))),"")</f>
        <v>250</v>
      </c>
      <c r="F502" s="104">
        <v>3.13E-3</v>
      </c>
      <c r="G502" s="65">
        <v>3.13E-3</v>
      </c>
      <c r="H502" s="65" t="s">
        <v>354</v>
      </c>
      <c r="I502" s="65" t="s">
        <v>179</v>
      </c>
      <c r="J502" s="88">
        <v>197.89362399999999</v>
      </c>
      <c r="K502" s="67">
        <v>310.21429999999998</v>
      </c>
      <c r="L502" s="67">
        <v>310.21429999999998</v>
      </c>
      <c r="M502" s="67">
        <f>VLOOKUP('3. Pollutant Emissions - EF'!A502,'2. Emissions Units &amp; Activities'!A:M,11,FALSE)*G502</f>
        <v>0.75777300000000003</v>
      </c>
      <c r="N502" s="67">
        <f>VLOOKUP('3. Pollutant Emissions - EF'!A502,'2. Emissions Units &amp; Activities'!A:M,12,FALSE)*G502</f>
        <v>0.84990219178082782</v>
      </c>
      <c r="O502" s="67">
        <f>VLOOKUP('3. Pollutant Emissions - EF'!A502,'2. Emissions Units &amp; Activities'!A:M,13,FALSE)*G502</f>
        <v>0.84990219178082782</v>
      </c>
    </row>
    <row r="503" spans="1:15" x14ac:dyDescent="0.35">
      <c r="A503" s="62" t="s">
        <v>98</v>
      </c>
      <c r="B503" s="66" t="s">
        <v>249</v>
      </c>
      <c r="C503" s="66" t="s">
        <v>250</v>
      </c>
      <c r="D503" s="8">
        <f>IFERROR(IF(OR($B503="",$B503="No CAS"),INDEX('[1]DEQ Pollutant List'!$A$7:$A$611,MATCH($C503,'[1]DEQ Pollutant List'!$C$7:$C$611,0)),INDEX('[1]DEQ Pollutant List'!$A$7:$A$611,MATCH($B503,'[1]DEQ Pollutant List'!$B$7:$B$611,0))),"")</f>
        <v>289</v>
      </c>
      <c r="F503" s="104">
        <v>4.7599999999999998E-5</v>
      </c>
      <c r="G503" s="66">
        <v>4.7599999999999998E-5</v>
      </c>
      <c r="H503" s="66" t="s">
        <v>354</v>
      </c>
      <c r="I503" s="66" t="s">
        <v>179</v>
      </c>
      <c r="J503" s="89">
        <v>3.0095004799999998</v>
      </c>
      <c r="K503" s="68">
        <v>4.7176359999999997</v>
      </c>
      <c r="L503" s="68">
        <v>4.7176359999999997</v>
      </c>
      <c r="M503" s="68">
        <f>VLOOKUP('3. Pollutant Emissions - EF'!A503,'2. Emissions Units &amp; Activities'!A:M,11,FALSE)*G503</f>
        <v>1.152396E-2</v>
      </c>
      <c r="N503" s="68">
        <f>VLOOKUP('3. Pollutant Emissions - EF'!A503,'2. Emissions Units &amp; Activities'!A:M,12,FALSE)*G503</f>
        <v>1.2925030136986392E-2</v>
      </c>
      <c r="O503" s="68">
        <f>VLOOKUP('3. Pollutant Emissions - EF'!A503,'2. Emissions Units &amp; Activities'!A:M,13,FALSE)*G503</f>
        <v>1.2925030136986392E-2</v>
      </c>
    </row>
    <row r="504" spans="1:15" x14ac:dyDescent="0.35">
      <c r="A504" s="63" t="s">
        <v>98</v>
      </c>
      <c r="B504" s="65" t="s">
        <v>219</v>
      </c>
      <c r="C504" s="65" t="s">
        <v>220</v>
      </c>
      <c r="D504" s="8">
        <f>IFERROR(IF(OR($B504="",$B504="No CAS"),INDEX('[1]DEQ Pollutant List'!$A$7:$A$611,MATCH($C504,'[1]DEQ Pollutant List'!$C$7:$C$611,0)),INDEX('[1]DEQ Pollutant List'!$A$7:$A$611,MATCH($B504,'[1]DEQ Pollutant List'!$B$7:$B$611,0))),"")</f>
        <v>292</v>
      </c>
      <c r="F504" s="104">
        <v>1.9E-3</v>
      </c>
      <c r="G504" s="65">
        <v>1.9E-3</v>
      </c>
      <c r="H504" s="65" t="s">
        <v>354</v>
      </c>
      <c r="I504" s="65" t="s">
        <v>175</v>
      </c>
      <c r="J504" s="65">
        <v>120.12712000000001</v>
      </c>
      <c r="K504" s="67">
        <v>188.309</v>
      </c>
      <c r="L504" s="67">
        <v>188.309</v>
      </c>
      <c r="M504" s="67">
        <f>VLOOKUP('3. Pollutant Emissions - EF'!A504,'2. Emissions Units &amp; Activities'!A:M,11,FALSE)*G504</f>
        <v>0.45999000000000001</v>
      </c>
      <c r="N504" s="67">
        <f>VLOOKUP('3. Pollutant Emissions - EF'!A504,'2. Emissions Units &amp; Activities'!A:M,12,FALSE)*G504</f>
        <v>0.51591506849315427</v>
      </c>
      <c r="O504" s="67">
        <f>VLOOKUP('3. Pollutant Emissions - EF'!A504,'2. Emissions Units &amp; Activities'!A:M,13,FALSE)*G504</f>
        <v>0.51591506849315427</v>
      </c>
    </row>
    <row r="505" spans="1:15" x14ac:dyDescent="0.35">
      <c r="A505" s="62" t="s">
        <v>98</v>
      </c>
      <c r="B505" s="95" t="s">
        <v>288</v>
      </c>
      <c r="C505" s="66" t="s">
        <v>289</v>
      </c>
      <c r="D505" s="8">
        <f>IFERROR(IF(OR($B505="",$B505="No CAS"),INDEX('[1]DEQ Pollutant List'!$A$7:$A$611,MATCH($C505,'[1]DEQ Pollutant List'!$C$7:$C$611,0)),INDEX('[1]DEQ Pollutant List'!$A$7:$A$611,MATCH($B505,'[1]DEQ Pollutant List'!$B$7:$B$611,0))),"")</f>
        <v>293</v>
      </c>
      <c r="F505" s="104">
        <v>5.2700002000000003E-2</v>
      </c>
      <c r="G505" s="66">
        <v>7.3847999999999997E-2</v>
      </c>
      <c r="H505" s="66" t="s">
        <v>354</v>
      </c>
      <c r="I505" s="66" t="s">
        <v>175</v>
      </c>
      <c r="J505" s="89">
        <v>3331.9470700000002</v>
      </c>
      <c r="K505" s="68">
        <v>5223.0971730000001</v>
      </c>
      <c r="L505" s="68">
        <v>5223.0971730000001</v>
      </c>
      <c r="M505" s="68">
        <f>VLOOKUP('3. Pollutant Emissions - EF'!A505,'2. Emissions Units &amp; Activities'!A:M,11,FALSE)*G505</f>
        <v>17.878600799999997</v>
      </c>
      <c r="N505" s="68">
        <f>VLOOKUP('3. Pollutant Emissions - EF'!A505,'2. Emissions Units &amp; Activities'!A:M,12,FALSE)*G505</f>
        <v>20.052261041096028</v>
      </c>
      <c r="O505" s="68">
        <f>VLOOKUP('3. Pollutant Emissions - EF'!A505,'2. Emissions Units &amp; Activities'!A:M,13,FALSE)*G505</f>
        <v>20.052261041096028</v>
      </c>
    </row>
    <row r="506" spans="1:15" x14ac:dyDescent="0.35">
      <c r="A506" s="63" t="s">
        <v>98</v>
      </c>
      <c r="B506" s="65" t="s">
        <v>342</v>
      </c>
      <c r="C506" s="65" t="s">
        <v>343</v>
      </c>
      <c r="D506" s="8">
        <f>IFERROR(IF(OR($B506="",$B506="No CAS"),INDEX('[1]DEQ Pollutant List'!$A$7:$A$611,MATCH($C506,'[1]DEQ Pollutant List'!$C$7:$C$611,0)),INDEX('[1]DEQ Pollutant List'!$A$7:$A$611,MATCH($B506,'[1]DEQ Pollutant List'!$B$7:$B$611,0))),"")</f>
        <v>302</v>
      </c>
      <c r="F506" s="104">
        <v>6.45E-3</v>
      </c>
      <c r="G506" s="65">
        <v>6.45E-3</v>
      </c>
      <c r="H506" s="65" t="s">
        <v>354</v>
      </c>
      <c r="I506" s="65" t="s">
        <v>179</v>
      </c>
      <c r="J506" s="88">
        <v>407.79996</v>
      </c>
      <c r="K506" s="67">
        <v>639.2595</v>
      </c>
      <c r="L506" s="67">
        <v>639.2595</v>
      </c>
      <c r="M506" s="67">
        <f>VLOOKUP('3. Pollutant Emissions - EF'!A506,'2. Emissions Units &amp; Activities'!A:M,11,FALSE)*G506</f>
        <v>1.561545</v>
      </c>
      <c r="N506" s="67">
        <f>VLOOKUP('3. Pollutant Emissions - EF'!A506,'2. Emissions Units &amp; Activities'!A:M,12,FALSE)*G506</f>
        <v>1.751395890410971</v>
      </c>
      <c r="O506" s="67">
        <f>VLOOKUP('3. Pollutant Emissions - EF'!A506,'2. Emissions Units &amp; Activities'!A:M,13,FALSE)*G506</f>
        <v>1.751395890410971</v>
      </c>
    </row>
    <row r="507" spans="1:15" x14ac:dyDescent="0.35">
      <c r="A507" s="62" t="s">
        <v>98</v>
      </c>
      <c r="B507" s="66" t="s">
        <v>348</v>
      </c>
      <c r="C507" s="66" t="s">
        <v>349</v>
      </c>
      <c r="D507" s="8">
        <f>IFERROR(IF(OR($B507="",$B507="No CAS"),INDEX('[1]DEQ Pollutant List'!$A$7:$A$611,MATCH($C507,'[1]DEQ Pollutant List'!$C$7:$C$611,0)),INDEX('[1]DEQ Pollutant List'!$A$7:$A$611,MATCH($B507,'[1]DEQ Pollutant List'!$B$7:$B$611,0))),"")</f>
        <v>157</v>
      </c>
      <c r="F507" s="104">
        <v>1.6299999999999999E-3</v>
      </c>
      <c r="G507" s="66">
        <v>1.6299999999999999E-3</v>
      </c>
      <c r="H507" s="66" t="s">
        <v>354</v>
      </c>
      <c r="I507" s="66" t="s">
        <v>179</v>
      </c>
      <c r="J507" s="68">
        <v>103.05642400000001</v>
      </c>
      <c r="K507" s="68">
        <v>161.54929999999999</v>
      </c>
      <c r="L507" s="68">
        <v>161.54929999999999</v>
      </c>
      <c r="M507" s="68">
        <f>VLOOKUP('3. Pollutant Emissions - EF'!A507,'2. Emissions Units &amp; Activities'!A:M,11,FALSE)*G507</f>
        <v>0.394623</v>
      </c>
      <c r="N507" s="68">
        <f>VLOOKUP('3. Pollutant Emissions - EF'!A507,'2. Emissions Units &amp; Activities'!A:M,12,FALSE)*G507</f>
        <v>0.4426008219178113</v>
      </c>
      <c r="O507" s="68">
        <f>VLOOKUP('3. Pollutant Emissions - EF'!A507,'2. Emissions Units &amp; Activities'!A:M,13,FALSE)*G507</f>
        <v>0.4426008219178113</v>
      </c>
    </row>
    <row r="508" spans="1:15" x14ac:dyDescent="0.35">
      <c r="A508" s="63" t="s">
        <v>98</v>
      </c>
      <c r="B508" s="65" t="s">
        <v>172</v>
      </c>
      <c r="C508" s="65" t="s">
        <v>173</v>
      </c>
      <c r="D508" s="8">
        <f>IFERROR(IF(OR($B508="",$B508="No CAS"),INDEX('[1]DEQ Pollutant List'!$A$7:$A$611,MATCH($C508,'[1]DEQ Pollutant List'!$C$7:$C$611,0)),INDEX('[1]DEQ Pollutant List'!$A$7:$A$611,MATCH($B508,'[1]DEQ Pollutant List'!$B$7:$B$611,0))),"")</f>
        <v>305</v>
      </c>
      <c r="F508" s="104">
        <v>1.4800000000000001E-5</v>
      </c>
      <c r="G508" s="65">
        <v>1.4800000000000001E-5</v>
      </c>
      <c r="H508" s="65" t="s">
        <v>354</v>
      </c>
      <c r="I508" s="65" t="s">
        <v>179</v>
      </c>
      <c r="J508" s="67">
        <v>0.93572703999999995</v>
      </c>
      <c r="K508" s="67">
        <v>1.466828</v>
      </c>
      <c r="L508" s="67">
        <v>1.466828</v>
      </c>
      <c r="M508" s="67">
        <f>VLOOKUP('3. Pollutant Emissions - EF'!A508,'2. Emissions Units &amp; Activities'!A:M,11,FALSE)*G508</f>
        <v>3.5830800000000002E-3</v>
      </c>
      <c r="N508" s="67">
        <f>VLOOKUP('3. Pollutant Emissions - EF'!A508,'2. Emissions Units &amp; Activities'!A:M,12,FALSE)*G508</f>
        <v>4.0187068493150969E-3</v>
      </c>
      <c r="O508" s="67">
        <f>VLOOKUP('3. Pollutant Emissions - EF'!A508,'2. Emissions Units &amp; Activities'!A:M,13,FALSE)*G508</f>
        <v>4.0187068493150969E-3</v>
      </c>
    </row>
    <row r="509" spans="1:15" x14ac:dyDescent="0.35">
      <c r="A509" s="62" t="s">
        <v>98</v>
      </c>
      <c r="B509" s="66" t="s">
        <v>221</v>
      </c>
      <c r="C509" s="66" t="s">
        <v>222</v>
      </c>
      <c r="D509" s="8">
        <f>IFERROR(IF(OR($B509="",$B509="No CAS"),INDEX('[1]DEQ Pollutant List'!$A$7:$A$611,MATCH($C509,'[1]DEQ Pollutant List'!$C$7:$C$611,0)),INDEX('[1]DEQ Pollutant List'!$A$7:$A$611,MATCH($B509,'[1]DEQ Pollutant List'!$B$7:$B$611,0))),"")</f>
        <v>312</v>
      </c>
      <c r="F509" s="104">
        <v>4.4100000000000001E-5</v>
      </c>
      <c r="G509" s="66">
        <v>4.4100000000000001E-5</v>
      </c>
      <c r="H509" s="66" t="s">
        <v>354</v>
      </c>
      <c r="I509" s="66" t="s">
        <v>179</v>
      </c>
      <c r="J509" s="68">
        <v>2.7882136800000001</v>
      </c>
      <c r="K509" s="68">
        <v>4.3707510000000003</v>
      </c>
      <c r="L509" s="68">
        <v>4.3707510000000003</v>
      </c>
      <c r="M509" s="68">
        <f>VLOOKUP('3. Pollutant Emissions - EF'!A509,'2. Emissions Units &amp; Activities'!A:M,11,FALSE)*G509</f>
        <v>1.067661E-2</v>
      </c>
      <c r="N509" s="68">
        <f>VLOOKUP('3. Pollutant Emissions - EF'!A509,'2. Emissions Units &amp; Activities'!A:M,12,FALSE)*G509</f>
        <v>1.1974660273972686E-2</v>
      </c>
      <c r="O509" s="68">
        <f>VLOOKUP('3. Pollutant Emissions - EF'!A509,'2. Emissions Units &amp; Activities'!A:M,13,FALSE)*G509</f>
        <v>1.1974660273972686E-2</v>
      </c>
    </row>
    <row r="510" spans="1:15" x14ac:dyDescent="0.35">
      <c r="A510" s="63" t="s">
        <v>98</v>
      </c>
      <c r="B510" s="65" t="s">
        <v>223</v>
      </c>
      <c r="C510" s="65" t="s">
        <v>224</v>
      </c>
      <c r="D510" s="8">
        <f>IFERROR(IF(OR($B510="",$B510="No CAS"),INDEX('[1]DEQ Pollutant List'!$A$7:$A$611,MATCH($C510,'[1]DEQ Pollutant List'!$C$7:$C$611,0)),INDEX('[1]DEQ Pollutant List'!$A$7:$A$611,MATCH($B510,'[1]DEQ Pollutant List'!$B$7:$B$611,0))),"")</f>
        <v>316</v>
      </c>
      <c r="F510" s="104">
        <v>5.3800000000000002E-6</v>
      </c>
      <c r="G510" s="65">
        <v>5.3800000000000002E-6</v>
      </c>
      <c r="H510" s="65" t="s">
        <v>354</v>
      </c>
      <c r="I510" s="65" t="s">
        <v>179</v>
      </c>
      <c r="J510" s="67">
        <v>0.34014942399999998</v>
      </c>
      <c r="K510" s="67">
        <v>0.53321180000000001</v>
      </c>
      <c r="L510" s="67">
        <v>0.53321180000000001</v>
      </c>
      <c r="M510" s="67">
        <f>VLOOKUP('3. Pollutant Emissions - EF'!A510,'2. Emissions Units &amp; Activities'!A:M,11,FALSE)*G510</f>
        <v>1.302498E-3</v>
      </c>
      <c r="N510" s="67">
        <f>VLOOKUP('3. Pollutant Emissions - EF'!A510,'2. Emissions Units &amp; Activities'!A:M,12,FALSE)*G510</f>
        <v>1.4608542465753527E-3</v>
      </c>
      <c r="O510" s="67">
        <f>VLOOKUP('3. Pollutant Emissions - EF'!A510,'2. Emissions Units &amp; Activities'!A:M,13,FALSE)*G510</f>
        <v>1.4608542465753527E-3</v>
      </c>
    </row>
    <row r="511" spans="1:15" x14ac:dyDescent="0.35">
      <c r="A511" s="62" t="s">
        <v>98</v>
      </c>
      <c r="B511" s="66" t="s">
        <v>303</v>
      </c>
      <c r="C511" s="66" t="s">
        <v>304</v>
      </c>
      <c r="D511" s="8">
        <f>IFERROR(IF(OR($B511="",$B511="No CAS"),INDEX('[1]DEQ Pollutant List'!$A$7:$A$611,MATCH($C511,'[1]DEQ Pollutant List'!$C$7:$C$611,0)),INDEX('[1]DEQ Pollutant List'!$A$7:$A$611,MATCH($B511,'[1]DEQ Pollutant List'!$B$7:$B$611,0))),"")</f>
        <v>321</v>
      </c>
      <c r="F511" s="104">
        <v>1.2999999999999999E-2</v>
      </c>
      <c r="G511" s="66">
        <v>1.2999999999999999E-2</v>
      </c>
      <c r="H511" s="66" t="s">
        <v>354</v>
      </c>
      <c r="I511" s="66" t="s">
        <v>179</v>
      </c>
      <c r="J511" s="66">
        <v>821.92240000000004</v>
      </c>
      <c r="K511" s="68">
        <v>1288.43</v>
      </c>
      <c r="L511" s="68">
        <v>1288.43</v>
      </c>
      <c r="M511" s="68">
        <f>VLOOKUP('3. Pollutant Emissions - EF'!A511,'2. Emissions Units &amp; Activities'!A:M,11,FALSE)*G511</f>
        <v>3.1473</v>
      </c>
      <c r="N511" s="68">
        <f>VLOOKUP('3. Pollutant Emissions - EF'!A511,'2. Emissions Units &amp; Activities'!A:M,12,FALSE)*G511</f>
        <v>3.5299452054794767</v>
      </c>
      <c r="O511" s="68">
        <f>VLOOKUP('3. Pollutant Emissions - EF'!A511,'2. Emissions Units &amp; Activities'!A:M,13,FALSE)*G511</f>
        <v>3.5299452054794767</v>
      </c>
    </row>
    <row r="512" spans="1:15" x14ac:dyDescent="0.35">
      <c r="A512" s="63" t="s">
        <v>98</v>
      </c>
      <c r="B512" s="65" t="s">
        <v>290</v>
      </c>
      <c r="C512" s="65" t="s">
        <v>291</v>
      </c>
      <c r="D512" s="8">
        <f>IFERROR(IF(OR($B512="",$B512="No CAS"),INDEX('[1]DEQ Pollutant List'!$A$7:$A$611,MATCH($C512,'[1]DEQ Pollutant List'!$C$7:$C$611,0)),INDEX('[1]DEQ Pollutant List'!$A$7:$A$611,MATCH($B512,'[1]DEQ Pollutant List'!$B$7:$B$611,0))),"")</f>
        <v>337</v>
      </c>
      <c r="F512" s="104">
        <v>4.17E-4</v>
      </c>
      <c r="G512" s="65">
        <v>4.17E-4</v>
      </c>
      <c r="H512" s="65" t="s">
        <v>354</v>
      </c>
      <c r="I512" s="65" t="s">
        <v>179</v>
      </c>
      <c r="J512" s="67">
        <v>26.364741599999999</v>
      </c>
      <c r="K512" s="67">
        <v>41.328870000000002</v>
      </c>
      <c r="L512" s="67">
        <v>41.328870000000002</v>
      </c>
      <c r="M512" s="67">
        <f>VLOOKUP('3. Pollutant Emissions - EF'!A512,'2. Emissions Units &amp; Activities'!A:M,11,FALSE)*G512</f>
        <v>0.1009557</v>
      </c>
      <c r="N512" s="67">
        <f>VLOOKUP('3. Pollutant Emissions - EF'!A512,'2. Emissions Units &amp; Activities'!A:M,12,FALSE)*G512</f>
        <v>0.11322978082191859</v>
      </c>
      <c r="O512" s="67">
        <f>VLOOKUP('3. Pollutant Emissions - EF'!A512,'2. Emissions Units &amp; Activities'!A:M,13,FALSE)*G512</f>
        <v>0.11322978082191859</v>
      </c>
    </row>
    <row r="513" spans="1:15" x14ac:dyDescent="0.35">
      <c r="A513" s="62" t="s">
        <v>98</v>
      </c>
      <c r="B513" s="66" t="s">
        <v>251</v>
      </c>
      <c r="C513" s="66" t="s">
        <v>252</v>
      </c>
      <c r="D513" s="8">
        <f>IFERROR(IF(OR($B513="",$B513="No CAS"),INDEX('[1]DEQ Pollutant List'!$A$7:$A$611,MATCH($C513,'[1]DEQ Pollutant List'!$C$7:$C$611,0)),INDEX('[1]DEQ Pollutant List'!$A$7:$A$611,MATCH($B513,'[1]DEQ Pollutant List'!$B$7:$B$611,0))),"")</f>
        <v>428</v>
      </c>
      <c r="F513" s="104">
        <v>3.7399999999999998E-3</v>
      </c>
      <c r="G513" s="66">
        <v>3.7399999999999998E-3</v>
      </c>
      <c r="H513" s="66" t="s">
        <v>354</v>
      </c>
      <c r="I513" s="66" t="s">
        <v>179</v>
      </c>
      <c r="J513" s="68">
        <v>236.46075200000001</v>
      </c>
      <c r="K513" s="68">
        <v>370.67140000000001</v>
      </c>
      <c r="L513" s="68">
        <v>370.67140000000001</v>
      </c>
      <c r="M513" s="68">
        <f>VLOOKUP('3. Pollutant Emissions - EF'!A513,'2. Emissions Units &amp; Activities'!A:M,11,FALSE)*G513</f>
        <v>0.90545399999999998</v>
      </c>
      <c r="N513" s="68">
        <f>VLOOKUP('3. Pollutant Emissions - EF'!A513,'2. Emissions Units &amp; Activities'!A:M,12,FALSE)*G513</f>
        <v>1.0155380821917879</v>
      </c>
      <c r="O513" s="68">
        <f>VLOOKUP('3. Pollutant Emissions - EF'!A513,'2. Emissions Units &amp; Activities'!A:M,13,FALSE)*G513</f>
        <v>1.0155380821917879</v>
      </c>
    </row>
    <row r="514" spans="1:15" x14ac:dyDescent="0.35">
      <c r="A514" s="63" t="s">
        <v>98</v>
      </c>
      <c r="B514" s="65" t="s">
        <v>225</v>
      </c>
      <c r="C514" s="65" t="s">
        <v>226</v>
      </c>
      <c r="D514" s="8">
        <f>IFERROR(IF(OR($B514="",$B514="No CAS"),INDEX('[1]DEQ Pollutant List'!$A$7:$A$611,MATCH($C514,'[1]DEQ Pollutant List'!$C$7:$C$611,0)),INDEX('[1]DEQ Pollutant List'!$A$7:$A$611,MATCH($B514,'[1]DEQ Pollutant List'!$B$7:$B$611,0))),"")</f>
        <v>364</v>
      </c>
      <c r="F514" s="104">
        <v>2.5199999999999999E-5</v>
      </c>
      <c r="G514" s="65">
        <v>2.5199999999999999E-5</v>
      </c>
      <c r="H514" s="65" t="s">
        <v>354</v>
      </c>
      <c r="I514" s="65" t="s">
        <v>179</v>
      </c>
      <c r="J514" s="67">
        <v>1.59326496</v>
      </c>
      <c r="K514" s="67">
        <v>2.4975719999999999</v>
      </c>
      <c r="L514" s="67">
        <v>2.4975719999999999</v>
      </c>
      <c r="M514" s="67">
        <f>VLOOKUP('3. Pollutant Emissions - EF'!A514,'2. Emissions Units &amp; Activities'!A:M,11,FALSE)*G514</f>
        <v>6.1009199999999993E-3</v>
      </c>
      <c r="N514" s="67">
        <f>VLOOKUP('3. Pollutant Emissions - EF'!A514,'2. Emissions Units &amp; Activities'!A:M,12,FALSE)*G514</f>
        <v>6.8426630136986773E-3</v>
      </c>
      <c r="O514" s="67">
        <f>VLOOKUP('3. Pollutant Emissions - EF'!A514,'2. Emissions Units &amp; Activities'!A:M,13,FALSE)*G514</f>
        <v>6.8426630136986773E-3</v>
      </c>
    </row>
    <row r="515" spans="1:15" x14ac:dyDescent="0.35">
      <c r="A515" s="62" t="s">
        <v>98</v>
      </c>
      <c r="B515" s="66" t="s">
        <v>227</v>
      </c>
      <c r="C515" s="66" t="s">
        <v>228</v>
      </c>
      <c r="D515" s="8">
        <f>IFERROR(IF(OR($B515="",$B515="No CAS"),INDEX('[1]DEQ Pollutant List'!$A$7:$A$611,MATCH($C515,'[1]DEQ Pollutant List'!$C$7:$C$611,0)),INDEX('[1]DEQ Pollutant List'!$A$7:$A$611,MATCH($B515,'[1]DEQ Pollutant List'!$B$7:$B$611,0))),"")</f>
        <v>533</v>
      </c>
      <c r="F515" s="103">
        <v>1.2900000000000001E-9</v>
      </c>
      <c r="G515" s="68">
        <v>1.2900000000000001E-9</v>
      </c>
      <c r="H515" s="66" t="s">
        <v>354</v>
      </c>
      <c r="I515" s="66" t="s">
        <v>179</v>
      </c>
      <c r="J515" s="68">
        <v>8.1559999999999998E-5</v>
      </c>
      <c r="K515" s="68">
        <v>1.2785199999999999E-4</v>
      </c>
      <c r="L515" s="68">
        <v>1.2785199999999999E-4</v>
      </c>
      <c r="M515" s="68">
        <f>VLOOKUP('3. Pollutant Emissions - EF'!A515,'2. Emissions Units &amp; Activities'!A:M,11,FALSE)*G515</f>
        <v>3.1230899999999999E-7</v>
      </c>
      <c r="N515" s="68">
        <f>VLOOKUP('3. Pollutant Emissions - EF'!A515,'2. Emissions Units &amp; Activities'!A:M,12,FALSE)*G515</f>
        <v>3.5027917808219424E-7</v>
      </c>
      <c r="O515" s="68">
        <f>VLOOKUP('3. Pollutant Emissions - EF'!A515,'2. Emissions Units &amp; Activities'!A:M,13,FALSE)*G515</f>
        <v>3.5027917808219424E-7</v>
      </c>
    </row>
    <row r="516" spans="1:15" x14ac:dyDescent="0.35">
      <c r="A516" s="63" t="s">
        <v>98</v>
      </c>
      <c r="B516" s="65" t="s">
        <v>318</v>
      </c>
      <c r="C516" s="65" t="s">
        <v>319</v>
      </c>
      <c r="D516" s="8">
        <f>IFERROR(IF(OR($B516="",$B516="No CAS"),INDEX('[1]DEQ Pollutant List'!$A$7:$A$611,MATCH($C516,'[1]DEQ Pollutant List'!$C$7:$C$611,0)),INDEX('[1]DEQ Pollutant List'!$A$7:$A$611,MATCH($B516,'[1]DEQ Pollutant List'!$B$7:$B$611,0))),"")</f>
        <v>497</v>
      </c>
      <c r="F516" s="104">
        <v>9.2599999999999991E-3</v>
      </c>
      <c r="G516" s="65">
        <v>9.2599999999999991E-3</v>
      </c>
      <c r="H516" s="65" t="s">
        <v>354</v>
      </c>
      <c r="I516" s="65" t="s">
        <v>179</v>
      </c>
      <c r="J516" s="88">
        <v>585.46164799999997</v>
      </c>
      <c r="K516" s="67">
        <v>917.7586</v>
      </c>
      <c r="L516" s="67">
        <v>917.7586</v>
      </c>
      <c r="M516" s="67">
        <f>VLOOKUP('3. Pollutant Emissions - EF'!A516,'2. Emissions Units &amp; Activities'!A:M,11,FALSE)*G516</f>
        <v>2.2418459999999998</v>
      </c>
      <c r="N516" s="67">
        <f>VLOOKUP('3. Pollutant Emissions - EF'!A516,'2. Emissions Units &amp; Activities'!A:M,12,FALSE)*G516</f>
        <v>2.5144071232876883</v>
      </c>
      <c r="O516" s="67">
        <f>VLOOKUP('3. Pollutant Emissions - EF'!A516,'2. Emissions Units &amp; Activities'!A:M,13,FALSE)*G516</f>
        <v>2.5144071232876883</v>
      </c>
    </row>
    <row r="517" spans="1:15" x14ac:dyDescent="0.35">
      <c r="A517" s="62" t="s">
        <v>98</v>
      </c>
      <c r="B517" s="66" t="s">
        <v>262</v>
      </c>
      <c r="C517" s="66" t="s">
        <v>263</v>
      </c>
      <c r="D517" s="8" t="str">
        <f>IFERROR(IF(OR($B517="",$B517="No CAS"),INDEX('[1]DEQ Pollutant List'!$A$7:$A$611,MATCH($C517,'[1]DEQ Pollutant List'!$C$7:$C$611,0)),INDEX('[1]DEQ Pollutant List'!$A$7:$A$611,MATCH($B517,'[1]DEQ Pollutant List'!$B$7:$B$611,0))),"")</f>
        <v/>
      </c>
      <c r="F517" s="103">
        <v>2.34627E-11</v>
      </c>
      <c r="G517" s="68">
        <v>2.34627E-11</v>
      </c>
      <c r="H517" s="66" t="s">
        <v>354</v>
      </c>
      <c r="I517" s="66" t="s">
        <v>175</v>
      </c>
      <c r="J517" s="68">
        <v>1.48342E-6</v>
      </c>
      <c r="K517" s="68">
        <v>2.3253899999999999E-6</v>
      </c>
      <c r="L517" s="68">
        <v>2.3253899999999999E-6</v>
      </c>
      <c r="M517" s="68">
        <f>VLOOKUP('3. Pollutant Emissions - EF'!A517,'2. Emissions Units &amp; Activities'!A:M,11,FALSE)*G517</f>
        <v>5.6803196700000001E-9</v>
      </c>
      <c r="N517" s="68">
        <f>VLOOKUP('3. Pollutant Emissions - EF'!A517,'2. Emissions Units &amp; Activities'!A:M,12,FALSE)*G517</f>
        <v>6.370926567123332E-9</v>
      </c>
      <c r="O517" s="68">
        <f>VLOOKUP('3. Pollutant Emissions - EF'!A517,'2. Emissions Units &amp; Activities'!A:M,13,FALSE)*G517</f>
        <v>6.370926567123332E-9</v>
      </c>
    </row>
    <row r="518" spans="1:15" x14ac:dyDescent="0.35">
      <c r="A518" s="63" t="s">
        <v>98</v>
      </c>
      <c r="B518" s="65" t="s">
        <v>305</v>
      </c>
      <c r="C518" s="65" t="s">
        <v>306</v>
      </c>
      <c r="D518" s="8">
        <f>IFERROR(IF(OR($B518="",$B518="No CAS"),INDEX('[1]DEQ Pollutant List'!$A$7:$A$611,MATCH($C518,'[1]DEQ Pollutant List'!$C$7:$C$611,0)),INDEX('[1]DEQ Pollutant List'!$A$7:$A$611,MATCH($B518,'[1]DEQ Pollutant List'!$B$7:$B$611,0))),"")</f>
        <v>559</v>
      </c>
      <c r="F518" s="104">
        <v>4.8799999999999998E-3</v>
      </c>
      <c r="G518" s="65">
        <v>4.8799999999999998E-3</v>
      </c>
      <c r="H518" s="65" t="s">
        <v>354</v>
      </c>
      <c r="I518" s="65" t="s">
        <v>179</v>
      </c>
      <c r="J518" s="88">
        <v>308.53702399999997</v>
      </c>
      <c r="K518" s="67">
        <v>483.65679999999998</v>
      </c>
      <c r="L518" s="67">
        <v>483.65679999999998</v>
      </c>
      <c r="M518" s="67">
        <f>VLOOKUP('3. Pollutant Emissions - EF'!A518,'2. Emissions Units &amp; Activities'!A:M,11,FALSE)*G518</f>
        <v>1.1814479999999998</v>
      </c>
      <c r="N518" s="67">
        <f>VLOOKUP('3. Pollutant Emissions - EF'!A518,'2. Emissions Units &amp; Activities'!A:M,12,FALSE)*G518</f>
        <v>1.3250871232876804</v>
      </c>
      <c r="O518" s="67">
        <f>VLOOKUP('3. Pollutant Emissions - EF'!A518,'2. Emissions Units &amp; Activities'!A:M,13,FALSE)*G518</f>
        <v>1.3250871232876804</v>
      </c>
    </row>
    <row r="519" spans="1:15" x14ac:dyDescent="0.35">
      <c r="A519" s="62" t="s">
        <v>98</v>
      </c>
      <c r="B519" s="66" t="s">
        <v>255</v>
      </c>
      <c r="C519" s="66" t="s">
        <v>256</v>
      </c>
      <c r="D519" s="8">
        <f>IFERROR(IF(OR($B519="",$B519="No CAS"),INDEX('[1]DEQ Pollutant List'!$A$7:$A$611,MATCH($C519,'[1]DEQ Pollutant List'!$C$7:$C$611,0)),INDEX('[1]DEQ Pollutant List'!$A$7:$A$611,MATCH($B519,'[1]DEQ Pollutant List'!$B$7:$B$611,0))),"")</f>
        <v>431</v>
      </c>
      <c r="F519" s="104">
        <v>4.1100000000000003E-5</v>
      </c>
      <c r="G519" s="66">
        <v>4.1100000000000003E-5</v>
      </c>
      <c r="H519" s="66" t="s">
        <v>354</v>
      </c>
      <c r="I519" s="66" t="s">
        <v>179</v>
      </c>
      <c r="J519" s="68">
        <v>2.5985392799999998</v>
      </c>
      <c r="K519" s="68">
        <v>4.0734209999999997</v>
      </c>
      <c r="L519" s="68">
        <v>4.0734209999999997</v>
      </c>
      <c r="M519" s="68">
        <f>VLOOKUP('3. Pollutant Emissions - EF'!A519,'2. Emissions Units &amp; Activities'!A:M,11,FALSE)*G519</f>
        <v>9.9503100000000004E-3</v>
      </c>
      <c r="N519" s="68">
        <f>VLOOKUP('3. Pollutant Emissions - EF'!A519,'2. Emissions Units &amp; Activities'!A:M,12,FALSE)*G519</f>
        <v>1.1160057534246653E-2</v>
      </c>
      <c r="O519" s="68">
        <f>VLOOKUP('3. Pollutant Emissions - EF'!A519,'2. Emissions Units &amp; Activities'!A:M,13,FALSE)*G519</f>
        <v>1.1160057534246653E-2</v>
      </c>
    </row>
    <row r="520" spans="1:15" x14ac:dyDescent="0.35">
      <c r="A520" s="63" t="s">
        <v>98</v>
      </c>
      <c r="B520" s="65" t="s">
        <v>231</v>
      </c>
      <c r="C520" s="65" t="s">
        <v>232</v>
      </c>
      <c r="D520" s="8">
        <f>IFERROR(IF(OR($B520="",$B520="No CAS"),INDEX('[1]DEQ Pollutant List'!$A$7:$A$611,MATCH($C520,'[1]DEQ Pollutant List'!$C$7:$C$611,0)),INDEX('[1]DEQ Pollutant List'!$A$7:$A$611,MATCH($B520,'[1]DEQ Pollutant List'!$B$7:$B$611,0))),"")</f>
        <v>575</v>
      </c>
      <c r="F520" s="104">
        <v>2.8000000000000002E-7</v>
      </c>
      <c r="G520" s="65">
        <v>2.8000000000000002E-7</v>
      </c>
      <c r="H520" s="65" t="s">
        <v>354</v>
      </c>
      <c r="I520" s="65" t="s">
        <v>179</v>
      </c>
      <c r="J520" s="67">
        <v>1.7702944000000002E-2</v>
      </c>
      <c r="K520" s="67">
        <v>2.7750799999999999E-2</v>
      </c>
      <c r="L520" s="67">
        <v>2.7750799999999999E-2</v>
      </c>
      <c r="M520" s="67">
        <f>VLOOKUP('3. Pollutant Emissions - EF'!A520,'2. Emissions Units &amp; Activities'!A:M,11,FALSE)*G520</f>
        <v>6.7788000000000009E-5</v>
      </c>
      <c r="N520" s="67">
        <f>VLOOKUP('3. Pollutant Emissions - EF'!A520,'2. Emissions Units &amp; Activities'!A:M,12,FALSE)*G520</f>
        <v>7.602958904109643E-5</v>
      </c>
      <c r="O520" s="67">
        <f>VLOOKUP('3. Pollutant Emissions - EF'!A520,'2. Emissions Units &amp; Activities'!A:M,13,FALSE)*G520</f>
        <v>7.602958904109643E-5</v>
      </c>
    </row>
    <row r="521" spans="1:15" x14ac:dyDescent="0.35">
      <c r="A521" s="62" t="s">
        <v>98</v>
      </c>
      <c r="B521" s="66" t="s">
        <v>355</v>
      </c>
      <c r="C521" s="66" t="s">
        <v>356</v>
      </c>
      <c r="D521" s="8">
        <f>IFERROR(IF(OR($B521="",$B521="No CAS"),INDEX('[1]DEQ Pollutant List'!$A$7:$A$611,MATCH($C521,'[1]DEQ Pollutant List'!$C$7:$C$611,0)),INDEX('[1]DEQ Pollutant List'!$A$7:$A$611,MATCH($B521,'[1]DEQ Pollutant List'!$B$7:$B$611,0))),"")</f>
        <v>580</v>
      </c>
      <c r="F521" s="103">
        <v>2.7599999999999999E-8</v>
      </c>
      <c r="G521" s="68">
        <v>2.7599999999999999E-8</v>
      </c>
      <c r="H521" s="66" t="s">
        <v>354</v>
      </c>
      <c r="I521" s="66" t="s">
        <v>179</v>
      </c>
      <c r="J521" s="68">
        <v>1.7450040000000001E-3</v>
      </c>
      <c r="K521" s="68">
        <v>2.7354359999999999E-3</v>
      </c>
      <c r="L521" s="68">
        <v>2.7354359999999999E-3</v>
      </c>
      <c r="M521" s="68">
        <f>VLOOKUP('3. Pollutant Emissions - EF'!A521,'2. Emissions Units &amp; Activities'!A:M,11,FALSE)*G521</f>
        <v>6.6819599999999995E-6</v>
      </c>
      <c r="N521" s="68">
        <f>VLOOKUP('3. Pollutant Emissions - EF'!A521,'2. Emissions Units &amp; Activities'!A:M,12,FALSE)*G521</f>
        <v>7.4943452054795036E-6</v>
      </c>
      <c r="O521" s="68">
        <f>VLOOKUP('3. Pollutant Emissions - EF'!A521,'2. Emissions Units &amp; Activities'!A:M,13,FALSE)*G521</f>
        <v>7.4943452054795036E-6</v>
      </c>
    </row>
    <row r="522" spans="1:15" x14ac:dyDescent="0.35">
      <c r="A522" s="63" t="s">
        <v>98</v>
      </c>
      <c r="B522" s="65" t="s">
        <v>292</v>
      </c>
      <c r="C522" s="65" t="s">
        <v>293</v>
      </c>
      <c r="D522" s="8">
        <f>IFERROR(IF(OR($B522="",$B522="No CAS"),INDEX('[1]DEQ Pollutant List'!$A$7:$A$611,MATCH($C522,'[1]DEQ Pollutant List'!$C$7:$C$611,0)),INDEX('[1]DEQ Pollutant List'!$A$7:$A$611,MATCH($B522,'[1]DEQ Pollutant List'!$B$7:$B$611,0))),"")</f>
        <v>585</v>
      </c>
      <c r="F522" s="104">
        <v>4.8399999999999997E-5</v>
      </c>
      <c r="G522" s="65">
        <v>4.8399999999999997E-5</v>
      </c>
      <c r="H522" s="65" t="s">
        <v>354</v>
      </c>
      <c r="I522" s="65" t="s">
        <v>179</v>
      </c>
      <c r="J522" s="67">
        <v>3.06008032</v>
      </c>
      <c r="K522" s="67">
        <v>4.7969239999999997</v>
      </c>
      <c r="L522" s="67">
        <v>4.7969239999999997</v>
      </c>
      <c r="M522" s="67">
        <f>VLOOKUP('3. Pollutant Emissions - EF'!A522,'2. Emissions Units &amp; Activities'!A:M,11,FALSE)*G522</f>
        <v>1.171764E-2</v>
      </c>
      <c r="N522" s="67">
        <f>VLOOKUP('3. Pollutant Emissions - EF'!A522,'2. Emissions Units &amp; Activities'!A:M,12,FALSE)*G522</f>
        <v>1.3142257534246665E-2</v>
      </c>
      <c r="O522" s="67">
        <f>VLOOKUP('3. Pollutant Emissions - EF'!A522,'2. Emissions Units &amp; Activities'!A:M,13,FALSE)*G522</f>
        <v>1.3142257534246665E-2</v>
      </c>
    </row>
    <row r="523" spans="1:15" x14ac:dyDescent="0.35">
      <c r="A523" s="62" t="s">
        <v>98</v>
      </c>
      <c r="B523" s="102" t="s">
        <v>357</v>
      </c>
      <c r="C523" s="62" t="s">
        <v>358</v>
      </c>
      <c r="D523" s="8">
        <f>IFERROR(IF(OR($B523="",$B523="No CAS"),INDEX('[1]DEQ Pollutant List'!$A$7:$A$611,MATCH($C523,'[1]DEQ Pollutant List'!$C$7:$C$611,0)),INDEX('[1]DEQ Pollutant List'!$A$7:$A$611,MATCH($B523,'[1]DEQ Pollutant List'!$B$7:$B$611,0))),"")</f>
        <v>595</v>
      </c>
      <c r="F523" s="104">
        <v>3.2000000000000002E-8</v>
      </c>
      <c r="G523" s="66">
        <v>3.2000000000000002E-8</v>
      </c>
      <c r="H523" s="66" t="s">
        <v>354</v>
      </c>
      <c r="I523" s="66" t="s">
        <v>179</v>
      </c>
      <c r="J523" s="68">
        <v>2.0231939999999999E-3</v>
      </c>
      <c r="K523" s="68">
        <v>3.1715200000000002E-3</v>
      </c>
      <c r="L523" s="68">
        <v>3.1715200000000002E-3</v>
      </c>
      <c r="M523" s="68">
        <f>VLOOKUP('3. Pollutant Emissions - EF'!A523,'2. Emissions Units &amp; Activities'!A:M,11,FALSE)*G523</f>
        <v>7.747200000000001E-6</v>
      </c>
      <c r="N523" s="68">
        <f>VLOOKUP('3. Pollutant Emissions - EF'!A523,'2. Emissions Units &amp; Activities'!A:M,12,FALSE)*G523</f>
        <v>8.6890958904110199E-6</v>
      </c>
      <c r="O523" s="68">
        <f>VLOOKUP('3. Pollutant Emissions - EF'!A523,'2. Emissions Units &amp; Activities'!A:M,13,FALSE)*G523</f>
        <v>8.6890958904110199E-6</v>
      </c>
    </row>
    <row r="524" spans="1:15" x14ac:dyDescent="0.35">
      <c r="A524" s="62" t="s">
        <v>98</v>
      </c>
      <c r="B524" s="65" t="s">
        <v>257</v>
      </c>
      <c r="C524" s="65" t="s">
        <v>258</v>
      </c>
      <c r="D524" s="8">
        <f>IFERROR(IF(OR($B524="",$B524="No CAS"),INDEX('[1]DEQ Pollutant List'!$A$7:$A$611,MATCH($C524,'[1]DEQ Pollutant List'!$C$7:$C$611,0)),INDEX('[1]DEQ Pollutant List'!$A$7:$A$611,MATCH($B524,'[1]DEQ Pollutant List'!$B$7:$B$611,0))),"")</f>
        <v>600</v>
      </c>
      <c r="F524" s="104">
        <v>2.14E-4</v>
      </c>
      <c r="G524" s="65">
        <v>2.14E-4</v>
      </c>
      <c r="H524" s="65" t="s">
        <v>354</v>
      </c>
      <c r="I524" s="65" t="s">
        <v>179</v>
      </c>
      <c r="J524" s="88">
        <v>13.5301072</v>
      </c>
      <c r="K524" s="67">
        <v>21.209540000000001</v>
      </c>
      <c r="L524" s="67">
        <v>21.209540000000001</v>
      </c>
      <c r="M524" s="67">
        <f>VLOOKUP('3. Pollutant Emissions - EF'!A524,'2. Emissions Units &amp; Activities'!A:M,11,FALSE)*G524</f>
        <v>5.1809399999999999E-2</v>
      </c>
      <c r="N524" s="67">
        <f>VLOOKUP('3. Pollutant Emissions - EF'!A524,'2. Emissions Units &amp; Activities'!A:M,12,FALSE)*G524</f>
        <v>5.8108328767123692E-2</v>
      </c>
      <c r="O524" s="67">
        <f>VLOOKUP('3. Pollutant Emissions - EF'!A524,'2. Emissions Units &amp; Activities'!A:M,13,FALSE)*G524</f>
        <v>5.8108328767123692E-2</v>
      </c>
    </row>
    <row r="525" spans="1:15" x14ac:dyDescent="0.35">
      <c r="A525" s="63" t="s">
        <v>98</v>
      </c>
      <c r="B525" s="66" t="s">
        <v>294</v>
      </c>
      <c r="C525" s="66" t="s">
        <v>295</v>
      </c>
      <c r="D525" s="8">
        <f>IFERROR(IF(OR($B525="",$B525="No CAS"),INDEX('[1]DEQ Pollutant List'!$A$7:$A$611,MATCH($C525,'[1]DEQ Pollutant List'!$C$7:$C$611,0)),INDEX('[1]DEQ Pollutant List'!$A$7:$A$611,MATCH($B525,'[1]DEQ Pollutant List'!$B$7:$B$611,0))),"")</f>
        <v>608</v>
      </c>
      <c r="F525" s="104">
        <v>4.2200000000000003E-5</v>
      </c>
      <c r="G525" s="66">
        <v>4.2200000000000003E-5</v>
      </c>
      <c r="H525" s="66" t="s">
        <v>354</v>
      </c>
      <c r="I525" s="66" t="s">
        <v>179</v>
      </c>
      <c r="J525" s="66">
        <v>2.6680865599999999</v>
      </c>
      <c r="K525" s="68">
        <v>4.182442</v>
      </c>
      <c r="L525" s="68">
        <v>4.182442</v>
      </c>
      <c r="M525" s="68">
        <f>VLOOKUP('3. Pollutant Emissions - EF'!A525,'2. Emissions Units &amp; Activities'!A:M,11,FALSE)*G525</f>
        <v>1.0216620000000001E-2</v>
      </c>
      <c r="N525" s="68">
        <f>VLOOKUP('3. Pollutant Emissions - EF'!A525,'2. Emissions Units &amp; Activities'!A:M,12,FALSE)*G525</f>
        <v>1.1458745205479532E-2</v>
      </c>
      <c r="O525" s="68">
        <f>VLOOKUP('3. Pollutant Emissions - EF'!A525,'2. Emissions Units &amp; Activities'!A:M,13,FALSE)*G525</f>
        <v>1.1458745205479532E-2</v>
      </c>
    </row>
    <row r="526" spans="1:15" x14ac:dyDescent="0.35">
      <c r="A526" s="62" t="s">
        <v>98</v>
      </c>
      <c r="B526" s="65" t="s">
        <v>259</v>
      </c>
      <c r="C526" s="65" t="s">
        <v>260</v>
      </c>
      <c r="D526" s="8">
        <f>IFERROR(IF(OR($B526="",$B526="No CAS"),INDEX('[1]DEQ Pollutant List'!$A$7:$A$611,MATCH($C526,'[1]DEQ Pollutant List'!$C$7:$C$611,0)),INDEX('[1]DEQ Pollutant List'!$A$7:$A$611,MATCH($B526,'[1]DEQ Pollutant List'!$B$7:$B$611,0))),"")</f>
        <v>620</v>
      </c>
      <c r="F526" s="104">
        <v>5.7999999999999995E-7</v>
      </c>
      <c r="G526" s="65">
        <v>5.7999999999999995E-7</v>
      </c>
      <c r="H526" s="65" t="s">
        <v>354</v>
      </c>
      <c r="I526" s="65" t="s">
        <v>179</v>
      </c>
      <c r="J526" s="67">
        <v>3.6670384E-2</v>
      </c>
      <c r="K526" s="67">
        <v>5.7483800000000002E-2</v>
      </c>
      <c r="L526" s="67">
        <v>5.7483800000000002E-2</v>
      </c>
      <c r="M526" s="67">
        <f>VLOOKUP('3. Pollutant Emissions - EF'!A526,'2. Emissions Units &amp; Activities'!A:M,11,FALSE)*G526</f>
        <v>1.4041799999999998E-4</v>
      </c>
      <c r="N526" s="67">
        <f>VLOOKUP('3. Pollutant Emissions - EF'!A526,'2. Emissions Units &amp; Activities'!A:M,12,FALSE)*G526</f>
        <v>1.5748986301369972E-4</v>
      </c>
      <c r="O526" s="67">
        <f>VLOOKUP('3. Pollutant Emissions - EF'!A526,'2. Emissions Units &amp; Activities'!A:M,13,FALSE)*G526</f>
        <v>1.5748986301369972E-4</v>
      </c>
    </row>
    <row r="527" spans="1:15" x14ac:dyDescent="0.35">
      <c r="A527" s="63" t="s">
        <v>98</v>
      </c>
      <c r="B527" s="66" t="s">
        <v>296</v>
      </c>
      <c r="C527" s="66" t="s">
        <v>297</v>
      </c>
      <c r="D527" s="8">
        <f>IFERROR(IF(OR($B527="",$B527="No CAS"),INDEX('[1]DEQ Pollutant List'!$A$7:$A$611,MATCH($C527,'[1]DEQ Pollutant List'!$C$7:$C$611,0)),INDEX('[1]DEQ Pollutant List'!$A$7:$A$611,MATCH($B527,'[1]DEQ Pollutant List'!$B$7:$B$611,0))),"")</f>
        <v>628</v>
      </c>
      <c r="F527" s="104">
        <v>2.04E-4</v>
      </c>
      <c r="G527" s="66">
        <v>2.04E-4</v>
      </c>
      <c r="H527" s="66" t="s">
        <v>354</v>
      </c>
      <c r="I527" s="66" t="s">
        <v>179</v>
      </c>
      <c r="J527" s="89">
        <v>12.897859199999999</v>
      </c>
      <c r="K527" s="68">
        <v>20.218440000000001</v>
      </c>
      <c r="L527" s="68">
        <v>20.218440000000001</v>
      </c>
      <c r="M527" s="68">
        <f>VLOOKUP('3. Pollutant Emissions - EF'!A527,'2. Emissions Units &amp; Activities'!A:M,11,FALSE)*G527</f>
        <v>4.9388399999999999E-2</v>
      </c>
      <c r="N527" s="68">
        <f>VLOOKUP('3. Pollutant Emissions - EF'!A527,'2. Emissions Units &amp; Activities'!A:M,12,FALSE)*G527</f>
        <v>5.5392986301370246E-2</v>
      </c>
      <c r="O527" s="68">
        <f>VLOOKUP('3. Pollutant Emissions - EF'!A527,'2. Emissions Units &amp; Activities'!A:M,13,FALSE)*G527</f>
        <v>5.5392986301370246E-2</v>
      </c>
    </row>
    <row r="528" spans="1:15" x14ac:dyDescent="0.35">
      <c r="A528" s="62" t="s">
        <v>98</v>
      </c>
      <c r="B528" s="65" t="s">
        <v>235</v>
      </c>
      <c r="C528" s="65" t="s">
        <v>236</v>
      </c>
      <c r="D528" s="8">
        <f>IFERROR(IF(OR($B528="",$B528="No CAS"),INDEX('[1]DEQ Pollutant List'!$A$7:$A$611,MATCH($C528,'[1]DEQ Pollutant List'!$C$7:$C$611,0)),INDEX('[1]DEQ Pollutant List'!$A$7:$A$611,MATCH($B528,'[1]DEQ Pollutant List'!$B$7:$B$611,0))),"")</f>
        <v>632</v>
      </c>
      <c r="F528" s="104">
        <v>5.4299999999999998E-5</v>
      </c>
      <c r="G528" s="65">
        <v>5.4299999999999998E-5</v>
      </c>
      <c r="H528" s="65" t="s">
        <v>354</v>
      </c>
      <c r="I528" s="65" t="s">
        <v>179</v>
      </c>
      <c r="J528" s="67">
        <v>3.4331066400000001</v>
      </c>
      <c r="K528" s="67">
        <v>5.3816730000000002</v>
      </c>
      <c r="L528" s="67">
        <v>5.3816730000000002</v>
      </c>
      <c r="M528" s="67">
        <f>VLOOKUP('3. Pollutant Emissions - EF'!A528,'2. Emissions Units &amp; Activities'!A:M,11,FALSE)*G528</f>
        <v>1.314603E-2</v>
      </c>
      <c r="N528" s="67">
        <f>VLOOKUP('3. Pollutant Emissions - EF'!A528,'2. Emissions Units &amp; Activities'!A:M,12,FALSE)*G528</f>
        <v>1.4744309589041198E-2</v>
      </c>
      <c r="O528" s="67">
        <f>VLOOKUP('3. Pollutant Emissions - EF'!A528,'2. Emissions Units &amp; Activities'!A:M,13,FALSE)*G528</f>
        <v>1.4744309589041198E-2</v>
      </c>
    </row>
    <row r="529" spans="1:15" x14ac:dyDescent="0.35">
      <c r="A529" s="63" t="s">
        <v>99</v>
      </c>
      <c r="B529" s="66" t="s">
        <v>172</v>
      </c>
      <c r="C529" s="66" t="s">
        <v>173</v>
      </c>
      <c r="D529" s="8">
        <f>IFERROR(IF(OR($B529="",$B529="No CAS"),INDEX('[1]DEQ Pollutant List'!$A$7:$A$611,MATCH($C529,'[1]DEQ Pollutant List'!$C$7:$C$611,0)),INDEX('[1]DEQ Pollutant List'!$A$7:$A$611,MATCH($B529,'[1]DEQ Pollutant List'!$B$7:$B$611,0))),"")</f>
        <v>305</v>
      </c>
      <c r="F529" s="103">
        <v>4.8999999999999997E-6</v>
      </c>
      <c r="G529" s="68">
        <v>4.8999999999999997E-6</v>
      </c>
      <c r="H529" s="66" t="s">
        <v>174</v>
      </c>
      <c r="I529" s="66" t="s">
        <v>175</v>
      </c>
      <c r="J529" s="68">
        <v>0</v>
      </c>
      <c r="K529" s="68">
        <v>0</v>
      </c>
      <c r="L529" s="68">
        <v>0</v>
      </c>
      <c r="M529" s="68">
        <f>VLOOKUP('3. Pollutant Emissions - EF'!A529,'2. Emissions Units &amp; Activities'!A:M,11,FALSE)*G529</f>
        <v>0</v>
      </c>
      <c r="N529" s="68">
        <f>VLOOKUP('3. Pollutant Emissions - EF'!A529,'2. Emissions Units &amp; Activities'!A:M,12,FALSE)*G529</f>
        <v>2.8809315068493151E-5</v>
      </c>
      <c r="O529" s="68">
        <f>VLOOKUP('3. Pollutant Emissions - EF'!A529,'2. Emissions Units &amp; Activities'!A:M,13,FALSE)*G529</f>
        <v>2.8811999999999998E-5</v>
      </c>
    </row>
    <row r="530" spans="1:15" x14ac:dyDescent="0.35">
      <c r="A530" s="62" t="s">
        <v>99</v>
      </c>
      <c r="B530" s="65" t="s">
        <v>233</v>
      </c>
      <c r="C530" s="65" t="s">
        <v>234</v>
      </c>
      <c r="D530" s="8">
        <f>IFERROR(IF(OR($B530="",$B530="No CAS"),INDEX('[1]DEQ Pollutant List'!$A$7:$A$611,MATCH($C530,'[1]DEQ Pollutant List'!$C$7:$C$611,0)),INDEX('[1]DEQ Pollutant List'!$A$7:$A$611,MATCH($B530,'[1]DEQ Pollutant List'!$B$7:$B$611,0))),"")</f>
        <v>591</v>
      </c>
      <c r="F530" s="103">
        <v>6.1509999999999999E-5</v>
      </c>
      <c r="G530" s="67">
        <v>6.1509999999999999E-5</v>
      </c>
      <c r="H530" s="65" t="s">
        <v>174</v>
      </c>
      <c r="I530" s="65" t="s">
        <v>175</v>
      </c>
      <c r="J530" s="67">
        <v>0</v>
      </c>
      <c r="K530" s="67">
        <v>0</v>
      </c>
      <c r="L530" s="67">
        <v>0</v>
      </c>
      <c r="M530" s="67">
        <f>VLOOKUP('3. Pollutant Emissions - EF'!A530,'2. Emissions Units &amp; Activities'!A:M,11,FALSE)*G530</f>
        <v>0</v>
      </c>
      <c r="N530" s="67">
        <f>VLOOKUP('3. Pollutant Emissions - EF'!A530,'2. Emissions Units &amp; Activities'!A:M,12,FALSE)*G530</f>
        <v>3.6164509589041097E-4</v>
      </c>
      <c r="O530" s="67">
        <f>VLOOKUP('3. Pollutant Emissions - EF'!A530,'2. Emissions Units &amp; Activities'!A:M,13,FALSE)*G530</f>
        <v>3.6167879999999999E-4</v>
      </c>
    </row>
    <row r="531" spans="1:15" x14ac:dyDescent="0.35">
      <c r="A531" s="63" t="s">
        <v>101</v>
      </c>
      <c r="B531" s="66" t="s">
        <v>176</v>
      </c>
      <c r="C531" s="66" t="s">
        <v>177</v>
      </c>
      <c r="D531" s="8">
        <f>IFERROR(IF(OR($B531="",$B531="No CAS"),INDEX('[1]DEQ Pollutant List'!$A$7:$A$611,MATCH($C531,'[1]DEQ Pollutant List'!$C$7:$C$611,0)),INDEX('[1]DEQ Pollutant List'!$A$7:$A$611,MATCH($B531,'[1]DEQ Pollutant List'!$B$7:$B$611,0))),"")</f>
        <v>532</v>
      </c>
      <c r="F531" s="103">
        <v>2.2260000000000001E-10</v>
      </c>
      <c r="G531" s="68">
        <v>2.2260000000000001E-10</v>
      </c>
      <c r="H531" s="66" t="s">
        <v>359</v>
      </c>
      <c r="I531" s="66" t="s">
        <v>179</v>
      </c>
      <c r="J531" s="68">
        <v>0</v>
      </c>
      <c r="K531" s="68">
        <v>3.5616000000000002E-9</v>
      </c>
      <c r="L531" s="68">
        <v>3.5616000000000002E-9</v>
      </c>
      <c r="M531" s="68">
        <f>VLOOKUP('3. Pollutant Emissions - EF'!A531,'2. Emissions Units &amp; Activities'!A:M,11,FALSE)*G531</f>
        <v>0</v>
      </c>
      <c r="N531" s="68">
        <f>VLOOKUP('3. Pollutant Emissions - EF'!A531,'2. Emissions Units &amp; Activities'!A:M,12,FALSE)*G531</f>
        <v>9.7578082191780227E-12</v>
      </c>
      <c r="O531" s="68">
        <f>VLOOKUP('3. Pollutant Emissions - EF'!A531,'2. Emissions Units &amp; Activities'!A:M,13,FALSE)*G531</f>
        <v>9.7578082191780227E-12</v>
      </c>
    </row>
    <row r="532" spans="1:15" x14ac:dyDescent="0.35">
      <c r="A532" s="62" t="s">
        <v>101</v>
      </c>
      <c r="B532" s="65" t="s">
        <v>180</v>
      </c>
      <c r="C532" s="65" t="s">
        <v>181</v>
      </c>
      <c r="D532" s="8">
        <f>IFERROR(IF(OR($B532="",$B532="No CAS"),INDEX('[1]DEQ Pollutant List'!$A$7:$A$611,MATCH($C532,'[1]DEQ Pollutant List'!$C$7:$C$611,0)),INDEX('[1]DEQ Pollutant List'!$A$7:$A$611,MATCH($B532,'[1]DEQ Pollutant List'!$B$7:$B$611,0))),"")</f>
        <v>546</v>
      </c>
      <c r="F532" s="103">
        <v>3.7660000000000002E-10</v>
      </c>
      <c r="G532" s="67">
        <v>3.7660000000000002E-10</v>
      </c>
      <c r="H532" s="65" t="s">
        <v>359</v>
      </c>
      <c r="I532" s="65" t="s">
        <v>179</v>
      </c>
      <c r="J532" s="67">
        <v>0</v>
      </c>
      <c r="K532" s="67">
        <v>6.0256000000000004E-9</v>
      </c>
      <c r="L532" s="67">
        <v>6.0256000000000004E-9</v>
      </c>
      <c r="M532" s="67">
        <f>VLOOKUP('3. Pollutant Emissions - EF'!A532,'2. Emissions Units &amp; Activities'!A:M,11,FALSE)*G532</f>
        <v>0</v>
      </c>
      <c r="N532" s="67">
        <f>VLOOKUP('3. Pollutant Emissions - EF'!A532,'2. Emissions Units &amp; Activities'!A:M,12,FALSE)*G532</f>
        <v>1.6508493150684832E-11</v>
      </c>
      <c r="O532" s="67">
        <f>VLOOKUP('3. Pollutant Emissions - EF'!A532,'2. Emissions Units &amp; Activities'!A:M,13,FALSE)*G532</f>
        <v>1.6508493150684832E-11</v>
      </c>
    </row>
    <row r="533" spans="1:15" x14ac:dyDescent="0.35">
      <c r="A533" s="63" t="s">
        <v>101</v>
      </c>
      <c r="B533" s="66" t="s">
        <v>182</v>
      </c>
      <c r="C533" s="66" t="s">
        <v>183</v>
      </c>
      <c r="D533" s="8">
        <f>IFERROR(IF(OR($B533="",$B533="No CAS"),INDEX('[1]DEQ Pollutant List'!$A$7:$A$611,MATCH($C533,'[1]DEQ Pollutant List'!$C$7:$C$611,0)),INDEX('[1]DEQ Pollutant List'!$A$7:$A$611,MATCH($B533,'[1]DEQ Pollutant List'!$B$7:$B$611,0))),"")</f>
        <v>547</v>
      </c>
      <c r="F533" s="103">
        <v>2.8E-11</v>
      </c>
      <c r="G533" s="68">
        <v>2.8E-11</v>
      </c>
      <c r="H533" s="66" t="s">
        <v>359</v>
      </c>
      <c r="I533" s="66" t="s">
        <v>179</v>
      </c>
      <c r="J533" s="68">
        <v>0</v>
      </c>
      <c r="K533" s="68">
        <v>4.48E-10</v>
      </c>
      <c r="L533" s="68">
        <v>4.48E-10</v>
      </c>
      <c r="M533" s="68">
        <f>VLOOKUP('3. Pollutant Emissions - EF'!A533,'2. Emissions Units &amp; Activities'!A:M,11,FALSE)*G533</f>
        <v>0</v>
      </c>
      <c r="N533" s="68">
        <f>VLOOKUP('3. Pollutant Emissions - EF'!A533,'2. Emissions Units &amp; Activities'!A:M,12,FALSE)*G533</f>
        <v>1.2273972602739651E-12</v>
      </c>
      <c r="O533" s="68">
        <f>VLOOKUP('3. Pollutant Emissions - EF'!A533,'2. Emissions Units &amp; Activities'!A:M,13,FALSE)*G533</f>
        <v>1.2273972602739651E-12</v>
      </c>
    </row>
    <row r="534" spans="1:15" x14ac:dyDescent="0.35">
      <c r="A534" s="62" t="s">
        <v>101</v>
      </c>
      <c r="B534" s="65" t="s">
        <v>184</v>
      </c>
      <c r="C534" s="65" t="s">
        <v>185</v>
      </c>
      <c r="D534" s="8">
        <f>IFERROR(IF(OR($B534="",$B534="No CAS"),INDEX('[1]DEQ Pollutant List'!$A$7:$A$611,MATCH($C534,'[1]DEQ Pollutant List'!$C$7:$C$611,0)),INDEX('[1]DEQ Pollutant List'!$A$7:$A$611,MATCH($B534,'[1]DEQ Pollutant List'!$B$7:$B$611,0))),"")</f>
        <v>529</v>
      </c>
      <c r="F534" s="103">
        <v>2.4079999999999999E-11</v>
      </c>
      <c r="G534" s="67">
        <v>2.4079999999999999E-11</v>
      </c>
      <c r="H534" s="65" t="s">
        <v>359</v>
      </c>
      <c r="I534" s="65" t="s">
        <v>179</v>
      </c>
      <c r="J534" s="67">
        <v>0</v>
      </c>
      <c r="K534" s="67">
        <v>3.8527999999999999E-10</v>
      </c>
      <c r="L534" s="67">
        <v>3.8527999999999999E-10</v>
      </c>
      <c r="M534" s="67">
        <f>VLOOKUP('3. Pollutant Emissions - EF'!A534,'2. Emissions Units &amp; Activities'!A:M,11,FALSE)*G534</f>
        <v>0</v>
      </c>
      <c r="N534" s="67">
        <f>VLOOKUP('3. Pollutant Emissions - EF'!A534,'2. Emissions Units &amp; Activities'!A:M,12,FALSE)*G534</f>
        <v>1.0555616438356099E-12</v>
      </c>
      <c r="O534" s="67">
        <f>VLOOKUP('3. Pollutant Emissions - EF'!A534,'2. Emissions Units &amp; Activities'!A:M,13,FALSE)*G534</f>
        <v>1.0555616438356099E-12</v>
      </c>
    </row>
    <row r="535" spans="1:15" x14ac:dyDescent="0.35">
      <c r="A535" s="63" t="s">
        <v>101</v>
      </c>
      <c r="B535" s="66" t="s">
        <v>186</v>
      </c>
      <c r="C535" s="66" t="s">
        <v>187</v>
      </c>
      <c r="D535" s="8">
        <f>IFERROR(IF(OR($B535="",$B535="No CAS"),INDEX('[1]DEQ Pollutant List'!$A$7:$A$611,MATCH($C535,'[1]DEQ Pollutant List'!$C$7:$C$611,0)),INDEX('[1]DEQ Pollutant List'!$A$7:$A$611,MATCH($B535,'[1]DEQ Pollutant List'!$B$7:$B$611,0))),"")</f>
        <v>542</v>
      </c>
      <c r="F535" s="103">
        <v>1.0332E-10</v>
      </c>
      <c r="G535" s="68">
        <v>1.0332E-10</v>
      </c>
      <c r="H535" s="66" t="s">
        <v>359</v>
      </c>
      <c r="I535" s="66" t="s">
        <v>179</v>
      </c>
      <c r="J535" s="68">
        <v>0</v>
      </c>
      <c r="K535" s="68">
        <v>1.65312E-9</v>
      </c>
      <c r="L535" s="68">
        <v>1.65312E-9</v>
      </c>
      <c r="M535" s="68">
        <f>VLOOKUP('3. Pollutant Emissions - EF'!A535,'2. Emissions Units &amp; Activities'!A:M,11,FALSE)*G535</f>
        <v>0</v>
      </c>
      <c r="N535" s="68">
        <f>VLOOKUP('3. Pollutant Emissions - EF'!A535,'2. Emissions Units &amp; Activities'!A:M,12,FALSE)*G535</f>
        <v>4.5290958904109308E-12</v>
      </c>
      <c r="O535" s="68">
        <f>VLOOKUP('3. Pollutant Emissions - EF'!A535,'2. Emissions Units &amp; Activities'!A:M,13,FALSE)*G535</f>
        <v>4.5290958904109308E-12</v>
      </c>
    </row>
    <row r="536" spans="1:15" x14ac:dyDescent="0.35">
      <c r="A536" s="62" t="s">
        <v>101</v>
      </c>
      <c r="B536" s="65" t="s">
        <v>188</v>
      </c>
      <c r="C536" s="65" t="s">
        <v>189</v>
      </c>
      <c r="D536" s="8">
        <f>IFERROR(IF(OR($B536="",$B536="No CAS"),INDEX('[1]DEQ Pollutant List'!$A$7:$A$611,MATCH($C536,'[1]DEQ Pollutant List'!$C$7:$C$611,0)),INDEX('[1]DEQ Pollutant List'!$A$7:$A$611,MATCH($B536,'[1]DEQ Pollutant List'!$B$7:$B$611,0))),"")</f>
        <v>530</v>
      </c>
      <c r="F536" s="103">
        <v>3.1919999999999998E-11</v>
      </c>
      <c r="G536" s="67">
        <v>3.1919999999999998E-11</v>
      </c>
      <c r="H536" s="65" t="s">
        <v>359</v>
      </c>
      <c r="I536" s="65" t="s">
        <v>179</v>
      </c>
      <c r="J536" s="67">
        <v>0</v>
      </c>
      <c r="K536" s="67">
        <v>5.1071999999999997E-10</v>
      </c>
      <c r="L536" s="67">
        <v>5.1071999999999997E-10</v>
      </c>
      <c r="M536" s="67">
        <f>VLOOKUP('3. Pollutant Emissions - EF'!A536,'2. Emissions Units &amp; Activities'!A:M,11,FALSE)*G536</f>
        <v>0</v>
      </c>
      <c r="N536" s="67">
        <f>VLOOKUP('3. Pollutant Emissions - EF'!A536,'2. Emissions Units &amp; Activities'!A:M,12,FALSE)*G536</f>
        <v>1.3992328767123201E-12</v>
      </c>
      <c r="O536" s="67">
        <f>VLOOKUP('3. Pollutant Emissions - EF'!A536,'2. Emissions Units &amp; Activities'!A:M,13,FALSE)*G536</f>
        <v>1.3992328767123201E-12</v>
      </c>
    </row>
    <row r="537" spans="1:15" x14ac:dyDescent="0.35">
      <c r="A537" s="63" t="s">
        <v>101</v>
      </c>
      <c r="B537" s="66" t="s">
        <v>190</v>
      </c>
      <c r="C537" s="66" t="s">
        <v>191</v>
      </c>
      <c r="D537" s="8">
        <f>IFERROR(IF(OR($B537="",$B537="No CAS"),INDEX('[1]DEQ Pollutant List'!$A$7:$A$611,MATCH($C537,'[1]DEQ Pollutant List'!$C$7:$C$611,0)),INDEX('[1]DEQ Pollutant List'!$A$7:$A$611,MATCH($B537,'[1]DEQ Pollutant List'!$B$7:$B$611,0))),"")</f>
        <v>543</v>
      </c>
      <c r="F537" s="103">
        <v>1.0569999999999999E-10</v>
      </c>
      <c r="G537" s="68">
        <v>1.0569999999999999E-10</v>
      </c>
      <c r="H537" s="66" t="s">
        <v>359</v>
      </c>
      <c r="I537" s="66" t="s">
        <v>179</v>
      </c>
      <c r="J537" s="68">
        <v>0</v>
      </c>
      <c r="K537" s="68">
        <v>1.6911999999999999E-9</v>
      </c>
      <c r="L537" s="68">
        <v>1.6911999999999999E-9</v>
      </c>
      <c r="M537" s="68">
        <f>VLOOKUP('3. Pollutant Emissions - EF'!A537,'2. Emissions Units &amp; Activities'!A:M,11,FALSE)*G537</f>
        <v>0</v>
      </c>
      <c r="N537" s="68">
        <f>VLOOKUP('3. Pollutant Emissions - EF'!A537,'2. Emissions Units &amp; Activities'!A:M,12,FALSE)*G537</f>
        <v>4.6334246575342176E-12</v>
      </c>
      <c r="O537" s="68">
        <f>VLOOKUP('3. Pollutant Emissions - EF'!A537,'2. Emissions Units &amp; Activities'!A:M,13,FALSE)*G537</f>
        <v>4.6334246575342176E-12</v>
      </c>
    </row>
    <row r="538" spans="1:15" x14ac:dyDescent="0.35">
      <c r="A538" s="62" t="s">
        <v>101</v>
      </c>
      <c r="B538" s="65" t="s">
        <v>192</v>
      </c>
      <c r="C538" s="65" t="s">
        <v>193</v>
      </c>
      <c r="D538" s="8">
        <f>IFERROR(IF(OR($B538="",$B538="No CAS"),INDEX('[1]DEQ Pollutant List'!$A$7:$A$611,MATCH($C538,'[1]DEQ Pollutant List'!$C$7:$C$611,0)),INDEX('[1]DEQ Pollutant List'!$A$7:$A$611,MATCH($B538,'[1]DEQ Pollutant List'!$B$7:$B$611,0))),"")</f>
        <v>531</v>
      </c>
      <c r="F538" s="103">
        <v>2.352E-11</v>
      </c>
      <c r="G538" s="67">
        <v>2.352E-11</v>
      </c>
      <c r="H538" s="65" t="s">
        <v>359</v>
      </c>
      <c r="I538" s="65" t="s">
        <v>179</v>
      </c>
      <c r="J538" s="67">
        <v>0</v>
      </c>
      <c r="K538" s="67">
        <v>3.7632E-10</v>
      </c>
      <c r="L538" s="67">
        <v>3.7632E-10</v>
      </c>
      <c r="M538" s="67">
        <f>VLOOKUP('3. Pollutant Emissions - EF'!A538,'2. Emissions Units &amp; Activities'!A:M,11,FALSE)*G538</f>
        <v>0</v>
      </c>
      <c r="N538" s="67">
        <f>VLOOKUP('3. Pollutant Emissions - EF'!A538,'2. Emissions Units &amp; Activities'!A:M,12,FALSE)*G538</f>
        <v>1.0310136986301307E-12</v>
      </c>
      <c r="O538" s="67">
        <f>VLOOKUP('3. Pollutant Emissions - EF'!A538,'2. Emissions Units &amp; Activities'!A:M,13,FALSE)*G538</f>
        <v>1.0310136986301307E-12</v>
      </c>
    </row>
    <row r="539" spans="1:15" x14ac:dyDescent="0.35">
      <c r="A539" s="63" t="s">
        <v>101</v>
      </c>
      <c r="B539" s="66" t="s">
        <v>194</v>
      </c>
      <c r="C539" s="66" t="s">
        <v>195</v>
      </c>
      <c r="D539" s="8">
        <f>IFERROR(IF(OR($B539="",$B539="No CAS"),INDEX('[1]DEQ Pollutant List'!$A$7:$A$611,MATCH($C539,'[1]DEQ Pollutant List'!$C$7:$C$611,0)),INDEX('[1]DEQ Pollutant List'!$A$7:$A$611,MATCH($B539,'[1]DEQ Pollutant List'!$B$7:$B$611,0))),"")</f>
        <v>528</v>
      </c>
      <c r="F539" s="103">
        <v>2.1140000000000001E-11</v>
      </c>
      <c r="G539" s="68">
        <v>2.1140000000000001E-11</v>
      </c>
      <c r="H539" s="66" t="s">
        <v>359</v>
      </c>
      <c r="I539" s="66" t="s">
        <v>179</v>
      </c>
      <c r="J539" s="68">
        <v>0</v>
      </c>
      <c r="K539" s="68">
        <v>3.3824000000000001E-10</v>
      </c>
      <c r="L539" s="68">
        <v>3.3824000000000001E-10</v>
      </c>
      <c r="M539" s="68">
        <f>VLOOKUP('3. Pollutant Emissions - EF'!A539,'2. Emissions Units &amp; Activities'!A:M,11,FALSE)*G539</f>
        <v>0</v>
      </c>
      <c r="N539" s="68">
        <f>VLOOKUP('3. Pollutant Emissions - EF'!A539,'2. Emissions Units &amp; Activities'!A:M,12,FALSE)*G539</f>
        <v>9.2668493150684368E-13</v>
      </c>
      <c r="O539" s="68">
        <f>VLOOKUP('3. Pollutant Emissions - EF'!A539,'2. Emissions Units &amp; Activities'!A:M,13,FALSE)*G539</f>
        <v>9.2668493150684368E-13</v>
      </c>
    </row>
    <row r="540" spans="1:15" x14ac:dyDescent="0.35">
      <c r="A540" s="62" t="s">
        <v>101</v>
      </c>
      <c r="B540" s="65" t="s">
        <v>196</v>
      </c>
      <c r="C540" s="65" t="s">
        <v>197</v>
      </c>
      <c r="D540" s="8">
        <f>IFERROR(IF(OR($B540="",$B540="No CAS"),INDEX('[1]DEQ Pollutant List'!$A$7:$A$611,MATCH($C540,'[1]DEQ Pollutant List'!$C$7:$C$611,0)),INDEX('[1]DEQ Pollutant List'!$A$7:$A$611,MATCH($B540,'[1]DEQ Pollutant List'!$B$7:$B$611,0))),"")</f>
        <v>540</v>
      </c>
      <c r="F540" s="103">
        <v>7.5880000000000001E-11</v>
      </c>
      <c r="G540" s="67">
        <v>7.5880000000000001E-11</v>
      </c>
      <c r="H540" s="65" t="s">
        <v>359</v>
      </c>
      <c r="I540" s="65" t="s">
        <v>179</v>
      </c>
      <c r="J540" s="67">
        <v>0</v>
      </c>
      <c r="K540" s="67">
        <v>1.21408E-9</v>
      </c>
      <c r="L540" s="67">
        <v>1.21408E-9</v>
      </c>
      <c r="M540" s="67">
        <f>VLOOKUP('3. Pollutant Emissions - EF'!A540,'2. Emissions Units &amp; Activities'!A:M,11,FALSE)*G540</f>
        <v>0</v>
      </c>
      <c r="N540" s="67">
        <f>VLOOKUP('3. Pollutant Emissions - EF'!A540,'2. Emissions Units &amp; Activities'!A:M,12,FALSE)*G540</f>
        <v>3.3262465753424454E-12</v>
      </c>
      <c r="O540" s="67">
        <f>VLOOKUP('3. Pollutant Emissions - EF'!A540,'2. Emissions Units &amp; Activities'!A:M,13,FALSE)*G540</f>
        <v>3.3262465753424454E-12</v>
      </c>
    </row>
    <row r="541" spans="1:15" x14ac:dyDescent="0.35">
      <c r="A541" s="63" t="s">
        <v>101</v>
      </c>
      <c r="B541" s="66" t="s">
        <v>198</v>
      </c>
      <c r="C541" s="66" t="s">
        <v>199</v>
      </c>
      <c r="D541" s="8">
        <f>IFERROR(IF(OR($B541="",$B541="No CAS"),INDEX('[1]DEQ Pollutant List'!$A$7:$A$611,MATCH($C541,'[1]DEQ Pollutant List'!$C$7:$C$611,0)),INDEX('[1]DEQ Pollutant List'!$A$7:$A$611,MATCH($B541,'[1]DEQ Pollutant List'!$B$7:$B$611,0))),"")</f>
        <v>545</v>
      </c>
      <c r="F541" s="103">
        <v>5.4180000000000001E-11</v>
      </c>
      <c r="G541" s="68">
        <v>5.4180000000000001E-11</v>
      </c>
      <c r="H541" s="66" t="s">
        <v>359</v>
      </c>
      <c r="I541" s="66" t="s">
        <v>179</v>
      </c>
      <c r="J541" s="68">
        <v>0</v>
      </c>
      <c r="K541" s="68">
        <v>8.6688000000000001E-10</v>
      </c>
      <c r="L541" s="68">
        <v>8.6688000000000001E-10</v>
      </c>
      <c r="M541" s="68">
        <f>VLOOKUP('3. Pollutant Emissions - EF'!A541,'2. Emissions Units &amp; Activities'!A:M,11,FALSE)*G541</f>
        <v>0</v>
      </c>
      <c r="N541" s="68">
        <f>VLOOKUP('3. Pollutant Emissions - EF'!A541,'2. Emissions Units &amp; Activities'!A:M,12,FALSE)*G541</f>
        <v>2.3750136986301224E-12</v>
      </c>
      <c r="O541" s="68">
        <f>VLOOKUP('3. Pollutant Emissions - EF'!A541,'2. Emissions Units &amp; Activities'!A:M,13,FALSE)*G541</f>
        <v>2.3750136986301224E-12</v>
      </c>
    </row>
    <row r="542" spans="1:15" x14ac:dyDescent="0.35">
      <c r="A542" s="62" t="s">
        <v>101</v>
      </c>
      <c r="B542" s="65" t="s">
        <v>200</v>
      </c>
      <c r="C542" s="65" t="s">
        <v>201</v>
      </c>
      <c r="D542" s="8">
        <f>IFERROR(IF(OR($B542="",$B542="No CAS"),INDEX('[1]DEQ Pollutant List'!$A$7:$A$611,MATCH($C542,'[1]DEQ Pollutant List'!$C$7:$C$611,0)),INDEX('[1]DEQ Pollutant List'!$A$7:$A$611,MATCH($B542,'[1]DEQ Pollutant List'!$B$7:$B$611,0))),"")</f>
        <v>541</v>
      </c>
      <c r="F542" s="103">
        <v>1.3580000000000001E-10</v>
      </c>
      <c r="G542" s="67">
        <v>1.3580000000000001E-10</v>
      </c>
      <c r="H542" s="65" t="s">
        <v>359</v>
      </c>
      <c r="I542" s="65" t="s">
        <v>179</v>
      </c>
      <c r="J542" s="67">
        <v>0</v>
      </c>
      <c r="K542" s="67">
        <v>2.1728000000000002E-9</v>
      </c>
      <c r="L542" s="67">
        <v>2.1728000000000002E-9</v>
      </c>
      <c r="M542" s="67">
        <f>VLOOKUP('3. Pollutant Emissions - EF'!A542,'2. Emissions Units &amp; Activities'!A:M,11,FALSE)*G542</f>
        <v>0</v>
      </c>
      <c r="N542" s="67">
        <f>VLOOKUP('3. Pollutant Emissions - EF'!A542,'2. Emissions Units &amp; Activities'!A:M,12,FALSE)*G542</f>
        <v>5.9528767123287313E-12</v>
      </c>
      <c r="O542" s="67">
        <f>VLOOKUP('3. Pollutant Emissions - EF'!A542,'2. Emissions Units &amp; Activities'!A:M,13,FALSE)*G542</f>
        <v>5.9528767123287313E-12</v>
      </c>
    </row>
    <row r="543" spans="1:15" x14ac:dyDescent="0.35">
      <c r="A543" s="63" t="s">
        <v>101</v>
      </c>
      <c r="B543" s="66" t="s">
        <v>202</v>
      </c>
      <c r="C543" s="66" t="s">
        <v>203</v>
      </c>
      <c r="D543" s="8">
        <f>IFERROR(IF(OR($B543="",$B543="No CAS"),INDEX('[1]DEQ Pollutant List'!$A$7:$A$611,MATCH($C543,'[1]DEQ Pollutant List'!$C$7:$C$611,0)),INDEX('[1]DEQ Pollutant List'!$A$7:$A$611,MATCH($B543,'[1]DEQ Pollutant List'!$B$7:$B$611,0))),"")</f>
        <v>527</v>
      </c>
      <c r="F543" s="103">
        <v>4.9139999999999998E-11</v>
      </c>
      <c r="G543" s="68">
        <v>4.9139999999999998E-11</v>
      </c>
      <c r="H543" s="66" t="s">
        <v>359</v>
      </c>
      <c r="I543" s="66" t="s">
        <v>179</v>
      </c>
      <c r="J543" s="68">
        <v>0</v>
      </c>
      <c r="K543" s="68">
        <v>7.8623999999999996E-10</v>
      </c>
      <c r="L543" s="68">
        <v>7.8623999999999996E-10</v>
      </c>
      <c r="M543" s="68">
        <f>VLOOKUP('3. Pollutant Emissions - EF'!A543,'2. Emissions Units &amp; Activities'!A:M,11,FALSE)*G543</f>
        <v>0</v>
      </c>
      <c r="N543" s="68">
        <f>VLOOKUP('3. Pollutant Emissions - EF'!A543,'2. Emissions Units &amp; Activities'!A:M,12,FALSE)*G543</f>
        <v>2.1540821917808084E-12</v>
      </c>
      <c r="O543" s="68">
        <f>VLOOKUP('3. Pollutant Emissions - EF'!A543,'2. Emissions Units &amp; Activities'!A:M,13,FALSE)*G543</f>
        <v>2.1540821917808084E-12</v>
      </c>
    </row>
    <row r="544" spans="1:15" x14ac:dyDescent="0.35">
      <c r="A544" s="62" t="s">
        <v>101</v>
      </c>
      <c r="B544" s="65" t="s">
        <v>204</v>
      </c>
      <c r="C544" s="65" t="s">
        <v>205</v>
      </c>
      <c r="D544" s="8">
        <f>IFERROR(IF(OR($B544="",$B544="No CAS"),INDEX('[1]DEQ Pollutant List'!$A$7:$A$611,MATCH($C544,'[1]DEQ Pollutant List'!$C$7:$C$611,0)),INDEX('[1]DEQ Pollutant List'!$A$7:$A$611,MATCH($B544,'[1]DEQ Pollutant List'!$B$7:$B$611,0))),"")</f>
        <v>539</v>
      </c>
      <c r="F544" s="103">
        <v>4.158E-10</v>
      </c>
      <c r="G544" s="67">
        <v>4.158E-10</v>
      </c>
      <c r="H544" s="65" t="s">
        <v>359</v>
      </c>
      <c r="I544" s="65" t="s">
        <v>179</v>
      </c>
      <c r="J544" s="67">
        <v>0</v>
      </c>
      <c r="K544" s="67">
        <v>6.6528E-9</v>
      </c>
      <c r="L544" s="67">
        <v>6.6528E-9</v>
      </c>
      <c r="M544" s="67">
        <f>VLOOKUP('3. Pollutant Emissions - EF'!A544,'2. Emissions Units &amp; Activities'!A:M,11,FALSE)*G544</f>
        <v>0</v>
      </c>
      <c r="N544" s="67">
        <f>VLOOKUP('3. Pollutant Emissions - EF'!A544,'2. Emissions Units &amp; Activities'!A:M,12,FALSE)*G544</f>
        <v>1.8226849315068379E-11</v>
      </c>
      <c r="O544" s="67">
        <f>VLOOKUP('3. Pollutant Emissions - EF'!A544,'2. Emissions Units &amp; Activities'!A:M,13,FALSE)*G544</f>
        <v>1.8226849315068379E-11</v>
      </c>
    </row>
    <row r="545" spans="1:15" x14ac:dyDescent="0.35">
      <c r="A545" s="63" t="s">
        <v>101</v>
      </c>
      <c r="B545" s="66" t="s">
        <v>206</v>
      </c>
      <c r="C545" s="66" t="s">
        <v>207</v>
      </c>
      <c r="D545" s="8">
        <f>IFERROR(IF(OR($B545="",$B545="No CAS"),INDEX('[1]DEQ Pollutant List'!$A$7:$A$611,MATCH($C545,'[1]DEQ Pollutant List'!$C$7:$C$611,0)),INDEX('[1]DEQ Pollutant List'!$A$7:$A$611,MATCH($B545,'[1]DEQ Pollutant List'!$B$7:$B$611,0))),"")</f>
        <v>1</v>
      </c>
      <c r="F545" s="104">
        <v>2.7019999999999999E-2</v>
      </c>
      <c r="G545" s="66">
        <v>2.7019999999999999E-2</v>
      </c>
      <c r="H545" s="66" t="s">
        <v>359</v>
      </c>
      <c r="I545" s="66" t="s">
        <v>179</v>
      </c>
      <c r="J545" s="89">
        <v>0</v>
      </c>
      <c r="K545" s="68">
        <v>0.43231999999999998</v>
      </c>
      <c r="L545" s="68">
        <v>0.43231999999999998</v>
      </c>
      <c r="M545" s="68">
        <f>VLOOKUP('3. Pollutant Emissions - EF'!A545,'2. Emissions Units &amp; Activities'!A:M,11,FALSE)*G545</f>
        <v>0</v>
      </c>
      <c r="N545" s="68">
        <f>VLOOKUP('3. Pollutant Emissions - EF'!A545,'2. Emissions Units &amp; Activities'!A:M,12,FALSE)*G545</f>
        <v>1.1844383561643763E-3</v>
      </c>
      <c r="O545" s="68">
        <f>VLOOKUP('3. Pollutant Emissions - EF'!A545,'2. Emissions Units &amp; Activities'!A:M,13,FALSE)*G545</f>
        <v>1.1844383561643763E-3</v>
      </c>
    </row>
    <row r="546" spans="1:15" x14ac:dyDescent="0.35">
      <c r="A546" s="62" t="s">
        <v>101</v>
      </c>
      <c r="B546" s="65" t="s">
        <v>208</v>
      </c>
      <c r="C546" s="65" t="s">
        <v>209</v>
      </c>
      <c r="D546" s="8">
        <f>IFERROR(IF(OR($B546="",$B546="No CAS"),INDEX('[1]DEQ Pollutant List'!$A$7:$A$611,MATCH($C546,'[1]DEQ Pollutant List'!$C$7:$C$611,0)),INDEX('[1]DEQ Pollutant List'!$A$7:$A$611,MATCH($B546,'[1]DEQ Pollutant List'!$B$7:$B$611,0))),"")</f>
        <v>33</v>
      </c>
      <c r="F546" s="105">
        <v>3.2480000000000001E-5</v>
      </c>
      <c r="G546" s="65">
        <v>3.2480000000000001E-5</v>
      </c>
      <c r="H546" s="65" t="s">
        <v>359</v>
      </c>
      <c r="I546" s="65" t="s">
        <v>179</v>
      </c>
      <c r="J546" s="67">
        <v>0</v>
      </c>
      <c r="K546" s="67">
        <v>5.1968000000000001E-4</v>
      </c>
      <c r="L546" s="67">
        <v>5.1968000000000001E-4</v>
      </c>
      <c r="M546" s="67">
        <f>VLOOKUP('3. Pollutant Emissions - EF'!A546,'2. Emissions Units &amp; Activities'!A:M,11,FALSE)*G546</f>
        <v>0</v>
      </c>
      <c r="N546" s="67">
        <f>VLOOKUP('3. Pollutant Emissions - EF'!A546,'2. Emissions Units &amp; Activities'!A:M,12,FALSE)*G546</f>
        <v>1.4237808219177994E-6</v>
      </c>
      <c r="O546" s="67">
        <f>VLOOKUP('3. Pollutant Emissions - EF'!A546,'2. Emissions Units &amp; Activities'!A:M,13,FALSE)*G546</f>
        <v>1.4237808219177994E-6</v>
      </c>
    </row>
    <row r="547" spans="1:15" x14ac:dyDescent="0.35">
      <c r="A547" s="63" t="s">
        <v>101</v>
      </c>
      <c r="B547" s="66" t="s">
        <v>170</v>
      </c>
      <c r="C547" s="66" t="s">
        <v>210</v>
      </c>
      <c r="D547" s="8">
        <f>IFERROR(IF(OR($B547="",$B547="No CAS"),INDEX('[1]DEQ Pollutant List'!$A$7:$A$611,MATCH($C547,'[1]DEQ Pollutant List'!$C$7:$C$611,0)),INDEX('[1]DEQ Pollutant List'!$A$7:$A$611,MATCH($B547,'[1]DEQ Pollutant List'!$B$7:$B$611,0))),"")</f>
        <v>37</v>
      </c>
      <c r="F547" s="103">
        <v>2.3940000000000001E-5</v>
      </c>
      <c r="G547" s="66">
        <v>2.3940000000000001E-5</v>
      </c>
      <c r="H547" s="66" t="s">
        <v>359</v>
      </c>
      <c r="I547" s="66" t="s">
        <v>179</v>
      </c>
      <c r="J547" s="68">
        <v>0</v>
      </c>
      <c r="K547" s="68">
        <v>3.8304000000000002E-4</v>
      </c>
      <c r="L547" s="68">
        <v>3.8304000000000002E-4</v>
      </c>
      <c r="M547" s="68">
        <f>VLOOKUP('3. Pollutant Emissions - EF'!A547,'2. Emissions Units &amp; Activities'!A:M,11,FALSE)*G547</f>
        <v>0</v>
      </c>
      <c r="N547" s="68">
        <f>VLOOKUP('3. Pollutant Emissions - EF'!A547,'2. Emissions Units &amp; Activities'!A:M,12,FALSE)*G547</f>
        <v>1.0494246575342402E-6</v>
      </c>
      <c r="O547" s="68">
        <f>VLOOKUP('3. Pollutant Emissions - EF'!A547,'2. Emissions Units &amp; Activities'!A:M,13,FALSE)*G547</f>
        <v>1.0494246575342402E-6</v>
      </c>
    </row>
    <row r="548" spans="1:15" x14ac:dyDescent="0.35">
      <c r="A548" s="62" t="s">
        <v>101</v>
      </c>
      <c r="B548" s="65" t="s">
        <v>211</v>
      </c>
      <c r="C548" s="65" t="s">
        <v>212</v>
      </c>
      <c r="D548" s="8">
        <f>IFERROR(IF(OR($B548="",$B548="No CAS"),INDEX('[1]DEQ Pollutant List'!$A$7:$A$611,MATCH($C548,'[1]DEQ Pollutant List'!$C$7:$C$611,0)),INDEX('[1]DEQ Pollutant List'!$A$7:$A$611,MATCH($B548,'[1]DEQ Pollutant List'!$B$7:$B$611,0))),"")</f>
        <v>58</v>
      </c>
      <c r="F548" s="104">
        <v>4.4240000000000003E-6</v>
      </c>
      <c r="G548" s="65">
        <v>4.4240000000000003E-6</v>
      </c>
      <c r="H548" s="65" t="s">
        <v>359</v>
      </c>
      <c r="I548" s="65" t="s">
        <v>179</v>
      </c>
      <c r="J548" s="67">
        <v>0</v>
      </c>
      <c r="K548" s="67">
        <v>7.0784000000000005E-5</v>
      </c>
      <c r="L548" s="67">
        <v>7.0784000000000005E-5</v>
      </c>
      <c r="M548" s="67">
        <f>VLOOKUP('3. Pollutant Emissions - EF'!A548,'2. Emissions Units &amp; Activities'!A:M,11,FALSE)*G548</f>
        <v>0</v>
      </c>
      <c r="N548" s="67">
        <f>VLOOKUP('3. Pollutant Emissions - EF'!A548,'2. Emissions Units &amp; Activities'!A:M,12,FALSE)*G548</f>
        <v>1.9392876712328648E-7</v>
      </c>
      <c r="O548" s="67">
        <f>VLOOKUP('3. Pollutant Emissions - EF'!A548,'2. Emissions Units &amp; Activities'!A:M,13,FALSE)*G548</f>
        <v>1.9392876712328648E-7</v>
      </c>
    </row>
    <row r="549" spans="1:15" x14ac:dyDescent="0.35">
      <c r="A549" s="63" t="s">
        <v>101</v>
      </c>
      <c r="B549" s="66" t="s">
        <v>213</v>
      </c>
      <c r="C549" s="66" t="s">
        <v>214</v>
      </c>
      <c r="D549" s="8">
        <f>IFERROR(IF(OR($B549="",$B549="No CAS"),INDEX('[1]DEQ Pollutant List'!$A$7:$A$611,MATCH($C549,'[1]DEQ Pollutant List'!$C$7:$C$611,0)),INDEX('[1]DEQ Pollutant List'!$A$7:$A$611,MATCH($B549,'[1]DEQ Pollutant List'!$B$7:$B$611,0))),"")</f>
        <v>83</v>
      </c>
      <c r="F549" s="104">
        <v>1.918E-4</v>
      </c>
      <c r="G549" s="66">
        <v>1.918E-4</v>
      </c>
      <c r="H549" s="66" t="s">
        <v>359</v>
      </c>
      <c r="I549" s="66" t="s">
        <v>179</v>
      </c>
      <c r="J549" s="68">
        <v>0</v>
      </c>
      <c r="K549" s="68">
        <v>3.0688E-3</v>
      </c>
      <c r="L549" s="68">
        <v>3.0688E-3</v>
      </c>
      <c r="M549" s="68">
        <f>VLOOKUP('3. Pollutant Emissions - EF'!A549,'2. Emissions Units &amp; Activities'!A:M,11,FALSE)*G549</f>
        <v>0</v>
      </c>
      <c r="N549" s="68">
        <f>VLOOKUP('3. Pollutant Emissions - EF'!A549,'2. Emissions Units &amp; Activities'!A:M,12,FALSE)*G549</f>
        <v>8.4076712328766603E-6</v>
      </c>
      <c r="O549" s="68">
        <f>VLOOKUP('3. Pollutant Emissions - EF'!A549,'2. Emissions Units &amp; Activities'!A:M,13,FALSE)*G549</f>
        <v>8.4076712328766603E-6</v>
      </c>
    </row>
    <row r="550" spans="1:15" x14ac:dyDescent="0.35">
      <c r="A550" s="62" t="s">
        <v>101</v>
      </c>
      <c r="B550" s="65" t="s">
        <v>215</v>
      </c>
      <c r="C550" s="65" t="s">
        <v>216</v>
      </c>
      <c r="D550" s="8">
        <f>IFERROR(IF(OR($B550="",$B550="No CAS"),INDEX('[1]DEQ Pollutant List'!$A$7:$A$611,MATCH($C550,'[1]DEQ Pollutant List'!$C$7:$C$611,0)),INDEX('[1]DEQ Pollutant List'!$A$7:$A$611,MATCH($B550,'[1]DEQ Pollutant List'!$B$7:$B$611,0))),"")</f>
        <v>149</v>
      </c>
      <c r="F550" s="104">
        <v>8.4000000000000003E-4</v>
      </c>
      <c r="G550" s="65">
        <v>8.4000000000000003E-4</v>
      </c>
      <c r="H550" s="65" t="s">
        <v>359</v>
      </c>
      <c r="I550" s="65" t="s">
        <v>179</v>
      </c>
      <c r="J550" s="67">
        <v>0</v>
      </c>
      <c r="K550" s="67">
        <v>1.3440000000000001E-2</v>
      </c>
      <c r="L550" s="67">
        <v>1.3440000000000001E-2</v>
      </c>
      <c r="M550" s="67">
        <f>VLOOKUP('3. Pollutant Emissions - EF'!A550,'2. Emissions Units &amp; Activities'!A:M,11,FALSE)*G550</f>
        <v>0</v>
      </c>
      <c r="N550" s="67">
        <f>VLOOKUP('3. Pollutant Emissions - EF'!A550,'2. Emissions Units &amp; Activities'!A:M,12,FALSE)*G550</f>
        <v>3.682191780821895E-5</v>
      </c>
      <c r="O550" s="67">
        <f>VLOOKUP('3. Pollutant Emissions - EF'!A550,'2. Emissions Units &amp; Activities'!A:M,13,FALSE)*G550</f>
        <v>3.682191780821895E-5</v>
      </c>
    </row>
    <row r="551" spans="1:15" x14ac:dyDescent="0.35">
      <c r="A551" s="63" t="s">
        <v>101</v>
      </c>
      <c r="B551" s="66" t="s">
        <v>217</v>
      </c>
      <c r="C551" s="66" t="s">
        <v>218</v>
      </c>
      <c r="D551" s="8">
        <f>IFERROR(IF(OR($B551="",$B551="No CAS"),INDEX('[1]DEQ Pollutant List'!$A$7:$A$611,MATCH($C551,'[1]DEQ Pollutant List'!$C$7:$C$611,0)),INDEX('[1]DEQ Pollutant List'!$A$7:$A$611,MATCH($B551,'[1]DEQ Pollutant List'!$B$7:$B$611,0))),"")</f>
        <v>250</v>
      </c>
      <c r="F551" s="104">
        <v>4.0599999999999997E-2</v>
      </c>
      <c r="G551" s="66">
        <v>4.0599999999999997E-2</v>
      </c>
      <c r="H551" s="66" t="s">
        <v>359</v>
      </c>
      <c r="I551" s="66" t="s">
        <v>179</v>
      </c>
      <c r="J551" s="89">
        <v>0</v>
      </c>
      <c r="K551" s="68">
        <v>0.64959999999999996</v>
      </c>
      <c r="L551" s="68">
        <v>0.64959999999999996</v>
      </c>
      <c r="M551" s="68">
        <f>VLOOKUP('3. Pollutant Emissions - EF'!A551,'2. Emissions Units &amp; Activities'!A:M,11,FALSE)*G551</f>
        <v>0</v>
      </c>
      <c r="N551" s="68">
        <f>VLOOKUP('3. Pollutant Emissions - EF'!A551,'2. Emissions Units &amp; Activities'!A:M,12,FALSE)*G551</f>
        <v>1.7797260273972491E-3</v>
      </c>
      <c r="O551" s="68">
        <f>VLOOKUP('3. Pollutant Emissions - EF'!A551,'2. Emissions Units &amp; Activities'!A:M,13,FALSE)*G551</f>
        <v>1.7797260273972491E-3</v>
      </c>
    </row>
    <row r="552" spans="1:15" x14ac:dyDescent="0.35">
      <c r="A552" s="62" t="s">
        <v>101</v>
      </c>
      <c r="B552" s="65" t="s">
        <v>219</v>
      </c>
      <c r="C552" s="65" t="s">
        <v>220</v>
      </c>
      <c r="D552" s="8">
        <f>IFERROR(IF(OR($B552="",$B552="No CAS"),INDEX('[1]DEQ Pollutant List'!$A$7:$A$611,MATCH($C552,'[1]DEQ Pollutant List'!$C$7:$C$611,0)),INDEX('[1]DEQ Pollutant List'!$A$7:$A$611,MATCH($B552,'[1]DEQ Pollutant List'!$B$7:$B$611,0))),"")</f>
        <v>292</v>
      </c>
      <c r="F552" s="104">
        <v>0.52080000000000004</v>
      </c>
      <c r="G552" s="65">
        <v>0.52080000000000004</v>
      </c>
      <c r="H552" s="65" t="s">
        <v>359</v>
      </c>
      <c r="I552" s="65" t="s">
        <v>179</v>
      </c>
      <c r="J552" s="65">
        <v>0</v>
      </c>
      <c r="K552" s="67">
        <v>8.3328000000000007</v>
      </c>
      <c r="L552" s="67">
        <v>8.3328000000000007</v>
      </c>
      <c r="M552" s="67">
        <f>VLOOKUP('3. Pollutant Emissions - EF'!A552,'2. Emissions Units &amp; Activities'!A:M,11,FALSE)*G552</f>
        <v>0</v>
      </c>
      <c r="N552" s="67">
        <f>VLOOKUP('3. Pollutant Emissions - EF'!A552,'2. Emissions Units &amp; Activities'!A:M,12,FALSE)*G552</f>
        <v>2.2829589041095753E-2</v>
      </c>
      <c r="O552" s="67">
        <f>VLOOKUP('3. Pollutant Emissions - EF'!A552,'2. Emissions Units &amp; Activities'!A:M,13,FALSE)*G552</f>
        <v>2.2829589041095753E-2</v>
      </c>
    </row>
    <row r="553" spans="1:15" x14ac:dyDescent="0.35">
      <c r="A553" s="63" t="s">
        <v>101</v>
      </c>
      <c r="B553" s="66" t="s">
        <v>172</v>
      </c>
      <c r="C553" s="66" t="s">
        <v>173</v>
      </c>
      <c r="D553" s="8">
        <f>IFERROR(IF(OR($B553="",$B553="No CAS"),INDEX('[1]DEQ Pollutant List'!$A$7:$A$611,MATCH($C553,'[1]DEQ Pollutant List'!$C$7:$C$611,0)),INDEX('[1]DEQ Pollutant List'!$A$7:$A$611,MATCH($B553,'[1]DEQ Pollutant List'!$B$7:$B$611,0))),"")</f>
        <v>305</v>
      </c>
      <c r="F553" s="104">
        <v>1.75E-4</v>
      </c>
      <c r="G553" s="66">
        <v>1.75E-4</v>
      </c>
      <c r="H553" s="66" t="s">
        <v>359</v>
      </c>
      <c r="I553" s="66" t="s">
        <v>179</v>
      </c>
      <c r="J553" s="68">
        <v>0</v>
      </c>
      <c r="K553" s="68">
        <v>2.8E-3</v>
      </c>
      <c r="L553" s="68">
        <v>2.8E-3</v>
      </c>
      <c r="M553" s="68">
        <f>VLOOKUP('3. Pollutant Emissions - EF'!A553,'2. Emissions Units &amp; Activities'!A:M,11,FALSE)*G553</f>
        <v>0</v>
      </c>
      <c r="N553" s="68">
        <f>VLOOKUP('3. Pollutant Emissions - EF'!A553,'2. Emissions Units &amp; Activities'!A:M,12,FALSE)*G553</f>
        <v>7.6712328767122816E-6</v>
      </c>
      <c r="O553" s="68">
        <f>VLOOKUP('3. Pollutant Emissions - EF'!A553,'2. Emissions Units &amp; Activities'!A:M,13,FALSE)*G553</f>
        <v>7.6712328767122816E-6</v>
      </c>
    </row>
    <row r="554" spans="1:15" x14ac:dyDescent="0.35">
      <c r="A554" s="62" t="s">
        <v>101</v>
      </c>
      <c r="B554" s="65" t="s">
        <v>221</v>
      </c>
      <c r="C554" s="65" t="s">
        <v>222</v>
      </c>
      <c r="D554" s="8">
        <f>IFERROR(IF(OR($B554="",$B554="No CAS"),INDEX('[1]DEQ Pollutant List'!$A$7:$A$611,MATCH($C554,'[1]DEQ Pollutant List'!$C$7:$C$611,0)),INDEX('[1]DEQ Pollutant List'!$A$7:$A$611,MATCH($B554,'[1]DEQ Pollutant List'!$B$7:$B$611,0))),"")</f>
        <v>312</v>
      </c>
      <c r="F554" s="104">
        <v>3.1639999999999999E-4</v>
      </c>
      <c r="G554" s="65">
        <v>3.1639999999999999E-4</v>
      </c>
      <c r="H554" s="65" t="s">
        <v>359</v>
      </c>
      <c r="I554" s="65" t="s">
        <v>179</v>
      </c>
      <c r="J554" s="67">
        <v>0</v>
      </c>
      <c r="K554" s="67">
        <v>5.0623999999999999E-3</v>
      </c>
      <c r="L554" s="67">
        <v>5.0623999999999999E-3</v>
      </c>
      <c r="M554" s="67">
        <f>VLOOKUP('3. Pollutant Emissions - EF'!A554,'2. Emissions Units &amp; Activities'!A:M,11,FALSE)*G554</f>
        <v>0</v>
      </c>
      <c r="N554" s="67">
        <f>VLOOKUP('3. Pollutant Emissions - EF'!A554,'2. Emissions Units &amp; Activities'!A:M,12,FALSE)*G554</f>
        <v>1.3869589041095804E-5</v>
      </c>
      <c r="O554" s="67">
        <f>VLOOKUP('3. Pollutant Emissions - EF'!A554,'2. Emissions Units &amp; Activities'!A:M,13,FALSE)*G554</f>
        <v>1.3869589041095804E-5</v>
      </c>
    </row>
    <row r="555" spans="1:15" x14ac:dyDescent="0.35">
      <c r="A555" s="63" t="s">
        <v>101</v>
      </c>
      <c r="B555" s="66" t="s">
        <v>223</v>
      </c>
      <c r="C555" s="66" t="s">
        <v>224</v>
      </c>
      <c r="D555" s="8">
        <f>IFERROR(IF(OR($B555="",$B555="No CAS"),INDEX('[1]DEQ Pollutant List'!$A$7:$A$611,MATCH($C555,'[1]DEQ Pollutant List'!$C$7:$C$611,0)),INDEX('[1]DEQ Pollutant List'!$A$7:$A$611,MATCH($B555,'[1]DEQ Pollutant List'!$B$7:$B$611,0))),"")</f>
        <v>316</v>
      </c>
      <c r="F555" s="104">
        <v>9.8560000000000002E-6</v>
      </c>
      <c r="G555" s="66">
        <v>9.8560000000000002E-6</v>
      </c>
      <c r="H555" s="66" t="s">
        <v>359</v>
      </c>
      <c r="I555" s="66" t="s">
        <v>179</v>
      </c>
      <c r="J555" s="68">
        <v>0</v>
      </c>
      <c r="K555" s="68">
        <v>1.57696E-4</v>
      </c>
      <c r="L555" s="68">
        <v>1.57696E-4</v>
      </c>
      <c r="M555" s="68">
        <f>VLOOKUP('3. Pollutant Emissions - EF'!A555,'2. Emissions Units &amp; Activities'!A:M,11,FALSE)*G555</f>
        <v>0</v>
      </c>
      <c r="N555" s="68">
        <f>VLOOKUP('3. Pollutant Emissions - EF'!A555,'2. Emissions Units &amp; Activities'!A:M,12,FALSE)*G555</f>
        <v>4.3204383561643568E-7</v>
      </c>
      <c r="O555" s="68">
        <f>VLOOKUP('3. Pollutant Emissions - EF'!A555,'2. Emissions Units &amp; Activities'!A:M,13,FALSE)*G555</f>
        <v>4.3204383561643568E-7</v>
      </c>
    </row>
    <row r="556" spans="1:15" x14ac:dyDescent="0.35">
      <c r="A556" s="62" t="s">
        <v>101</v>
      </c>
      <c r="B556" s="65" t="s">
        <v>225</v>
      </c>
      <c r="C556" s="65" t="s">
        <v>226</v>
      </c>
      <c r="D556" s="8">
        <f>IFERROR(IF(OR($B556="",$B556="No CAS"),INDEX('[1]DEQ Pollutant List'!$A$7:$A$611,MATCH($C556,'[1]DEQ Pollutant List'!$C$7:$C$611,0)),INDEX('[1]DEQ Pollutant List'!$A$7:$A$611,MATCH($B556,'[1]DEQ Pollutant List'!$B$7:$B$611,0))),"")</f>
        <v>364</v>
      </c>
      <c r="F556" s="104">
        <v>1.554E-3</v>
      </c>
      <c r="G556" s="65">
        <v>1.554E-3</v>
      </c>
      <c r="H556" s="65" t="s">
        <v>359</v>
      </c>
      <c r="I556" s="65" t="s">
        <v>179</v>
      </c>
      <c r="J556" s="67">
        <v>0</v>
      </c>
      <c r="K556" s="67">
        <v>2.4864000000000001E-2</v>
      </c>
      <c r="L556" s="67">
        <v>2.4864000000000001E-2</v>
      </c>
      <c r="M556" s="67">
        <f>VLOOKUP('3. Pollutant Emissions - EF'!A556,'2. Emissions Units &amp; Activities'!A:M,11,FALSE)*G556</f>
        <v>0</v>
      </c>
      <c r="N556" s="67">
        <f>VLOOKUP('3. Pollutant Emissions - EF'!A556,'2. Emissions Units &amp; Activities'!A:M,12,FALSE)*G556</f>
        <v>6.8120547945205057E-5</v>
      </c>
      <c r="O556" s="67">
        <f>VLOOKUP('3. Pollutant Emissions - EF'!A556,'2. Emissions Units &amp; Activities'!A:M,13,FALSE)*G556</f>
        <v>6.8120547945205057E-5</v>
      </c>
    </row>
    <row r="557" spans="1:15" x14ac:dyDescent="0.35">
      <c r="A557" s="63" t="s">
        <v>101</v>
      </c>
      <c r="B557" s="66" t="s">
        <v>227</v>
      </c>
      <c r="C557" s="66" t="s">
        <v>228</v>
      </c>
      <c r="D557" s="8">
        <f>IFERROR(IF(OR($B557="",$B557="No CAS"),INDEX('[1]DEQ Pollutant List'!$A$7:$A$611,MATCH($C557,'[1]DEQ Pollutant List'!$C$7:$C$611,0)),INDEX('[1]DEQ Pollutant List'!$A$7:$A$611,MATCH($B557,'[1]DEQ Pollutant List'!$B$7:$B$611,0))),"")</f>
        <v>533</v>
      </c>
      <c r="F557" s="103">
        <v>8.7080000000000003E-10</v>
      </c>
      <c r="G557" s="68">
        <v>8.7080000000000003E-10</v>
      </c>
      <c r="H557" s="66" t="s">
        <v>359</v>
      </c>
      <c r="I557" s="66" t="s">
        <v>179</v>
      </c>
      <c r="J557" s="68">
        <v>0</v>
      </c>
      <c r="K557" s="68">
        <v>1.3932800000000001E-8</v>
      </c>
      <c r="L557" s="68">
        <v>1.3932800000000001E-8</v>
      </c>
      <c r="M557" s="68">
        <f>VLOOKUP('3. Pollutant Emissions - EF'!A557,'2. Emissions Units &amp; Activities'!A:M,11,FALSE)*G557</f>
        <v>0</v>
      </c>
      <c r="N557" s="68">
        <f>VLOOKUP('3. Pollutant Emissions - EF'!A557,'2. Emissions Units &amp; Activities'!A:M,12,FALSE)*G557</f>
        <v>3.8172054794520316E-11</v>
      </c>
      <c r="O557" s="68">
        <f>VLOOKUP('3. Pollutant Emissions - EF'!A557,'2. Emissions Units &amp; Activities'!A:M,13,FALSE)*G557</f>
        <v>3.8172054794520316E-11</v>
      </c>
    </row>
    <row r="558" spans="1:15" x14ac:dyDescent="0.35">
      <c r="A558" s="62" t="s">
        <v>101</v>
      </c>
      <c r="B558" s="65" t="s">
        <v>229</v>
      </c>
      <c r="C558" s="66" t="s">
        <v>230</v>
      </c>
      <c r="D558" s="8">
        <f>IFERROR(IF(OR($B558="",$B558="No CAS"),INDEX('[1]DEQ Pollutant List'!$A$7:$A$611,MATCH($C558,'[1]DEQ Pollutant List'!$C$7:$C$611,0)),INDEX('[1]DEQ Pollutant List'!$A$7:$A$611,MATCH($B558,'[1]DEQ Pollutant List'!$B$7:$B$611,0))),"")</f>
        <v>548</v>
      </c>
      <c r="F558" s="103">
        <v>2.1E-10</v>
      </c>
      <c r="G558" s="67">
        <v>2.1E-10</v>
      </c>
      <c r="H558" s="65" t="s">
        <v>359</v>
      </c>
      <c r="I558" s="65" t="s">
        <v>179</v>
      </c>
      <c r="J558" s="67">
        <v>0</v>
      </c>
      <c r="K558" s="67">
        <v>3.36E-9</v>
      </c>
      <c r="L558" s="67">
        <v>3.36E-9</v>
      </c>
      <c r="M558" s="67">
        <f>VLOOKUP('3. Pollutant Emissions - EF'!A558,'2. Emissions Units &amp; Activities'!A:M,11,FALSE)*G558</f>
        <v>0</v>
      </c>
      <c r="N558" s="67">
        <f>VLOOKUP('3. Pollutant Emissions - EF'!A558,'2. Emissions Units &amp; Activities'!A:M,12,FALSE)*G558</f>
        <v>9.205479452054737E-12</v>
      </c>
      <c r="O558" s="67">
        <f>VLOOKUP('3. Pollutant Emissions - EF'!A558,'2. Emissions Units &amp; Activities'!A:M,13,FALSE)*G558</f>
        <v>9.205479452054737E-12</v>
      </c>
    </row>
    <row r="559" spans="1:15" x14ac:dyDescent="0.35">
      <c r="A559" s="63" t="s">
        <v>101</v>
      </c>
      <c r="B559" s="66" t="s">
        <v>231</v>
      </c>
      <c r="C559" s="66" t="s">
        <v>232</v>
      </c>
      <c r="D559" s="8">
        <f>IFERROR(IF(OR($B559="",$B559="No CAS"),INDEX('[1]DEQ Pollutant List'!$A$7:$A$611,MATCH($C559,'[1]DEQ Pollutant List'!$C$7:$C$611,0)),INDEX('[1]DEQ Pollutant List'!$A$7:$A$611,MATCH($B559,'[1]DEQ Pollutant List'!$B$7:$B$611,0))),"")</f>
        <v>575</v>
      </c>
      <c r="F559" s="104">
        <v>3.6959999999999998E-5</v>
      </c>
      <c r="G559" s="66">
        <v>3.6959999999999998E-5</v>
      </c>
      <c r="H559" s="66" t="s">
        <v>359</v>
      </c>
      <c r="I559" s="66" t="s">
        <v>179</v>
      </c>
      <c r="J559" s="68">
        <v>0</v>
      </c>
      <c r="K559" s="68">
        <v>5.9135999999999998E-4</v>
      </c>
      <c r="L559" s="68">
        <v>5.9135999999999998E-4</v>
      </c>
      <c r="M559" s="68">
        <f>VLOOKUP('3. Pollutant Emissions - EF'!A559,'2. Emissions Units &amp; Activities'!A:M,11,FALSE)*G559</f>
        <v>0</v>
      </c>
      <c r="N559" s="68">
        <f>VLOOKUP('3. Pollutant Emissions - EF'!A559,'2. Emissions Units &amp; Activities'!A:M,12,FALSE)*G559</f>
        <v>1.6201643835616337E-6</v>
      </c>
      <c r="O559" s="68">
        <f>VLOOKUP('3. Pollutant Emissions - EF'!A559,'2. Emissions Units &amp; Activities'!A:M,13,FALSE)*G559</f>
        <v>1.6201643835616337E-6</v>
      </c>
    </row>
    <row r="560" spans="1:15" x14ac:dyDescent="0.35">
      <c r="A560" s="62" t="s">
        <v>101</v>
      </c>
      <c r="B560" s="65" t="s">
        <v>233</v>
      </c>
      <c r="C560" s="65" t="s">
        <v>234</v>
      </c>
      <c r="D560" s="8">
        <f>IFERROR(IF(OR($B560="",$B560="No CAS"),INDEX('[1]DEQ Pollutant List'!$A$7:$A$611,MATCH($C560,'[1]DEQ Pollutant List'!$C$7:$C$611,0)),INDEX('[1]DEQ Pollutant List'!$A$7:$A$611,MATCH($B560,'[1]DEQ Pollutant List'!$B$7:$B$611,0))),"")</f>
        <v>591</v>
      </c>
      <c r="F560" s="104">
        <v>1.23</v>
      </c>
      <c r="G560" s="65">
        <v>1.23</v>
      </c>
      <c r="H560" s="65" t="s">
        <v>359</v>
      </c>
      <c r="I560" s="65" t="s">
        <v>179</v>
      </c>
      <c r="J560" s="67">
        <v>0</v>
      </c>
      <c r="K560" s="67">
        <v>19.68</v>
      </c>
      <c r="L560" s="67">
        <v>19.68</v>
      </c>
      <c r="M560" s="67">
        <f>VLOOKUP('3. Pollutant Emissions - EF'!A560,'2. Emissions Units &amp; Activities'!A:M,11,FALSE)*G560</f>
        <v>0</v>
      </c>
      <c r="N560" s="67">
        <f>VLOOKUP('3. Pollutant Emissions - EF'!A560,'2. Emissions Units &amp; Activities'!A:M,12,FALSE)*G560</f>
        <v>5.391780821917775E-2</v>
      </c>
      <c r="O560" s="67">
        <f>VLOOKUP('3. Pollutant Emissions - EF'!A560,'2. Emissions Units &amp; Activities'!A:M,13,FALSE)*G560</f>
        <v>5.391780821917775E-2</v>
      </c>
    </row>
    <row r="561" spans="1:15" x14ac:dyDescent="0.35">
      <c r="A561" s="63" t="s">
        <v>101</v>
      </c>
      <c r="B561" s="66" t="s">
        <v>235</v>
      </c>
      <c r="C561" s="66" t="s">
        <v>236</v>
      </c>
      <c r="D561" s="8">
        <f>IFERROR(IF(OR($B561="",$B561="No CAS"),INDEX('[1]DEQ Pollutant List'!$A$7:$A$611,MATCH($C561,'[1]DEQ Pollutant List'!$C$7:$C$611,0)),INDEX('[1]DEQ Pollutant List'!$A$7:$A$611,MATCH($B561,'[1]DEQ Pollutant List'!$B$7:$B$611,0))),"")</f>
        <v>632</v>
      </c>
      <c r="F561" s="104">
        <v>5.5999999999999995E-4</v>
      </c>
      <c r="G561" s="66">
        <v>5.5999999999999995E-4</v>
      </c>
      <c r="H561" s="66" t="s">
        <v>359</v>
      </c>
      <c r="I561" s="66" t="s">
        <v>179</v>
      </c>
      <c r="J561" s="68">
        <v>0</v>
      </c>
      <c r="K561" s="68">
        <v>8.9599999999999992E-3</v>
      </c>
      <c r="L561" s="68">
        <v>8.9599999999999992E-3</v>
      </c>
      <c r="M561" s="68">
        <f>VLOOKUP('3. Pollutant Emissions - EF'!A561,'2. Emissions Units &amp; Activities'!A:M,11,FALSE)*G561</f>
        <v>0</v>
      </c>
      <c r="N561" s="68">
        <f>VLOOKUP('3. Pollutant Emissions - EF'!A561,'2. Emissions Units &amp; Activities'!A:M,12,FALSE)*G561</f>
        <v>2.4547945205479299E-5</v>
      </c>
      <c r="O561" s="68">
        <f>VLOOKUP('3. Pollutant Emissions - EF'!A561,'2. Emissions Units &amp; Activities'!A:M,13,FALSE)*G561</f>
        <v>2.4547945205479299E-5</v>
      </c>
    </row>
    <row r="562" spans="1:15" x14ac:dyDescent="0.35">
      <c r="A562" s="62" t="s">
        <v>102</v>
      </c>
      <c r="B562" s="65" t="s">
        <v>238</v>
      </c>
      <c r="C562" s="65" t="s">
        <v>239</v>
      </c>
      <c r="D562" s="8">
        <f>IFERROR(IF(OR($B562="",$B562="No CAS"),INDEX('[1]DEQ Pollutant List'!$A$7:$A$611,MATCH($C562,'[1]DEQ Pollutant List'!$C$7:$C$611,0)),INDEX('[1]DEQ Pollutant List'!$A$7:$A$611,MATCH($B562,'[1]DEQ Pollutant List'!$B$7:$B$611,0))),"")</f>
        <v>427</v>
      </c>
      <c r="F562" s="104">
        <v>2.4000000000000001E-5</v>
      </c>
      <c r="G562" s="65">
        <v>2.4000000000000001E-5</v>
      </c>
      <c r="H562" s="65" t="s">
        <v>240</v>
      </c>
      <c r="I562" s="65" t="s">
        <v>179</v>
      </c>
      <c r="J562" s="67">
        <v>7.2324579999999998E-3</v>
      </c>
      <c r="K562" s="67">
        <v>2.6832000000000002E-3</v>
      </c>
      <c r="L562" s="67">
        <v>2.6832000000000002E-3</v>
      </c>
      <c r="M562" s="67">
        <f>VLOOKUP('3. Pollutant Emissions - EF'!A562,'2. Emissions Units &amp; Activities'!A:M,11,FALSE)*G562</f>
        <v>1.7327999999999999E-4</v>
      </c>
      <c r="N562" s="67">
        <f>VLOOKUP('3. Pollutant Emissions - EF'!A562,'2. Emissions Units &amp; Activities'!A:M,12,FALSE)*G562</f>
        <v>7.3512328767123287E-6</v>
      </c>
      <c r="O562" s="67">
        <f>VLOOKUP('3. Pollutant Emissions - EF'!A562,'2. Emissions Units &amp; Activities'!A:M,13,FALSE)*G562</f>
        <v>7.3512328767123287E-6</v>
      </c>
    </row>
    <row r="563" spans="1:15" x14ac:dyDescent="0.35">
      <c r="A563" s="63" t="s">
        <v>102</v>
      </c>
      <c r="B563" s="66" t="s">
        <v>208</v>
      </c>
      <c r="C563" s="66" t="s">
        <v>209</v>
      </c>
      <c r="D563" s="8">
        <f>IFERROR(IF(OR($B563="",$B563="No CAS"),INDEX('[1]DEQ Pollutant List'!$A$7:$A$611,MATCH($C563,'[1]DEQ Pollutant List'!$C$7:$C$611,0)),INDEX('[1]DEQ Pollutant List'!$A$7:$A$611,MATCH($B563,'[1]DEQ Pollutant List'!$B$7:$B$611,0))),"")</f>
        <v>33</v>
      </c>
      <c r="F563" s="105">
        <v>1.00641E-4</v>
      </c>
      <c r="G563" s="66">
        <v>1.00641E-4</v>
      </c>
      <c r="H563" s="66" t="s">
        <v>240</v>
      </c>
      <c r="I563" s="66" t="s">
        <v>179</v>
      </c>
      <c r="J563" s="68">
        <v>3.0328467000000001E-2</v>
      </c>
      <c r="K563" s="68">
        <v>1.1251686E-2</v>
      </c>
      <c r="L563" s="68">
        <v>1.1251686E-2</v>
      </c>
      <c r="M563" s="68">
        <f>VLOOKUP('3. Pollutant Emissions - EF'!A563,'2. Emissions Units &amp; Activities'!A:M,11,FALSE)*G563</f>
        <v>7.2662802000000002E-4</v>
      </c>
      <c r="N563" s="68">
        <f>VLOOKUP('3. Pollutant Emissions - EF'!A563,'2. Emissions Units &amp; Activities'!A:M,12,FALSE)*G563</f>
        <v>3.0826476164383564E-5</v>
      </c>
      <c r="O563" s="68">
        <f>VLOOKUP('3. Pollutant Emissions - EF'!A563,'2. Emissions Units &amp; Activities'!A:M,13,FALSE)*G563</f>
        <v>3.0826476164383564E-5</v>
      </c>
    </row>
    <row r="564" spans="1:15" x14ac:dyDescent="0.35">
      <c r="A564" s="62" t="s">
        <v>102</v>
      </c>
      <c r="B564" s="65" t="s">
        <v>170</v>
      </c>
      <c r="C564" s="65" t="s">
        <v>210</v>
      </c>
      <c r="D564" s="8">
        <f>IFERROR(IF(OR($B564="",$B564="No CAS"),INDEX('[1]DEQ Pollutant List'!$A$7:$A$611,MATCH($C564,'[1]DEQ Pollutant List'!$C$7:$C$611,0)),INDEX('[1]DEQ Pollutant List'!$A$7:$A$611,MATCH($B564,'[1]DEQ Pollutant List'!$B$7:$B$611,0))),"")</f>
        <v>37</v>
      </c>
      <c r="F564" s="103">
        <v>1.53172E-4</v>
      </c>
      <c r="G564" s="65">
        <v>1.53172E-4</v>
      </c>
      <c r="H564" s="65" t="s">
        <v>240</v>
      </c>
      <c r="I564" s="65" t="s">
        <v>179</v>
      </c>
      <c r="J564" s="67">
        <v>4.6158749999999998E-2</v>
      </c>
      <c r="K564" s="67">
        <v>1.7124629999999998E-2</v>
      </c>
      <c r="L564" s="67">
        <v>1.7124629999999998E-2</v>
      </c>
      <c r="M564" s="67">
        <f>VLOOKUP('3. Pollutant Emissions - EF'!A564,'2. Emissions Units &amp; Activities'!A:M,11,FALSE)*G564</f>
        <v>1.10590184E-3</v>
      </c>
      <c r="N564" s="67">
        <f>VLOOKUP('3. Pollutant Emissions - EF'!A564,'2. Emissions Units &amp; Activities'!A:M,12,FALSE)*G564</f>
        <v>4.6916793424657534E-5</v>
      </c>
      <c r="O564" s="67">
        <f>VLOOKUP('3. Pollutant Emissions - EF'!A564,'2. Emissions Units &amp; Activities'!A:M,13,FALSE)*G564</f>
        <v>4.6916793424657534E-5</v>
      </c>
    </row>
    <row r="565" spans="1:15" x14ac:dyDescent="0.35">
      <c r="A565" s="63" t="s">
        <v>102</v>
      </c>
      <c r="B565" s="66" t="s">
        <v>241</v>
      </c>
      <c r="C565" s="66" t="s">
        <v>242</v>
      </c>
      <c r="D565" s="8">
        <f>IFERROR(IF(OR($B565="",$B565="No CAS"),INDEX('[1]DEQ Pollutant List'!$A$7:$A$611,MATCH($C565,'[1]DEQ Pollutant List'!$C$7:$C$611,0)),INDEX('[1]DEQ Pollutant List'!$A$7:$A$611,MATCH($B565,'[1]DEQ Pollutant List'!$B$7:$B$611,0))),"")</f>
        <v>45</v>
      </c>
      <c r="F565" s="104">
        <v>4.4000000000000003E-3</v>
      </c>
      <c r="G565" s="66">
        <v>4.4000000000000003E-3</v>
      </c>
      <c r="H565" s="66" t="s">
        <v>240</v>
      </c>
      <c r="I565" s="66" t="s">
        <v>179</v>
      </c>
      <c r="J565" s="68">
        <v>1.3259505599999999</v>
      </c>
      <c r="K565" s="68">
        <v>0.49192000000000002</v>
      </c>
      <c r="L565" s="68">
        <v>0.49192000000000002</v>
      </c>
      <c r="M565" s="68">
        <f>VLOOKUP('3. Pollutant Emissions - EF'!A565,'2. Emissions Units &amp; Activities'!A:M,11,FALSE)*G565</f>
        <v>3.1767999999999998E-2</v>
      </c>
      <c r="N565" s="68">
        <f>VLOOKUP('3. Pollutant Emissions - EF'!A565,'2. Emissions Units &amp; Activities'!A:M,12,FALSE)*G565</f>
        <v>1.3477260273972603E-3</v>
      </c>
      <c r="O565" s="68">
        <f>VLOOKUP('3. Pollutant Emissions - EF'!A565,'2. Emissions Units &amp; Activities'!A:M,13,FALSE)*G565</f>
        <v>1.3477260273972603E-3</v>
      </c>
    </row>
    <row r="566" spans="1:15" x14ac:dyDescent="0.35">
      <c r="A566" s="62" t="s">
        <v>102</v>
      </c>
      <c r="B566" s="65" t="s">
        <v>211</v>
      </c>
      <c r="C566" s="65" t="s">
        <v>212</v>
      </c>
      <c r="D566" s="8">
        <f>IFERROR(IF(OR($B566="",$B566="No CAS"),INDEX('[1]DEQ Pollutant List'!$A$7:$A$611,MATCH($C566,'[1]DEQ Pollutant List'!$C$7:$C$611,0)),INDEX('[1]DEQ Pollutant List'!$A$7:$A$611,MATCH($B566,'[1]DEQ Pollutant List'!$B$7:$B$611,0))),"")</f>
        <v>58</v>
      </c>
      <c r="F566" s="103">
        <v>2.13824E-5</v>
      </c>
      <c r="G566" s="67">
        <v>2.13824E-5</v>
      </c>
      <c r="H566" s="65" t="s">
        <v>240</v>
      </c>
      <c r="I566" s="65" t="s">
        <v>179</v>
      </c>
      <c r="J566" s="67">
        <v>6.4436379999999998E-3</v>
      </c>
      <c r="K566" s="67">
        <v>2.3905520000000002E-3</v>
      </c>
      <c r="L566" s="67">
        <v>2.3905520000000002E-3</v>
      </c>
      <c r="M566" s="67">
        <f>VLOOKUP('3. Pollutant Emissions - EF'!A566,'2. Emissions Units &amp; Activities'!A:M,11,FALSE)*G566</f>
        <v>1.54380928E-4</v>
      </c>
      <c r="N566" s="67">
        <f>VLOOKUP('3. Pollutant Emissions - EF'!A566,'2. Emissions Units &amp; Activities'!A:M,12,FALSE)*G566</f>
        <v>6.5494584109589042E-6</v>
      </c>
      <c r="O566" s="67">
        <f>VLOOKUP('3. Pollutant Emissions - EF'!A566,'2. Emissions Units &amp; Activities'!A:M,13,FALSE)*G566</f>
        <v>6.5494584109589042E-6</v>
      </c>
    </row>
    <row r="567" spans="1:15" x14ac:dyDescent="0.35">
      <c r="A567" s="63" t="s">
        <v>102</v>
      </c>
      <c r="B567" s="66" t="s">
        <v>213</v>
      </c>
      <c r="C567" s="66" t="s">
        <v>214</v>
      </c>
      <c r="D567" s="8">
        <f>IFERROR(IF(OR($B567="",$B567="No CAS"),INDEX('[1]DEQ Pollutant List'!$A$7:$A$611,MATCH($C567,'[1]DEQ Pollutant List'!$C$7:$C$611,0)),INDEX('[1]DEQ Pollutant List'!$A$7:$A$611,MATCH($B567,'[1]DEQ Pollutant List'!$B$7:$B$611,0))),"")</f>
        <v>83</v>
      </c>
      <c r="F567" s="103">
        <v>8.2034399999999995E-5</v>
      </c>
      <c r="G567" s="68">
        <v>8.2034399999999995E-5</v>
      </c>
      <c r="H567" s="66" t="s">
        <v>240</v>
      </c>
      <c r="I567" s="66" t="s">
        <v>179</v>
      </c>
      <c r="J567" s="68">
        <v>2.4721263E-2</v>
      </c>
      <c r="K567" s="68">
        <v>9.1714459999999998E-3</v>
      </c>
      <c r="L567" s="68">
        <v>9.1714459999999998E-3</v>
      </c>
      <c r="M567" s="68">
        <f>VLOOKUP('3. Pollutant Emissions - EF'!A567,'2. Emissions Units &amp; Activities'!A:M,11,FALSE)*G567</f>
        <v>5.9228836799999989E-4</v>
      </c>
      <c r="N567" s="68">
        <f>VLOOKUP('3. Pollutant Emissions - EF'!A567,'2. Emissions Units &amp; Activities'!A:M,12,FALSE)*G567</f>
        <v>2.5127249095890411E-5</v>
      </c>
      <c r="O567" s="68">
        <f>VLOOKUP('3. Pollutant Emissions - EF'!A567,'2. Emissions Units &amp; Activities'!A:M,13,FALSE)*G567</f>
        <v>2.5127249095890411E-5</v>
      </c>
    </row>
    <row r="568" spans="1:15" x14ac:dyDescent="0.35">
      <c r="A568" s="62" t="s">
        <v>102</v>
      </c>
      <c r="B568" s="65" t="s">
        <v>243</v>
      </c>
      <c r="C568" s="65" t="s">
        <v>244</v>
      </c>
      <c r="D568" s="8">
        <f>IFERROR(IF(OR($B568="",$B568="No CAS"),INDEX('[1]DEQ Pollutant List'!$A$7:$A$611,MATCH($C568,'[1]DEQ Pollutant List'!$C$7:$C$611,0)),INDEX('[1]DEQ Pollutant List'!$A$7:$A$611,MATCH($B568,'[1]DEQ Pollutant List'!$B$7:$B$611,0))),"")</f>
        <v>146</v>
      </c>
      <c r="F568" s="104">
        <v>1.2336000000000001E-4</v>
      </c>
      <c r="G568" s="65">
        <v>1.2336000000000001E-4</v>
      </c>
      <c r="H568" s="65" t="s">
        <v>240</v>
      </c>
      <c r="I568" s="65" t="s">
        <v>179</v>
      </c>
      <c r="J568" s="67">
        <v>3.7174831999999998E-2</v>
      </c>
      <c r="K568" s="67">
        <v>1.3791648E-2</v>
      </c>
      <c r="L568" s="67">
        <v>1.3791648E-2</v>
      </c>
      <c r="M568" s="67">
        <f>VLOOKUP('3. Pollutant Emissions - EF'!A568,'2. Emissions Units &amp; Activities'!A:M,11,FALSE)*G568</f>
        <v>8.9065920000000009E-4</v>
      </c>
      <c r="N568" s="67">
        <f>VLOOKUP('3. Pollutant Emissions - EF'!A568,'2. Emissions Units &amp; Activities'!A:M,12,FALSE)*G568</f>
        <v>3.7785336986301377E-5</v>
      </c>
      <c r="O568" s="67">
        <f>VLOOKUP('3. Pollutant Emissions - EF'!A568,'2. Emissions Units &amp; Activities'!A:M,13,FALSE)*G568</f>
        <v>3.7785336986301377E-5</v>
      </c>
    </row>
    <row r="569" spans="1:15" x14ac:dyDescent="0.35">
      <c r="A569" s="63" t="s">
        <v>102</v>
      </c>
      <c r="B569" s="66" t="s">
        <v>215</v>
      </c>
      <c r="C569" s="66" t="s">
        <v>216</v>
      </c>
      <c r="D569" s="8">
        <f>IFERROR(IF(OR($B569="",$B569="No CAS"),INDEX('[1]DEQ Pollutant List'!$A$7:$A$611,MATCH($C569,'[1]DEQ Pollutant List'!$C$7:$C$611,0)),INDEX('[1]DEQ Pollutant List'!$A$7:$A$611,MATCH($B569,'[1]DEQ Pollutant List'!$B$7:$B$611,0))),"")</f>
        <v>149</v>
      </c>
      <c r="F569" s="104">
        <v>8.4999999999999995E-4</v>
      </c>
      <c r="G569" s="66">
        <v>8.4999999999999995E-4</v>
      </c>
      <c r="H569" s="66" t="s">
        <v>240</v>
      </c>
      <c r="I569" s="66" t="s">
        <v>179</v>
      </c>
      <c r="J569" s="68">
        <v>0.25614954000000001</v>
      </c>
      <c r="K569" s="68">
        <v>9.5030000000000003E-2</v>
      </c>
      <c r="L569" s="68">
        <v>9.5030000000000003E-2</v>
      </c>
      <c r="M569" s="68">
        <f>VLOOKUP('3. Pollutant Emissions - EF'!A569,'2. Emissions Units &amp; Activities'!A:M,11,FALSE)*G569</f>
        <v>6.1369999999999992E-3</v>
      </c>
      <c r="N569" s="68">
        <f>VLOOKUP('3. Pollutant Emissions - EF'!A569,'2. Emissions Units &amp; Activities'!A:M,12,FALSE)*G569</f>
        <v>2.6035616438356161E-4</v>
      </c>
      <c r="O569" s="68">
        <f>VLOOKUP('3. Pollutant Emissions - EF'!A569,'2. Emissions Units &amp; Activities'!A:M,13,FALSE)*G569</f>
        <v>2.6035616438356161E-4</v>
      </c>
    </row>
    <row r="570" spans="1:15" x14ac:dyDescent="0.35">
      <c r="A570" s="62" t="s">
        <v>102</v>
      </c>
      <c r="B570" s="65" t="s">
        <v>245</v>
      </c>
      <c r="C570" s="66" t="s">
        <v>246</v>
      </c>
      <c r="D570" s="8">
        <f>IFERROR(IF(OR($B570="",$B570="No CAS"),INDEX('[1]DEQ Pollutant List'!$A$7:$A$611,MATCH($C570,'[1]DEQ Pollutant List'!$C$7:$C$611,0)),INDEX('[1]DEQ Pollutant List'!$A$7:$A$611,MATCH($B570,'[1]DEQ Pollutant List'!$B$7:$B$611,0))),"")</f>
        <v>424</v>
      </c>
      <c r="F570" s="104">
        <v>3.0000000000000001E-6</v>
      </c>
      <c r="G570" s="65">
        <v>3.0000000000000001E-6</v>
      </c>
      <c r="H570" s="65" t="s">
        <v>240</v>
      </c>
      <c r="I570" s="65" t="s">
        <v>179</v>
      </c>
      <c r="J570" s="67">
        <v>9.0405699999999999E-4</v>
      </c>
      <c r="K570" s="67">
        <v>3.3540000000000002E-4</v>
      </c>
      <c r="L570" s="67">
        <v>3.3540000000000002E-4</v>
      </c>
      <c r="M570" s="67">
        <f>VLOOKUP('3. Pollutant Emissions - EF'!A570,'2. Emissions Units &amp; Activities'!A:M,11,FALSE)*G570</f>
        <v>2.1659999999999999E-5</v>
      </c>
      <c r="N570" s="67">
        <f>VLOOKUP('3. Pollutant Emissions - EF'!A570,'2. Emissions Units &amp; Activities'!A:M,12,FALSE)*G570</f>
        <v>9.1890410958904109E-7</v>
      </c>
      <c r="O570" s="67">
        <f>VLOOKUP('3. Pollutant Emissions - EF'!A570,'2. Emissions Units &amp; Activities'!A:M,13,FALSE)*G570</f>
        <v>9.1890410958904109E-7</v>
      </c>
    </row>
    <row r="571" spans="1:15" x14ac:dyDescent="0.35">
      <c r="A571" s="63" t="s">
        <v>102</v>
      </c>
      <c r="B571" s="66" t="s">
        <v>247</v>
      </c>
      <c r="C571" s="66" t="s">
        <v>248</v>
      </c>
      <c r="D571" s="8">
        <f>IFERROR(IF(OR($B571="",$B571="No CAS"),INDEX('[1]DEQ Pollutant List'!$A$7:$A$611,MATCH($C571,'[1]DEQ Pollutant List'!$C$7:$C$611,0)),INDEX('[1]DEQ Pollutant List'!$A$7:$A$611,MATCH($B571,'[1]DEQ Pollutant List'!$B$7:$B$611,0))),"")</f>
        <v>425</v>
      </c>
      <c r="F571" s="104">
        <v>2.7999999999999999E-6</v>
      </c>
      <c r="G571" s="66">
        <v>2.7999999999999999E-6</v>
      </c>
      <c r="H571" s="66" t="s">
        <v>240</v>
      </c>
      <c r="I571" s="66" t="s">
        <v>179</v>
      </c>
      <c r="J571" s="68">
        <v>8.4378700000000003E-4</v>
      </c>
      <c r="K571" s="68">
        <v>3.1304E-4</v>
      </c>
      <c r="L571" s="68">
        <v>3.1304E-4</v>
      </c>
      <c r="M571" s="68">
        <f>VLOOKUP('3. Pollutant Emissions - EF'!A571,'2. Emissions Units &amp; Activities'!A:M,11,FALSE)*G571</f>
        <v>2.0215999999999998E-5</v>
      </c>
      <c r="N571" s="68">
        <f>VLOOKUP('3. Pollutant Emissions - EF'!A571,'2. Emissions Units &amp; Activities'!A:M,12,FALSE)*G571</f>
        <v>8.5764383561643832E-7</v>
      </c>
      <c r="O571" s="68">
        <f>VLOOKUP('3. Pollutant Emissions - EF'!A571,'2. Emissions Units &amp; Activities'!A:M,13,FALSE)*G571</f>
        <v>8.5764383561643832E-7</v>
      </c>
    </row>
    <row r="572" spans="1:15" x14ac:dyDescent="0.35">
      <c r="A572" s="62" t="s">
        <v>102</v>
      </c>
      <c r="B572" s="65" t="s">
        <v>217</v>
      </c>
      <c r="C572" s="65" t="s">
        <v>218</v>
      </c>
      <c r="D572" s="8">
        <f>IFERROR(IF(OR($B572="",$B572="No CAS"),INDEX('[1]DEQ Pollutant List'!$A$7:$A$611,MATCH($C572,'[1]DEQ Pollutant List'!$C$7:$C$611,0)),INDEX('[1]DEQ Pollutant List'!$A$7:$A$611,MATCH($B572,'[1]DEQ Pollutant List'!$B$7:$B$611,0))),"")</f>
        <v>250</v>
      </c>
      <c r="F572" s="104">
        <v>0.30942799999999998</v>
      </c>
      <c r="G572" s="65">
        <v>0.30942799999999998</v>
      </c>
      <c r="H572" s="65" t="s">
        <v>240</v>
      </c>
      <c r="I572" s="65" t="s">
        <v>179</v>
      </c>
      <c r="J572" s="88">
        <v>93.246870430000001</v>
      </c>
      <c r="K572" s="67">
        <v>34.5940504</v>
      </c>
      <c r="L572" s="67">
        <v>34.5940504</v>
      </c>
      <c r="M572" s="67">
        <f>VLOOKUP('3. Pollutant Emissions - EF'!A572,'2. Emissions Units &amp; Activities'!A:M,11,FALSE)*G572</f>
        <v>2.2340701599999999</v>
      </c>
      <c r="N572" s="67">
        <f>VLOOKUP('3. Pollutant Emissions - EF'!A572,'2. Emissions Units &amp; Activities'!A:M,12,FALSE)*G572</f>
        <v>9.4778220273972605E-2</v>
      </c>
      <c r="O572" s="67">
        <f>VLOOKUP('3. Pollutant Emissions - EF'!A572,'2. Emissions Units &amp; Activities'!A:M,13,FALSE)*G572</f>
        <v>9.4778220273972605E-2</v>
      </c>
    </row>
    <row r="573" spans="1:15" x14ac:dyDescent="0.35">
      <c r="A573" s="63" t="s">
        <v>102</v>
      </c>
      <c r="B573" s="66" t="s">
        <v>249</v>
      </c>
      <c r="C573" s="66" t="s">
        <v>250</v>
      </c>
      <c r="D573" s="8">
        <f>IFERROR(IF(OR($B573="",$B573="No CAS"),INDEX('[1]DEQ Pollutant List'!$A$7:$A$611,MATCH($C573,'[1]DEQ Pollutant List'!$C$7:$C$611,0)),INDEX('[1]DEQ Pollutant List'!$A$7:$A$611,MATCH($B573,'[1]DEQ Pollutant List'!$B$7:$B$611,0))),"")</f>
        <v>289</v>
      </c>
      <c r="F573" s="104">
        <v>1.8</v>
      </c>
      <c r="G573" s="66">
        <v>1.8</v>
      </c>
      <c r="H573" s="66" t="s">
        <v>240</v>
      </c>
      <c r="I573" s="66" t="s">
        <v>179</v>
      </c>
      <c r="J573" s="89">
        <v>542.43431999999996</v>
      </c>
      <c r="K573" s="68">
        <v>201.24</v>
      </c>
      <c r="L573" s="68">
        <v>201.24</v>
      </c>
      <c r="M573" s="68">
        <f>VLOOKUP('3. Pollutant Emissions - EF'!A573,'2. Emissions Units &amp; Activities'!A:M,11,FALSE)*G573</f>
        <v>12.996</v>
      </c>
      <c r="N573" s="68">
        <f>VLOOKUP('3. Pollutant Emissions - EF'!A573,'2. Emissions Units &amp; Activities'!A:M,12,FALSE)*G573</f>
        <v>0.55134246575342472</v>
      </c>
      <c r="O573" s="68">
        <f>VLOOKUP('3. Pollutant Emissions - EF'!A573,'2. Emissions Units &amp; Activities'!A:M,13,FALSE)*G573</f>
        <v>0.55134246575342472</v>
      </c>
    </row>
    <row r="574" spans="1:15" x14ac:dyDescent="0.35">
      <c r="A574" s="62" t="s">
        <v>102</v>
      </c>
      <c r="B574" s="65" t="s">
        <v>172</v>
      </c>
      <c r="C574" s="65" t="s">
        <v>173</v>
      </c>
      <c r="D574" s="8">
        <f>IFERROR(IF(OR($B574="",$B574="No CAS"),INDEX('[1]DEQ Pollutant List'!$A$7:$A$611,MATCH($C574,'[1]DEQ Pollutant List'!$C$7:$C$611,0)),INDEX('[1]DEQ Pollutant List'!$A$7:$A$611,MATCH($B574,'[1]DEQ Pollutant List'!$B$7:$B$611,0))),"")</f>
        <v>305</v>
      </c>
      <c r="F574" s="104">
        <v>5.9521200000000002E-4</v>
      </c>
      <c r="G574" s="65">
        <v>5.9521200000000002E-4</v>
      </c>
      <c r="H574" s="65" t="s">
        <v>240</v>
      </c>
      <c r="I574" s="65" t="s">
        <v>179</v>
      </c>
      <c r="J574" s="67">
        <v>0.17936856500000001</v>
      </c>
      <c r="K574" s="67">
        <v>6.6544701999999997E-2</v>
      </c>
      <c r="L574" s="67">
        <v>6.6544701999999997E-2</v>
      </c>
      <c r="M574" s="67">
        <f>VLOOKUP('3. Pollutant Emissions - EF'!A574,'2. Emissions Units &amp; Activities'!A:M,11,FALSE)*G574</f>
        <v>4.2974306399999997E-3</v>
      </c>
      <c r="N574" s="67">
        <f>VLOOKUP('3. Pollutant Emissions - EF'!A574,'2. Emissions Units &amp; Activities'!A:M,12,FALSE)*G574</f>
        <v>1.8231425095890412E-4</v>
      </c>
      <c r="O574" s="67">
        <f>VLOOKUP('3. Pollutant Emissions - EF'!A574,'2. Emissions Units &amp; Activities'!A:M,13,FALSE)*G574</f>
        <v>1.8231425095890412E-4</v>
      </c>
    </row>
    <row r="575" spans="1:15" x14ac:dyDescent="0.35">
      <c r="A575" s="63" t="s">
        <v>102</v>
      </c>
      <c r="B575" s="66" t="s">
        <v>221</v>
      </c>
      <c r="C575" s="66" t="s">
        <v>222</v>
      </c>
      <c r="D575" s="8">
        <f>IFERROR(IF(OR($B575="",$B575="No CAS"),INDEX('[1]DEQ Pollutant List'!$A$7:$A$611,MATCH($C575,'[1]DEQ Pollutant List'!$C$7:$C$611,0)),INDEX('[1]DEQ Pollutant List'!$A$7:$A$611,MATCH($B575,'[1]DEQ Pollutant List'!$B$7:$B$611,0))),"")</f>
        <v>312</v>
      </c>
      <c r="F575" s="104">
        <v>1.9223599999999999E-3</v>
      </c>
      <c r="G575" s="66">
        <v>1.9223599999999999E-3</v>
      </c>
      <c r="H575" s="66" t="s">
        <v>240</v>
      </c>
      <c r="I575" s="66" t="s">
        <v>179</v>
      </c>
      <c r="J575" s="68">
        <v>0.57930780000000004</v>
      </c>
      <c r="K575" s="68">
        <v>0.214919848</v>
      </c>
      <c r="L575" s="68">
        <v>0.214919848</v>
      </c>
      <c r="M575" s="68">
        <f>VLOOKUP('3. Pollutant Emissions - EF'!A575,'2. Emissions Units &amp; Activities'!A:M,11,FALSE)*G575</f>
        <v>1.38794392E-2</v>
      </c>
      <c r="N575" s="68">
        <f>VLOOKUP('3. Pollutant Emissions - EF'!A575,'2. Emissions Units &amp; Activities'!A:M,12,FALSE)*G575</f>
        <v>5.8882150136986295E-4</v>
      </c>
      <c r="O575" s="68">
        <f>VLOOKUP('3. Pollutant Emissions - EF'!A575,'2. Emissions Units &amp; Activities'!A:M,13,FALSE)*G575</f>
        <v>5.8882150136986295E-4</v>
      </c>
    </row>
    <row r="576" spans="1:15" x14ac:dyDescent="0.35">
      <c r="A576" s="62" t="s">
        <v>102</v>
      </c>
      <c r="B576" s="65" t="s">
        <v>223</v>
      </c>
      <c r="C576" s="65" t="s">
        <v>224</v>
      </c>
      <c r="D576" s="8">
        <f>IFERROR(IF(OR($B576="",$B576="No CAS"),INDEX('[1]DEQ Pollutant List'!$A$7:$A$611,MATCH($C576,'[1]DEQ Pollutant List'!$C$7:$C$611,0)),INDEX('[1]DEQ Pollutant List'!$A$7:$A$611,MATCH($B576,'[1]DEQ Pollutant List'!$B$7:$B$611,0))),"")</f>
        <v>316</v>
      </c>
      <c r="F576" s="104">
        <v>9.3239600000000005E-4</v>
      </c>
      <c r="G576" s="65">
        <v>9.3239600000000005E-4</v>
      </c>
      <c r="H576" s="65" t="s">
        <v>240</v>
      </c>
      <c r="I576" s="65" t="s">
        <v>179</v>
      </c>
      <c r="J576" s="67">
        <v>0.28097977200000002</v>
      </c>
      <c r="K576" s="67">
        <v>0.104241873</v>
      </c>
      <c r="L576" s="67">
        <v>0.104241873</v>
      </c>
      <c r="M576" s="67">
        <f>VLOOKUP('3. Pollutant Emissions - EF'!A576,'2. Emissions Units &amp; Activities'!A:M,11,FALSE)*G576</f>
        <v>6.7318991199999999E-3</v>
      </c>
      <c r="N576" s="67">
        <f>VLOOKUP('3. Pollutant Emissions - EF'!A576,'2. Emissions Units &amp; Activities'!A:M,12,FALSE)*G576</f>
        <v>2.8559417205479453E-4</v>
      </c>
      <c r="O576" s="67">
        <f>VLOOKUP('3. Pollutant Emissions - EF'!A576,'2. Emissions Units &amp; Activities'!A:M,13,FALSE)*G576</f>
        <v>2.8559417205479453E-4</v>
      </c>
    </row>
    <row r="577" spans="1:15" x14ac:dyDescent="0.35">
      <c r="A577" s="63" t="s">
        <v>102</v>
      </c>
      <c r="B577" s="66" t="s">
        <v>251</v>
      </c>
      <c r="C577" s="66" t="s">
        <v>252</v>
      </c>
      <c r="D577" s="8">
        <f>IFERROR(IF(OR($B577="",$B577="No CAS"),INDEX('[1]DEQ Pollutant List'!$A$7:$A$611,MATCH($C577,'[1]DEQ Pollutant List'!$C$7:$C$611,0)),INDEX('[1]DEQ Pollutant List'!$A$7:$A$611,MATCH($B577,'[1]DEQ Pollutant List'!$B$7:$B$611,0))),"")</f>
        <v>428</v>
      </c>
      <c r="F577" s="104">
        <v>6.0999999999999997E-4</v>
      </c>
      <c r="G577" s="66">
        <v>6.0999999999999997E-4</v>
      </c>
      <c r="H577" s="66" t="s">
        <v>240</v>
      </c>
      <c r="I577" s="66" t="s">
        <v>179</v>
      </c>
      <c r="J577" s="68">
        <v>0.18382496400000001</v>
      </c>
      <c r="K577" s="68">
        <v>6.8197999999999995E-2</v>
      </c>
      <c r="L577" s="68">
        <v>6.8197999999999995E-2</v>
      </c>
      <c r="M577" s="68">
        <f>VLOOKUP('3. Pollutant Emissions - EF'!A577,'2. Emissions Units &amp; Activities'!A:M,11,FALSE)*G577</f>
        <v>4.4041999999999996E-3</v>
      </c>
      <c r="N577" s="68">
        <f>VLOOKUP('3. Pollutant Emissions - EF'!A577,'2. Emissions Units &amp; Activities'!A:M,12,FALSE)*G577</f>
        <v>1.8684383561643836E-4</v>
      </c>
      <c r="O577" s="68">
        <f>VLOOKUP('3. Pollutant Emissions - EF'!A577,'2. Emissions Units &amp; Activities'!A:M,13,FALSE)*G577</f>
        <v>1.8684383561643836E-4</v>
      </c>
    </row>
    <row r="578" spans="1:15" x14ac:dyDescent="0.35">
      <c r="A578" s="62" t="s">
        <v>102</v>
      </c>
      <c r="B578" s="65" t="s">
        <v>225</v>
      </c>
      <c r="C578" s="65" t="s">
        <v>226</v>
      </c>
      <c r="D578" s="8">
        <f>IFERROR(IF(OR($B578="",$B578="No CAS"),INDEX('[1]DEQ Pollutant List'!$A$7:$A$611,MATCH($C578,'[1]DEQ Pollutant List'!$C$7:$C$611,0)),INDEX('[1]DEQ Pollutant List'!$A$7:$A$611,MATCH($B578,'[1]DEQ Pollutant List'!$B$7:$B$611,0))),"")</f>
        <v>364</v>
      </c>
      <c r="F578" s="104">
        <v>5.1194400000000003E-3</v>
      </c>
      <c r="G578" s="65">
        <v>5.1194400000000003E-3</v>
      </c>
      <c r="H578" s="65" t="s">
        <v>240</v>
      </c>
      <c r="I578" s="65" t="s">
        <v>179</v>
      </c>
      <c r="J578" s="67">
        <v>1.5427555310000001</v>
      </c>
      <c r="K578" s="67">
        <v>0.57235339200000002</v>
      </c>
      <c r="L578" s="67">
        <v>0.57235339200000002</v>
      </c>
      <c r="M578" s="67">
        <f>VLOOKUP('3. Pollutant Emissions - EF'!A578,'2. Emissions Units &amp; Activities'!A:M,11,FALSE)*G578</f>
        <v>3.6962356799999999E-2</v>
      </c>
      <c r="N578" s="67">
        <f>VLOOKUP('3. Pollutant Emissions - EF'!A578,'2. Emissions Units &amp; Activities'!A:M,12,FALSE)*G578</f>
        <v>1.568091484931507E-3</v>
      </c>
      <c r="O578" s="67">
        <f>VLOOKUP('3. Pollutant Emissions - EF'!A578,'2. Emissions Units &amp; Activities'!A:M,13,FALSE)*G578</f>
        <v>1.568091484931507E-3</v>
      </c>
    </row>
    <row r="579" spans="1:15" x14ac:dyDescent="0.35">
      <c r="A579" s="63" t="s">
        <v>102</v>
      </c>
      <c r="B579" s="66" t="s">
        <v>253</v>
      </c>
      <c r="C579" s="66" t="s">
        <v>254</v>
      </c>
      <c r="D579" s="8">
        <f>IFERROR(IF(OR($B579="",$B579="No CAS"),INDEX('[1]DEQ Pollutant List'!$A$7:$A$611,MATCH($C579,'[1]DEQ Pollutant List'!$C$7:$C$611,0)),INDEX('[1]DEQ Pollutant List'!$A$7:$A$611,MATCH($B579,'[1]DEQ Pollutant List'!$B$7:$B$611,0))),"")</f>
        <v>430</v>
      </c>
      <c r="F579" s="104">
        <v>1.7E-5</v>
      </c>
      <c r="G579" s="66">
        <v>1.7E-5</v>
      </c>
      <c r="H579" s="66" t="s">
        <v>240</v>
      </c>
      <c r="I579" s="66" t="s">
        <v>179</v>
      </c>
      <c r="J579" s="68">
        <v>5.1229910000000004E-3</v>
      </c>
      <c r="K579" s="68">
        <v>1.9005999999999999E-3</v>
      </c>
      <c r="L579" s="68">
        <v>1.9005999999999999E-3</v>
      </c>
      <c r="M579" s="68">
        <f>VLOOKUP('3. Pollutant Emissions - EF'!A579,'2. Emissions Units &amp; Activities'!A:M,11,FALSE)*G579</f>
        <v>1.2274000000000001E-4</v>
      </c>
      <c r="N579" s="68">
        <f>VLOOKUP('3. Pollutant Emissions - EF'!A579,'2. Emissions Units &amp; Activities'!A:M,12,FALSE)*G579</f>
        <v>5.2071232876712329E-6</v>
      </c>
      <c r="O579" s="68">
        <f>VLOOKUP('3. Pollutant Emissions - EF'!A579,'2. Emissions Units &amp; Activities'!A:M,13,FALSE)*G579</f>
        <v>5.2071232876712329E-6</v>
      </c>
    </row>
    <row r="580" spans="1:15" x14ac:dyDescent="0.35">
      <c r="A580" s="62" t="s">
        <v>102</v>
      </c>
      <c r="B580" s="65" t="s">
        <v>255</v>
      </c>
      <c r="C580" s="65" t="s">
        <v>256</v>
      </c>
      <c r="D580" s="8">
        <f>IFERROR(IF(OR($B580="",$B580="No CAS"),INDEX('[1]DEQ Pollutant List'!$A$7:$A$611,MATCH($C580,'[1]DEQ Pollutant List'!$C$7:$C$611,0)),INDEX('[1]DEQ Pollutant List'!$A$7:$A$611,MATCH($B580,'[1]DEQ Pollutant List'!$B$7:$B$611,0))),"")</f>
        <v>431</v>
      </c>
      <c r="F580" s="104">
        <v>5.0000000000000004E-6</v>
      </c>
      <c r="G580" s="65">
        <v>5.0000000000000004E-6</v>
      </c>
      <c r="H580" s="65" t="s">
        <v>240</v>
      </c>
      <c r="I580" s="65" t="s">
        <v>179</v>
      </c>
      <c r="J580" s="67">
        <v>1.506762E-3</v>
      </c>
      <c r="K580" s="67">
        <v>5.5900000000000004E-4</v>
      </c>
      <c r="L580" s="67">
        <v>5.5900000000000004E-4</v>
      </c>
      <c r="M580" s="67">
        <f>VLOOKUP('3. Pollutant Emissions - EF'!A580,'2. Emissions Units &amp; Activities'!A:M,11,FALSE)*G580</f>
        <v>3.6100000000000003E-5</v>
      </c>
      <c r="N580" s="67">
        <f>VLOOKUP('3. Pollutant Emissions - EF'!A580,'2. Emissions Units &amp; Activities'!A:M,12,FALSE)*G580</f>
        <v>1.5315068493150686E-6</v>
      </c>
      <c r="O580" s="67">
        <f>VLOOKUP('3. Pollutant Emissions - EF'!A580,'2. Emissions Units &amp; Activities'!A:M,13,FALSE)*G580</f>
        <v>1.5315068493150686E-6</v>
      </c>
    </row>
    <row r="581" spans="1:15" x14ac:dyDescent="0.35">
      <c r="A581" s="63" t="s">
        <v>102</v>
      </c>
      <c r="B581" s="66" t="s">
        <v>231</v>
      </c>
      <c r="C581" s="66" t="s">
        <v>232</v>
      </c>
      <c r="D581" s="8">
        <f>IFERROR(IF(OR($B581="",$B581="No CAS"),INDEX('[1]DEQ Pollutant List'!$A$7:$A$611,MATCH($C581,'[1]DEQ Pollutant List'!$C$7:$C$611,0)),INDEX('[1]DEQ Pollutant List'!$A$7:$A$611,MATCH($B581,'[1]DEQ Pollutant List'!$B$7:$B$611,0))),"")</f>
        <v>575</v>
      </c>
      <c r="F581" s="104">
        <v>3.5466000000000002E-4</v>
      </c>
      <c r="G581" s="66">
        <v>3.5466000000000002E-4</v>
      </c>
      <c r="H581" s="66" t="s">
        <v>240</v>
      </c>
      <c r="I581" s="66" t="s">
        <v>179</v>
      </c>
      <c r="J581" s="68">
        <v>0.10687764199999999</v>
      </c>
      <c r="K581" s="68">
        <v>3.9650987999999998E-2</v>
      </c>
      <c r="L581" s="68">
        <v>3.9650987999999998E-2</v>
      </c>
      <c r="M581" s="68">
        <f>VLOOKUP('3. Pollutant Emissions - EF'!A581,'2. Emissions Units &amp; Activities'!A:M,11,FALSE)*G581</f>
        <v>2.5606451999999999E-3</v>
      </c>
      <c r="N581" s="68">
        <f>VLOOKUP('3. Pollutant Emissions - EF'!A581,'2. Emissions Units &amp; Activities'!A:M,12,FALSE)*G581</f>
        <v>1.0863284383561645E-4</v>
      </c>
      <c r="O581" s="68">
        <f>VLOOKUP('3. Pollutant Emissions - EF'!A581,'2. Emissions Units &amp; Activities'!A:M,13,FALSE)*G581</f>
        <v>1.0863284383561645E-4</v>
      </c>
    </row>
    <row r="582" spans="1:15" x14ac:dyDescent="0.35">
      <c r="A582" s="62" t="s">
        <v>102</v>
      </c>
      <c r="B582" s="65" t="s">
        <v>257</v>
      </c>
      <c r="C582" s="65" t="s">
        <v>258</v>
      </c>
      <c r="D582" s="8">
        <f>IFERROR(IF(OR($B582="",$B582="No CAS"),INDEX('[1]DEQ Pollutant List'!$A$7:$A$611,MATCH($C582,'[1]DEQ Pollutant List'!$C$7:$C$611,0)),INDEX('[1]DEQ Pollutant List'!$A$7:$A$611,MATCH($B582,'[1]DEQ Pollutant List'!$B$7:$B$611,0))),"")</f>
        <v>600</v>
      </c>
      <c r="F582" s="104">
        <v>3.3999999999999998E-3</v>
      </c>
      <c r="G582" s="65">
        <v>3.3999999999999998E-3</v>
      </c>
      <c r="H582" s="65" t="s">
        <v>240</v>
      </c>
      <c r="I582" s="65" t="s">
        <v>179</v>
      </c>
      <c r="J582" s="88">
        <v>1.02459816</v>
      </c>
      <c r="K582" s="67">
        <v>0.38012000000000001</v>
      </c>
      <c r="L582" s="67">
        <v>0.38012000000000001</v>
      </c>
      <c r="M582" s="67">
        <f>VLOOKUP('3. Pollutant Emissions - EF'!A582,'2. Emissions Units &amp; Activities'!A:M,11,FALSE)*G582</f>
        <v>2.4547999999999997E-2</v>
      </c>
      <c r="N582" s="67">
        <f>VLOOKUP('3. Pollutant Emissions - EF'!A582,'2. Emissions Units &amp; Activities'!A:M,12,FALSE)*G582</f>
        <v>1.0414246575342464E-3</v>
      </c>
      <c r="O582" s="67">
        <f>VLOOKUP('3. Pollutant Emissions - EF'!A582,'2. Emissions Units &amp; Activities'!A:M,13,FALSE)*G582</f>
        <v>1.0414246575342464E-3</v>
      </c>
    </row>
    <row r="583" spans="1:15" x14ac:dyDescent="0.35">
      <c r="A583" s="63" t="s">
        <v>102</v>
      </c>
      <c r="B583" s="66" t="s">
        <v>259</v>
      </c>
      <c r="C583" s="66" t="s">
        <v>260</v>
      </c>
      <c r="D583" s="8">
        <f>IFERROR(IF(OR($B583="",$B583="No CAS"),INDEX('[1]DEQ Pollutant List'!$A$7:$A$611,MATCH($C583,'[1]DEQ Pollutant List'!$C$7:$C$611,0)),INDEX('[1]DEQ Pollutant List'!$A$7:$A$611,MATCH($B583,'[1]DEQ Pollutant List'!$B$7:$B$611,0))),"")</f>
        <v>620</v>
      </c>
      <c r="F583" s="104">
        <v>2.3E-3</v>
      </c>
      <c r="G583" s="66">
        <v>2.3E-3</v>
      </c>
      <c r="H583" s="66" t="s">
        <v>240</v>
      </c>
      <c r="I583" s="66" t="s">
        <v>179</v>
      </c>
      <c r="J583" s="68">
        <v>0.69311051999999995</v>
      </c>
      <c r="K583" s="68">
        <v>0.25713999999999998</v>
      </c>
      <c r="L583" s="68">
        <v>0.25713999999999998</v>
      </c>
      <c r="M583" s="68">
        <f>VLOOKUP('3. Pollutant Emissions - EF'!A583,'2. Emissions Units &amp; Activities'!A:M,11,FALSE)*G583</f>
        <v>1.6605999999999999E-2</v>
      </c>
      <c r="N583" s="68">
        <f>VLOOKUP('3. Pollutant Emissions - EF'!A583,'2. Emissions Units &amp; Activities'!A:M,12,FALSE)*G583</f>
        <v>7.0449315068493148E-4</v>
      </c>
      <c r="O583" s="68">
        <f>VLOOKUP('3. Pollutant Emissions - EF'!A583,'2. Emissions Units &amp; Activities'!A:M,13,FALSE)*G583</f>
        <v>7.0449315068493148E-4</v>
      </c>
    </row>
    <row r="584" spans="1:15" x14ac:dyDescent="0.35">
      <c r="A584" s="62" t="s">
        <v>102</v>
      </c>
      <c r="B584" s="65" t="s">
        <v>235</v>
      </c>
      <c r="C584" s="65" t="s">
        <v>236</v>
      </c>
      <c r="D584" s="8">
        <f>IFERROR(IF(OR($B584="",$B584="No CAS"),INDEX('[1]DEQ Pollutant List'!$A$7:$A$611,MATCH($C584,'[1]DEQ Pollutant List'!$C$7:$C$611,0)),INDEX('[1]DEQ Pollutant List'!$A$7:$A$611,MATCH($B584,'[1]DEQ Pollutant List'!$B$7:$B$611,0))),"")</f>
        <v>632</v>
      </c>
      <c r="F584" s="104">
        <v>2.9000000000000001E-2</v>
      </c>
      <c r="G584" s="65">
        <v>2.9000000000000001E-2</v>
      </c>
      <c r="H584" s="65" t="s">
        <v>240</v>
      </c>
      <c r="I584" s="65" t="s">
        <v>179</v>
      </c>
      <c r="J584" s="67">
        <v>8.7392196000000002</v>
      </c>
      <c r="K584" s="67">
        <v>3.2422</v>
      </c>
      <c r="L584" s="67">
        <v>3.2422</v>
      </c>
      <c r="M584" s="67">
        <f>VLOOKUP('3. Pollutant Emissions - EF'!A584,'2. Emissions Units &amp; Activities'!A:M,11,FALSE)*G584</f>
        <v>0.20938000000000001</v>
      </c>
      <c r="N584" s="67">
        <f>VLOOKUP('3. Pollutant Emissions - EF'!A584,'2. Emissions Units &amp; Activities'!A:M,12,FALSE)*G584</f>
        <v>8.8827397260273985E-3</v>
      </c>
      <c r="O584" s="67">
        <f>VLOOKUP('3. Pollutant Emissions - EF'!A584,'2. Emissions Units &amp; Activities'!A:M,13,FALSE)*G584</f>
        <v>8.8827397260273985E-3</v>
      </c>
    </row>
    <row r="585" spans="1:15" x14ac:dyDescent="0.35">
      <c r="A585" s="63" t="s">
        <v>103</v>
      </c>
      <c r="B585" s="66" t="s">
        <v>269</v>
      </c>
      <c r="C585" s="66" t="s">
        <v>270</v>
      </c>
      <c r="D585" s="8">
        <f>IFERROR(IF(OR($B585="",$B585="No CAS"),INDEX('[1]DEQ Pollutant List'!$A$7:$A$611,MATCH($C585,'[1]DEQ Pollutant List'!$C$7:$C$611,0)),INDEX('[1]DEQ Pollutant List'!$A$7:$A$611,MATCH($B585,'[1]DEQ Pollutant List'!$B$7:$B$611,0))),"")</f>
        <v>326</v>
      </c>
      <c r="F585" s="105">
        <v>5.7599999999999999E-6</v>
      </c>
      <c r="G585" s="66">
        <v>5.7599999999999999E-6</v>
      </c>
      <c r="H585" s="66" t="s">
        <v>360</v>
      </c>
      <c r="I585" s="66" t="s">
        <v>179</v>
      </c>
      <c r="J585" s="68">
        <v>2.3943651840000002</v>
      </c>
      <c r="K585" s="68">
        <v>3.7549440000000001</v>
      </c>
      <c r="L585" s="68">
        <v>3.7549440000000001</v>
      </c>
      <c r="M585" s="68">
        <f>VLOOKUP('3. Pollutant Emissions - EF'!A585,'2. Emissions Units &amp; Activities'!A:M,11,FALSE)*G585</f>
        <v>8.9464320000000007E-3</v>
      </c>
      <c r="N585" s="68">
        <f>VLOOKUP('3. Pollutant Emissions - EF'!A585,'2. Emissions Units &amp; Activities'!A:M,12,FALSE)*G585</f>
        <v>1.0287517808219274E-2</v>
      </c>
      <c r="O585" s="68">
        <f>VLOOKUP('3. Pollutant Emissions - EF'!A585,'2. Emissions Units &amp; Activities'!A:M,13,FALSE)*G585</f>
        <v>1.0287517808219274E-2</v>
      </c>
    </row>
    <row r="586" spans="1:15" x14ac:dyDescent="0.35">
      <c r="A586" s="62" t="s">
        <v>103</v>
      </c>
      <c r="B586" s="65" t="s">
        <v>272</v>
      </c>
      <c r="C586" s="65" t="s">
        <v>273</v>
      </c>
      <c r="D586" s="8">
        <f>IFERROR(IF(OR($B586="",$B586="No CAS"),INDEX('[1]DEQ Pollutant List'!$A$7:$A$611,MATCH($C586,'[1]DEQ Pollutant List'!$C$7:$C$611,0)),INDEX('[1]DEQ Pollutant List'!$A$7:$A$611,MATCH($B586,'[1]DEQ Pollutant List'!$B$7:$B$611,0))),"")</f>
        <v>607</v>
      </c>
      <c r="F586" s="105">
        <v>2.41E-5</v>
      </c>
      <c r="G586" s="65">
        <v>2.41E-5</v>
      </c>
      <c r="H586" s="65" t="s">
        <v>360</v>
      </c>
      <c r="I586" s="65" t="s">
        <v>179</v>
      </c>
      <c r="J586" s="67">
        <v>10.01809044</v>
      </c>
      <c r="K586" s="67">
        <v>15.710789999999999</v>
      </c>
      <c r="L586" s="67">
        <v>15.710789999999999</v>
      </c>
      <c r="M586" s="67">
        <f>VLOOKUP('3. Pollutant Emissions - EF'!A586,'2. Emissions Units &amp; Activities'!A:M,11,FALSE)*G586</f>
        <v>3.7432119999999999E-2</v>
      </c>
      <c r="N586" s="67">
        <f>VLOOKUP('3. Pollutant Emissions - EF'!A586,'2. Emissions Units &amp; Activities'!A:M,12,FALSE)*G586</f>
        <v>4.3043260273973004E-2</v>
      </c>
      <c r="O586" s="67">
        <f>VLOOKUP('3. Pollutant Emissions - EF'!A586,'2. Emissions Units &amp; Activities'!A:M,13,FALSE)*G586</f>
        <v>4.3043260273973004E-2</v>
      </c>
    </row>
    <row r="587" spans="1:15" x14ac:dyDescent="0.35">
      <c r="A587" s="63" t="s">
        <v>103</v>
      </c>
      <c r="B587" s="66" t="s">
        <v>176</v>
      </c>
      <c r="C587" s="66" t="s">
        <v>177</v>
      </c>
      <c r="D587" s="8">
        <f>IFERROR(IF(OR($B587="",$B587="No CAS"),INDEX('[1]DEQ Pollutant List'!$A$7:$A$611,MATCH($C587,'[1]DEQ Pollutant List'!$C$7:$C$611,0)),INDEX('[1]DEQ Pollutant List'!$A$7:$A$611,MATCH($B587,'[1]DEQ Pollutant List'!$B$7:$B$611,0))),"")</f>
        <v>532</v>
      </c>
      <c r="F587" s="103">
        <v>2.1500000000000001E-10</v>
      </c>
      <c r="G587" s="68">
        <v>2.1500000000000001E-10</v>
      </c>
      <c r="H587" s="66" t="s">
        <v>360</v>
      </c>
      <c r="I587" s="66" t="s">
        <v>179</v>
      </c>
      <c r="J587" s="68">
        <v>8.9373E-5</v>
      </c>
      <c r="K587" s="68">
        <v>1.40159E-4</v>
      </c>
      <c r="L587" s="68">
        <v>1.40159E-4</v>
      </c>
      <c r="M587" s="68">
        <f>VLOOKUP('3. Pollutant Emissions - EF'!A587,'2. Emissions Units &amp; Activities'!A:M,11,FALSE)*G587</f>
        <v>3.3393800000000004E-7</v>
      </c>
      <c r="N587" s="68">
        <f>VLOOKUP('3. Pollutant Emissions - EF'!A587,'2. Emissions Units &amp; Activities'!A:M,12,FALSE)*G587</f>
        <v>3.8399589041096251E-7</v>
      </c>
      <c r="O587" s="68">
        <f>VLOOKUP('3. Pollutant Emissions - EF'!A587,'2. Emissions Units &amp; Activities'!A:M,13,FALSE)*G587</f>
        <v>3.8399589041096251E-7</v>
      </c>
    </row>
    <row r="588" spans="1:15" x14ac:dyDescent="0.35">
      <c r="A588" s="62" t="s">
        <v>103</v>
      </c>
      <c r="B588" s="65" t="s">
        <v>180</v>
      </c>
      <c r="C588" s="65" t="s">
        <v>181</v>
      </c>
      <c r="D588" s="8">
        <f>IFERROR(IF(OR($B588="",$B588="No CAS"),INDEX('[1]DEQ Pollutant List'!$A$7:$A$611,MATCH($C588,'[1]DEQ Pollutant List'!$C$7:$C$611,0)),INDEX('[1]DEQ Pollutant List'!$A$7:$A$611,MATCH($B588,'[1]DEQ Pollutant List'!$B$7:$B$611,0))),"")</f>
        <v>546</v>
      </c>
      <c r="F588" s="103">
        <v>2.6699999999999999E-11</v>
      </c>
      <c r="G588" s="67">
        <v>2.6699999999999999E-11</v>
      </c>
      <c r="H588" s="65" t="s">
        <v>360</v>
      </c>
      <c r="I588" s="65" t="s">
        <v>179</v>
      </c>
      <c r="J588" s="67">
        <v>1.10989E-5</v>
      </c>
      <c r="K588" s="67">
        <v>1.7405699999999998E-5</v>
      </c>
      <c r="L588" s="67">
        <v>1.7405699999999998E-5</v>
      </c>
      <c r="M588" s="67">
        <f>VLOOKUP('3. Pollutant Emissions - EF'!A588,'2. Emissions Units &amp; Activities'!A:M,11,FALSE)*G588</f>
        <v>4.1470440000000001E-8</v>
      </c>
      <c r="N588" s="67">
        <f>VLOOKUP('3. Pollutant Emissions - EF'!A588,'2. Emissions Units &amp; Activities'!A:M,12,FALSE)*G588</f>
        <v>4.7686931506849755E-8</v>
      </c>
      <c r="O588" s="67">
        <f>VLOOKUP('3. Pollutant Emissions - EF'!A588,'2. Emissions Units &amp; Activities'!A:M,13,FALSE)*G588</f>
        <v>4.7686931506849755E-8</v>
      </c>
    </row>
    <row r="589" spans="1:15" x14ac:dyDescent="0.35">
      <c r="A589" s="63" t="s">
        <v>103</v>
      </c>
      <c r="B589" s="66" t="s">
        <v>182</v>
      </c>
      <c r="C589" s="66" t="s">
        <v>183</v>
      </c>
      <c r="D589" s="8">
        <f>IFERROR(IF(OR($B589="",$B589="No CAS"),INDEX('[1]DEQ Pollutant List'!$A$7:$A$611,MATCH($C589,'[1]DEQ Pollutant List'!$C$7:$C$611,0)),INDEX('[1]DEQ Pollutant List'!$A$7:$A$611,MATCH($B589,'[1]DEQ Pollutant List'!$B$7:$B$611,0))),"")</f>
        <v>547</v>
      </c>
      <c r="F589" s="104">
        <v>0</v>
      </c>
      <c r="G589" s="66">
        <v>0</v>
      </c>
      <c r="H589" s="66" t="s">
        <v>360</v>
      </c>
      <c r="I589" s="66" t="s">
        <v>179</v>
      </c>
      <c r="J589" s="68">
        <v>0</v>
      </c>
      <c r="K589" s="68">
        <v>0</v>
      </c>
      <c r="L589" s="68">
        <v>0</v>
      </c>
      <c r="M589" s="68">
        <f>VLOOKUP('3. Pollutant Emissions - EF'!A589,'2. Emissions Units &amp; Activities'!A:M,11,FALSE)*G589</f>
        <v>0</v>
      </c>
      <c r="N589" s="68">
        <f>VLOOKUP('3. Pollutant Emissions - EF'!A589,'2. Emissions Units &amp; Activities'!A:M,12,FALSE)*G589</f>
        <v>0</v>
      </c>
      <c r="O589" s="68">
        <f>VLOOKUP('3. Pollutant Emissions - EF'!A589,'2. Emissions Units &amp; Activities'!A:M,13,FALSE)*G589</f>
        <v>0</v>
      </c>
    </row>
    <row r="590" spans="1:15" x14ac:dyDescent="0.35">
      <c r="A590" s="62" t="s">
        <v>103</v>
      </c>
      <c r="B590" s="65" t="s">
        <v>184</v>
      </c>
      <c r="C590" s="65" t="s">
        <v>185</v>
      </c>
      <c r="D590" s="8">
        <f>IFERROR(IF(OR($B590="",$B590="No CAS"),INDEX('[1]DEQ Pollutant List'!$A$7:$A$611,MATCH($C590,'[1]DEQ Pollutant List'!$C$7:$C$611,0)),INDEX('[1]DEQ Pollutant List'!$A$7:$A$611,MATCH($B590,'[1]DEQ Pollutant List'!$B$7:$B$611,0))),"")</f>
        <v>529</v>
      </c>
      <c r="F590" s="104">
        <v>0</v>
      </c>
      <c r="G590" s="65">
        <v>0</v>
      </c>
      <c r="H590" s="65" t="s">
        <v>360</v>
      </c>
      <c r="I590" s="65" t="s">
        <v>179</v>
      </c>
      <c r="J590" s="67">
        <v>0</v>
      </c>
      <c r="K590" s="67">
        <v>0</v>
      </c>
      <c r="L590" s="67">
        <v>0</v>
      </c>
      <c r="M590" s="67">
        <f>VLOOKUP('3. Pollutant Emissions - EF'!A590,'2. Emissions Units &amp; Activities'!A:M,11,FALSE)*G590</f>
        <v>0</v>
      </c>
      <c r="N590" s="67">
        <f>VLOOKUP('3. Pollutant Emissions - EF'!A590,'2. Emissions Units &amp; Activities'!A:M,12,FALSE)*G590</f>
        <v>0</v>
      </c>
      <c r="O590" s="67">
        <f>VLOOKUP('3. Pollutant Emissions - EF'!A590,'2. Emissions Units &amp; Activities'!A:M,13,FALSE)*G590</f>
        <v>0</v>
      </c>
    </row>
    <row r="591" spans="1:15" x14ac:dyDescent="0.35">
      <c r="A591" s="63" t="s">
        <v>103</v>
      </c>
      <c r="B591" s="66" t="s">
        <v>186</v>
      </c>
      <c r="C591" s="66" t="s">
        <v>187</v>
      </c>
      <c r="D591" s="8">
        <f>IFERROR(IF(OR($B591="",$B591="No CAS"),INDEX('[1]DEQ Pollutant List'!$A$7:$A$611,MATCH($C591,'[1]DEQ Pollutant List'!$C$7:$C$611,0)),INDEX('[1]DEQ Pollutant List'!$A$7:$A$611,MATCH($B591,'[1]DEQ Pollutant List'!$B$7:$B$611,0))),"")</f>
        <v>542</v>
      </c>
      <c r="F591" s="103">
        <v>1.58E-11</v>
      </c>
      <c r="G591" s="68">
        <v>1.58E-11</v>
      </c>
      <c r="H591" s="66" t="s">
        <v>360</v>
      </c>
      <c r="I591" s="66" t="s">
        <v>179</v>
      </c>
      <c r="J591" s="68">
        <v>6.5678799999999997E-6</v>
      </c>
      <c r="K591" s="68">
        <v>1.03E-5</v>
      </c>
      <c r="L591" s="68">
        <v>1.03E-5</v>
      </c>
      <c r="M591" s="68">
        <f>VLOOKUP('3. Pollutant Emissions - EF'!A591,'2. Emissions Units &amp; Activities'!A:M,11,FALSE)*G591</f>
        <v>2.454056E-8</v>
      </c>
      <c r="N591" s="68">
        <f>VLOOKUP('3. Pollutant Emissions - EF'!A591,'2. Emissions Units &amp; Activities'!A:M,12,FALSE)*G591</f>
        <v>2.8219232876712592E-8</v>
      </c>
      <c r="O591" s="68">
        <f>VLOOKUP('3. Pollutant Emissions - EF'!A591,'2. Emissions Units &amp; Activities'!A:M,13,FALSE)*G591</f>
        <v>2.8219232876712592E-8</v>
      </c>
    </row>
    <row r="592" spans="1:15" x14ac:dyDescent="0.35">
      <c r="A592" s="62" t="s">
        <v>103</v>
      </c>
      <c r="B592" s="65" t="s">
        <v>188</v>
      </c>
      <c r="C592" s="65" t="s">
        <v>189</v>
      </c>
      <c r="D592" s="8">
        <f>IFERROR(IF(OR($B592="",$B592="No CAS"),INDEX('[1]DEQ Pollutant List'!$A$7:$A$611,MATCH($C592,'[1]DEQ Pollutant List'!$C$7:$C$611,0)),INDEX('[1]DEQ Pollutant List'!$A$7:$A$611,MATCH($B592,'[1]DEQ Pollutant List'!$B$7:$B$611,0))),"")</f>
        <v>530</v>
      </c>
      <c r="F592" s="103">
        <v>8.7600000000000006E-12</v>
      </c>
      <c r="G592" s="67">
        <v>8.7600000000000006E-12</v>
      </c>
      <c r="H592" s="65" t="s">
        <v>360</v>
      </c>
      <c r="I592" s="65" t="s">
        <v>179</v>
      </c>
      <c r="J592" s="67">
        <v>3.64143E-6</v>
      </c>
      <c r="K592" s="67">
        <v>5.7106400000000003E-6</v>
      </c>
      <c r="L592" s="67">
        <v>5.7106400000000003E-6</v>
      </c>
      <c r="M592" s="67">
        <f>VLOOKUP('3. Pollutant Emissions - EF'!A592,'2. Emissions Units &amp; Activities'!A:M,11,FALSE)*G592</f>
        <v>1.3606032000000001E-8</v>
      </c>
      <c r="N592" s="67">
        <f>VLOOKUP('3. Pollutant Emissions - EF'!A592,'2. Emissions Units &amp; Activities'!A:M,12,FALSE)*G592</f>
        <v>1.5645600000000147E-8</v>
      </c>
      <c r="O592" s="67">
        <f>VLOOKUP('3. Pollutant Emissions - EF'!A592,'2. Emissions Units &amp; Activities'!A:M,13,FALSE)*G592</f>
        <v>1.5645600000000147E-8</v>
      </c>
    </row>
    <row r="593" spans="1:15" x14ac:dyDescent="0.35">
      <c r="A593" s="63" t="s">
        <v>103</v>
      </c>
      <c r="B593" s="66" t="s">
        <v>190</v>
      </c>
      <c r="C593" s="66" t="s">
        <v>191</v>
      </c>
      <c r="D593" s="8">
        <f>IFERROR(IF(OR($B593="",$B593="No CAS"),INDEX('[1]DEQ Pollutant List'!$A$7:$A$611,MATCH($C593,'[1]DEQ Pollutant List'!$C$7:$C$611,0)),INDEX('[1]DEQ Pollutant List'!$A$7:$A$611,MATCH($B593,'[1]DEQ Pollutant List'!$B$7:$B$611,0))),"")</f>
        <v>543</v>
      </c>
      <c r="F593" s="103">
        <v>8.3099999999999999E-12</v>
      </c>
      <c r="G593" s="68">
        <v>8.3099999999999999E-12</v>
      </c>
      <c r="H593" s="66" t="s">
        <v>360</v>
      </c>
      <c r="I593" s="66" t="s">
        <v>179</v>
      </c>
      <c r="J593" s="68">
        <v>3.4543699999999999E-6</v>
      </c>
      <c r="K593" s="68">
        <v>5.4172899999999999E-6</v>
      </c>
      <c r="L593" s="68">
        <v>5.4172899999999999E-6</v>
      </c>
      <c r="M593" s="68">
        <f>VLOOKUP('3. Pollutant Emissions - EF'!A593,'2. Emissions Units &amp; Activities'!A:M,11,FALSE)*G593</f>
        <v>1.2907092000000001E-8</v>
      </c>
      <c r="N593" s="68">
        <f>VLOOKUP('3. Pollutant Emissions - EF'!A593,'2. Emissions Units &amp; Activities'!A:M,12,FALSE)*G593</f>
        <v>1.4841887671233015E-8</v>
      </c>
      <c r="O593" s="68">
        <f>VLOOKUP('3. Pollutant Emissions - EF'!A593,'2. Emissions Units &amp; Activities'!A:M,13,FALSE)*G593</f>
        <v>1.4841887671233015E-8</v>
      </c>
    </row>
    <row r="594" spans="1:15" x14ac:dyDescent="0.35">
      <c r="A594" s="62" t="s">
        <v>103</v>
      </c>
      <c r="B594" s="65" t="s">
        <v>192</v>
      </c>
      <c r="C594" s="65" t="s">
        <v>193</v>
      </c>
      <c r="D594" s="8">
        <f>IFERROR(IF(OR($B594="",$B594="No CAS"),INDEX('[1]DEQ Pollutant List'!$A$7:$A$611,MATCH($C594,'[1]DEQ Pollutant List'!$C$7:$C$611,0)),INDEX('[1]DEQ Pollutant List'!$A$7:$A$611,MATCH($B594,'[1]DEQ Pollutant List'!$B$7:$B$611,0))),"")</f>
        <v>531</v>
      </c>
      <c r="F594" s="103">
        <v>2.3200000000000001E-11</v>
      </c>
      <c r="G594" s="67">
        <v>2.3200000000000001E-11</v>
      </c>
      <c r="H594" s="65" t="s">
        <v>360</v>
      </c>
      <c r="I594" s="65" t="s">
        <v>179</v>
      </c>
      <c r="J594" s="67">
        <v>9.6439700000000008E-6</v>
      </c>
      <c r="K594" s="67">
        <v>1.51241E-5</v>
      </c>
      <c r="L594" s="67">
        <v>1.51241E-5</v>
      </c>
      <c r="M594" s="67">
        <f>VLOOKUP('3. Pollutant Emissions - EF'!A594,'2. Emissions Units &amp; Activities'!A:M,11,FALSE)*G594</f>
        <v>3.6034240000000001E-8</v>
      </c>
      <c r="N594" s="67">
        <f>VLOOKUP('3. Pollutant Emissions - EF'!A594,'2. Emissions Units &amp; Activities'!A:M,12,FALSE)*G594</f>
        <v>4.1435835616438747E-8</v>
      </c>
      <c r="O594" s="67">
        <f>VLOOKUP('3. Pollutant Emissions - EF'!A594,'2. Emissions Units &amp; Activities'!A:M,13,FALSE)*G594</f>
        <v>4.1435835616438747E-8</v>
      </c>
    </row>
    <row r="595" spans="1:15" x14ac:dyDescent="0.35">
      <c r="A595" s="63" t="s">
        <v>103</v>
      </c>
      <c r="B595" s="66" t="s">
        <v>361</v>
      </c>
      <c r="C595" s="66" t="s">
        <v>362</v>
      </c>
      <c r="D595" s="8">
        <f>IFERROR(IF(OR($B595="",$B595="No CAS"),INDEX('[1]DEQ Pollutant List'!$A$7:$A$611,MATCH($C595,'[1]DEQ Pollutant List'!$C$7:$C$611,0)),INDEX('[1]DEQ Pollutant List'!$A$7:$A$611,MATCH($B595,'[1]DEQ Pollutant List'!$B$7:$B$611,0))),"")</f>
        <v>544</v>
      </c>
      <c r="F595" s="104">
        <v>0</v>
      </c>
      <c r="G595" s="66">
        <v>0</v>
      </c>
      <c r="H595" s="66" t="s">
        <v>360</v>
      </c>
      <c r="I595" s="66" t="s">
        <v>179</v>
      </c>
      <c r="J595" s="68">
        <v>0</v>
      </c>
      <c r="K595" s="68">
        <v>0</v>
      </c>
      <c r="L595" s="68">
        <v>0</v>
      </c>
      <c r="M595" s="68">
        <f>VLOOKUP('3. Pollutant Emissions - EF'!A595,'2. Emissions Units &amp; Activities'!A:M,11,FALSE)*G595</f>
        <v>0</v>
      </c>
      <c r="N595" s="68">
        <f>VLOOKUP('3. Pollutant Emissions - EF'!A595,'2. Emissions Units &amp; Activities'!A:M,12,FALSE)*G595</f>
        <v>0</v>
      </c>
      <c r="O595" s="68">
        <f>VLOOKUP('3. Pollutant Emissions - EF'!A595,'2. Emissions Units &amp; Activities'!A:M,13,FALSE)*G595</f>
        <v>0</v>
      </c>
    </row>
    <row r="596" spans="1:15" x14ac:dyDescent="0.35">
      <c r="A596" s="62" t="s">
        <v>103</v>
      </c>
      <c r="B596" s="65" t="s">
        <v>196</v>
      </c>
      <c r="C596" s="65" t="s">
        <v>197</v>
      </c>
      <c r="D596" s="8">
        <f>IFERROR(IF(OR($B596="",$B596="No CAS"),INDEX('[1]DEQ Pollutant List'!$A$7:$A$611,MATCH($C596,'[1]DEQ Pollutant List'!$C$7:$C$611,0)),INDEX('[1]DEQ Pollutant List'!$A$7:$A$611,MATCH($B596,'[1]DEQ Pollutant List'!$B$7:$B$611,0))),"")</f>
        <v>540</v>
      </c>
      <c r="F596" s="103">
        <v>7.0399999999999999E-12</v>
      </c>
      <c r="G596" s="67">
        <v>7.0399999999999999E-12</v>
      </c>
      <c r="H596" s="65" t="s">
        <v>360</v>
      </c>
      <c r="I596" s="65" t="s">
        <v>179</v>
      </c>
      <c r="J596" s="67">
        <v>2.9264500000000002E-6</v>
      </c>
      <c r="K596" s="67">
        <v>4.5893799999999999E-6</v>
      </c>
      <c r="L596" s="67">
        <v>4.5893799999999999E-6</v>
      </c>
      <c r="M596" s="67">
        <f>VLOOKUP('3. Pollutant Emissions - EF'!A596,'2. Emissions Units &amp; Activities'!A:M,11,FALSE)*G596</f>
        <v>1.0934528E-8</v>
      </c>
      <c r="N596" s="67">
        <f>VLOOKUP('3. Pollutant Emissions - EF'!A596,'2. Emissions Units &amp; Activities'!A:M,12,FALSE)*G596</f>
        <v>1.2573632876712446E-8</v>
      </c>
      <c r="O596" s="67">
        <f>VLOOKUP('3. Pollutant Emissions - EF'!A596,'2. Emissions Units &amp; Activities'!A:M,13,FALSE)*G596</f>
        <v>1.2573632876712446E-8</v>
      </c>
    </row>
    <row r="597" spans="1:15" x14ac:dyDescent="0.35">
      <c r="A597" s="63" t="s">
        <v>103</v>
      </c>
      <c r="B597" s="66" t="s">
        <v>198</v>
      </c>
      <c r="C597" s="66" t="s">
        <v>199</v>
      </c>
      <c r="D597" s="8">
        <f>IFERROR(IF(OR($B597="",$B597="No CAS"),INDEX('[1]DEQ Pollutant List'!$A$7:$A$611,MATCH($C597,'[1]DEQ Pollutant List'!$C$7:$C$611,0)),INDEX('[1]DEQ Pollutant List'!$A$7:$A$611,MATCH($B597,'[1]DEQ Pollutant List'!$B$7:$B$611,0))),"")</f>
        <v>545</v>
      </c>
      <c r="F597" s="103">
        <v>1.58E-11</v>
      </c>
      <c r="G597" s="68">
        <v>1.58E-11</v>
      </c>
      <c r="H597" s="66" t="s">
        <v>360</v>
      </c>
      <c r="I597" s="66" t="s">
        <v>179</v>
      </c>
      <c r="J597" s="68">
        <v>6.5678799999999997E-6</v>
      </c>
      <c r="K597" s="68">
        <v>1.03E-5</v>
      </c>
      <c r="L597" s="68">
        <v>1.03E-5</v>
      </c>
      <c r="M597" s="68">
        <f>VLOOKUP('3. Pollutant Emissions - EF'!A597,'2. Emissions Units &amp; Activities'!A:M,11,FALSE)*G597</f>
        <v>2.454056E-8</v>
      </c>
      <c r="N597" s="68">
        <f>VLOOKUP('3. Pollutant Emissions - EF'!A597,'2. Emissions Units &amp; Activities'!A:M,12,FALSE)*G597</f>
        <v>2.8219232876712592E-8</v>
      </c>
      <c r="O597" s="68">
        <f>VLOOKUP('3. Pollutant Emissions - EF'!A597,'2. Emissions Units &amp; Activities'!A:M,13,FALSE)*G597</f>
        <v>2.8219232876712592E-8</v>
      </c>
    </row>
    <row r="598" spans="1:15" x14ac:dyDescent="0.35">
      <c r="A598" s="62" t="s">
        <v>103</v>
      </c>
      <c r="B598" s="65" t="s">
        <v>200</v>
      </c>
      <c r="C598" s="65" t="s">
        <v>201</v>
      </c>
      <c r="D598" s="8">
        <f>IFERROR(IF(OR($B598="",$B598="No CAS"),INDEX('[1]DEQ Pollutant List'!$A$7:$A$611,MATCH($C598,'[1]DEQ Pollutant List'!$C$7:$C$611,0)),INDEX('[1]DEQ Pollutant List'!$A$7:$A$611,MATCH($B598,'[1]DEQ Pollutant List'!$B$7:$B$611,0))),"")</f>
        <v>541</v>
      </c>
      <c r="F598" s="103">
        <v>1.1600000000000001E-11</v>
      </c>
      <c r="G598" s="67">
        <v>1.1600000000000001E-11</v>
      </c>
      <c r="H598" s="65" t="s">
        <v>360</v>
      </c>
      <c r="I598" s="65" t="s">
        <v>179</v>
      </c>
      <c r="J598" s="67">
        <v>4.8219899999999999E-6</v>
      </c>
      <c r="K598" s="67">
        <v>7.56204E-6</v>
      </c>
      <c r="L598" s="67">
        <v>7.56204E-6</v>
      </c>
      <c r="M598" s="67">
        <f>VLOOKUP('3. Pollutant Emissions - EF'!A598,'2. Emissions Units &amp; Activities'!A:M,11,FALSE)*G598</f>
        <v>1.801712E-8</v>
      </c>
      <c r="N598" s="67">
        <f>VLOOKUP('3. Pollutant Emissions - EF'!A598,'2. Emissions Units &amp; Activities'!A:M,12,FALSE)*G598</f>
        <v>2.0717917808219374E-8</v>
      </c>
      <c r="O598" s="67">
        <f>VLOOKUP('3. Pollutant Emissions - EF'!A598,'2. Emissions Units &amp; Activities'!A:M,13,FALSE)*G598</f>
        <v>2.0717917808219374E-8</v>
      </c>
    </row>
    <row r="599" spans="1:15" x14ac:dyDescent="0.35">
      <c r="A599" s="63" t="s">
        <v>103</v>
      </c>
      <c r="B599" s="66" t="s">
        <v>204</v>
      </c>
      <c r="C599" s="66" t="s">
        <v>205</v>
      </c>
      <c r="D599" s="8">
        <f>IFERROR(IF(OR($B599="",$B599="No CAS"),INDEX('[1]DEQ Pollutant List'!$A$7:$A$611,MATCH($C599,'[1]DEQ Pollutant List'!$C$7:$C$611,0)),INDEX('[1]DEQ Pollutant List'!$A$7:$A$611,MATCH($B599,'[1]DEQ Pollutant List'!$B$7:$B$611,0))),"")</f>
        <v>539</v>
      </c>
      <c r="F599" s="103">
        <v>2.2800000000000001E-11</v>
      </c>
      <c r="G599" s="68">
        <v>2.2800000000000001E-11</v>
      </c>
      <c r="H599" s="66" t="s">
        <v>360</v>
      </c>
      <c r="I599" s="66" t="s">
        <v>179</v>
      </c>
      <c r="J599" s="68">
        <v>9.4777000000000008E-6</v>
      </c>
      <c r="K599" s="68">
        <v>1.48633E-5</v>
      </c>
      <c r="L599" s="68">
        <v>1.48633E-5</v>
      </c>
      <c r="M599" s="68">
        <f>VLOOKUP('3. Pollutant Emissions - EF'!A599,'2. Emissions Units &amp; Activities'!A:M,11,FALSE)*G599</f>
        <v>3.5412960000000001E-8</v>
      </c>
      <c r="N599" s="68">
        <f>VLOOKUP('3. Pollutant Emissions - EF'!A599,'2. Emissions Units &amp; Activities'!A:M,12,FALSE)*G599</f>
        <v>4.0721424657534631E-8</v>
      </c>
      <c r="O599" s="68">
        <f>VLOOKUP('3. Pollutant Emissions - EF'!A599,'2. Emissions Units &amp; Activities'!A:M,13,FALSE)*G599</f>
        <v>4.0721424657534631E-8</v>
      </c>
    </row>
    <row r="600" spans="1:15" x14ac:dyDescent="0.35">
      <c r="A600" s="62" t="s">
        <v>103</v>
      </c>
      <c r="B600" s="65" t="s">
        <v>278</v>
      </c>
      <c r="C600" s="65" t="s">
        <v>279</v>
      </c>
      <c r="D600" s="8">
        <f>IFERROR(IF(OR($B600="",$B600="No CAS"),INDEX('[1]DEQ Pollutant List'!$A$7:$A$611,MATCH($C600,'[1]DEQ Pollutant List'!$C$7:$C$611,0)),INDEX('[1]DEQ Pollutant List'!$A$7:$A$611,MATCH($B600,'[1]DEQ Pollutant List'!$B$7:$B$611,0))),"")</f>
        <v>333</v>
      </c>
      <c r="F600" s="105">
        <v>2.8800000000000002E-3</v>
      </c>
      <c r="G600" s="65">
        <v>2.8800000000000002E-3</v>
      </c>
      <c r="H600" s="65" t="s">
        <v>360</v>
      </c>
      <c r="I600" s="65" t="s">
        <v>179</v>
      </c>
      <c r="J600" s="88">
        <v>1197.1825920000001</v>
      </c>
      <c r="K600" s="67">
        <v>1877.472</v>
      </c>
      <c r="L600" s="67">
        <v>1877.472</v>
      </c>
      <c r="M600" s="67">
        <f>VLOOKUP('3. Pollutant Emissions - EF'!A600,'2. Emissions Units &amp; Activities'!A:M,11,FALSE)*G600</f>
        <v>4.4732160000000007</v>
      </c>
      <c r="N600" s="67">
        <f>VLOOKUP('3. Pollutant Emissions - EF'!A600,'2. Emissions Units &amp; Activities'!A:M,12,FALSE)*G600</f>
        <v>5.143758904109637</v>
      </c>
      <c r="O600" s="67">
        <f>VLOOKUP('3. Pollutant Emissions - EF'!A600,'2. Emissions Units &amp; Activities'!A:M,13,FALSE)*G600</f>
        <v>5.143758904109637</v>
      </c>
    </row>
    <row r="601" spans="1:15" x14ac:dyDescent="0.35">
      <c r="A601" s="63" t="s">
        <v>103</v>
      </c>
      <c r="B601" s="66" t="s">
        <v>238</v>
      </c>
      <c r="C601" s="66" t="s">
        <v>239</v>
      </c>
      <c r="D601" s="8">
        <f>IFERROR(IF(OR($B601="",$B601="No CAS"),INDEX('[1]DEQ Pollutant List'!$A$7:$A$611,MATCH($C601,'[1]DEQ Pollutant List'!$C$7:$C$611,0)),INDEX('[1]DEQ Pollutant List'!$A$7:$A$611,MATCH($B601,'[1]DEQ Pollutant List'!$B$7:$B$611,0))),"")</f>
        <v>427</v>
      </c>
      <c r="F601" s="104">
        <v>1.7600000000000001E-6</v>
      </c>
      <c r="G601" s="66">
        <v>1.7600000000000001E-6</v>
      </c>
      <c r="H601" s="66" t="s">
        <v>360</v>
      </c>
      <c r="I601" s="66" t="s">
        <v>179</v>
      </c>
      <c r="J601" s="68">
        <v>0.73161158400000004</v>
      </c>
      <c r="K601" s="68">
        <f>G601*'2. Emissions Units &amp; Activities'!I43</f>
        <v>1.1473440000000108</v>
      </c>
      <c r="L601" s="68">
        <v>1.1473439999999999</v>
      </c>
      <c r="M601" s="68">
        <f>VLOOKUP('3. Pollutant Emissions - EF'!A601,'2. Emissions Units &amp; Activities'!A:M,11,FALSE)*G601</f>
        <v>2.7336320000000002E-3</v>
      </c>
      <c r="N601" s="68">
        <f>VLOOKUP('3. Pollutant Emissions - EF'!A601,'2. Emissions Units &amp; Activities'!A:M,12,FALSE)*G601</f>
        <v>3.1434082191781117E-3</v>
      </c>
      <c r="O601" s="68">
        <f>VLOOKUP('3. Pollutant Emissions - EF'!A601,'2. Emissions Units &amp; Activities'!A:M,13,FALSE)*G601</f>
        <v>3.1434082191781117E-3</v>
      </c>
    </row>
    <row r="602" spans="1:15" x14ac:dyDescent="0.35">
      <c r="A602" s="62" t="s">
        <v>103</v>
      </c>
      <c r="B602" s="65" t="s">
        <v>363</v>
      </c>
      <c r="C602" s="65" t="s">
        <v>364</v>
      </c>
      <c r="D602" s="8">
        <f>IFERROR(IF(OR($B602="",$B602="No CAS"),INDEX('[1]DEQ Pollutant List'!$A$7:$A$611,MATCH($C602,'[1]DEQ Pollutant List'!$C$7:$C$611,0)),INDEX('[1]DEQ Pollutant List'!$A$7:$A$611,MATCH($B602,'[1]DEQ Pollutant List'!$B$7:$B$611,0))),"")</f>
        <v>402</v>
      </c>
      <c r="F602" s="103">
        <v>3.4400000000000001E-7</v>
      </c>
      <c r="G602" s="65">
        <v>3.4400000000000001E-7</v>
      </c>
      <c r="H602" s="65" t="s">
        <v>360</v>
      </c>
      <c r="I602" s="65" t="s">
        <v>179</v>
      </c>
      <c r="J602" s="67">
        <v>0.14299681</v>
      </c>
      <c r="K602" s="67">
        <v>0.2242536</v>
      </c>
      <c r="L602" s="67">
        <v>0.2242536</v>
      </c>
      <c r="M602" s="67">
        <f>VLOOKUP('3. Pollutant Emissions - EF'!A602,'2. Emissions Units &amp; Activities'!A:M,11,FALSE)*G602</f>
        <v>5.3430079999999998E-4</v>
      </c>
      <c r="N602" s="67">
        <f>VLOOKUP('3. Pollutant Emissions - EF'!A602,'2. Emissions Units &amp; Activities'!A:M,12,FALSE)*G602</f>
        <v>6.1439342465754001E-4</v>
      </c>
      <c r="O602" s="67">
        <f>VLOOKUP('3. Pollutant Emissions - EF'!A602,'2. Emissions Units &amp; Activities'!A:M,13,FALSE)*G602</f>
        <v>6.1439342465754001E-4</v>
      </c>
    </row>
    <row r="603" spans="1:15" x14ac:dyDescent="0.35">
      <c r="A603" s="63" t="s">
        <v>103</v>
      </c>
      <c r="B603" s="66" t="s">
        <v>365</v>
      </c>
      <c r="C603" s="66" t="s">
        <v>366</v>
      </c>
      <c r="D603" s="8">
        <f>IFERROR(IF(OR($B603="",$B603="No CAS"),INDEX('[1]DEQ Pollutant List'!$A$7:$A$611,MATCH($C603,'[1]DEQ Pollutant List'!$C$7:$C$611,0)),INDEX('[1]DEQ Pollutant List'!$A$7:$A$611,MATCH($B603,'[1]DEQ Pollutant List'!$B$7:$B$611,0))),"")</f>
        <v>403</v>
      </c>
      <c r="F603" s="103">
        <v>9.6900000000000004E-6</v>
      </c>
      <c r="G603" s="66">
        <v>9.6900000000000004E-6</v>
      </c>
      <c r="H603" s="66" t="s">
        <v>360</v>
      </c>
      <c r="I603" s="66" t="s">
        <v>179</v>
      </c>
      <c r="J603" s="66">
        <v>4.0280205960000002</v>
      </c>
      <c r="K603" s="68">
        <v>6.3169110000000002</v>
      </c>
      <c r="L603" s="68">
        <v>6.3169110000000002</v>
      </c>
      <c r="M603" s="68">
        <f>VLOOKUP('3. Pollutant Emissions - EF'!A603,'2. Emissions Units &amp; Activities'!A:M,11,FALSE)*G603</f>
        <v>1.5050508000000001E-2</v>
      </c>
      <c r="N603" s="68">
        <f>VLOOKUP('3. Pollutant Emissions - EF'!A603,'2. Emissions Units &amp; Activities'!A:M,12,FALSE)*G603</f>
        <v>1.7306605479452217E-2</v>
      </c>
      <c r="O603" s="68">
        <f>VLOOKUP('3. Pollutant Emissions - EF'!A603,'2. Emissions Units &amp; Activities'!A:M,13,FALSE)*G603</f>
        <v>1.7306605479452217E-2</v>
      </c>
    </row>
    <row r="604" spans="1:15" x14ac:dyDescent="0.35">
      <c r="A604" s="62" t="s">
        <v>103</v>
      </c>
      <c r="B604" s="65" t="s">
        <v>206</v>
      </c>
      <c r="C604" s="65" t="s">
        <v>207</v>
      </c>
      <c r="D604" s="8">
        <f>IFERROR(IF(OR($B604="",$B604="No CAS"),INDEX('[1]DEQ Pollutant List'!$A$7:$A$611,MATCH($C604,'[1]DEQ Pollutant List'!$C$7:$C$611,0)),INDEX('[1]DEQ Pollutant List'!$A$7:$A$611,MATCH($B604,'[1]DEQ Pollutant List'!$B$7:$B$611,0))),"")</f>
        <v>1</v>
      </c>
      <c r="F604" s="104">
        <v>4.8599999999999997E-3</v>
      </c>
      <c r="G604" s="65">
        <v>4.8599999999999997E-3</v>
      </c>
      <c r="H604" s="65" t="s">
        <v>360</v>
      </c>
      <c r="I604" s="65" t="s">
        <v>179</v>
      </c>
      <c r="J604" s="88">
        <v>2020.2456239999999</v>
      </c>
      <c r="K604" s="67">
        <v>3168.2339999999999</v>
      </c>
      <c r="L604" s="67">
        <v>3168.2339999999999</v>
      </c>
      <c r="M604" s="67">
        <f>VLOOKUP('3. Pollutant Emissions - EF'!A604,'2. Emissions Units &amp; Activities'!A:M,11,FALSE)*G604</f>
        <v>7.5485519999999999</v>
      </c>
      <c r="N604" s="67">
        <f>VLOOKUP('3. Pollutant Emissions - EF'!A604,'2. Emissions Units &amp; Activities'!A:M,12,FALSE)*G604</f>
        <v>8.6800931506850123</v>
      </c>
      <c r="O604" s="67">
        <f>VLOOKUP('3. Pollutant Emissions - EF'!A604,'2. Emissions Units &amp; Activities'!A:M,13,FALSE)*G604</f>
        <v>8.6800931506850123</v>
      </c>
    </row>
    <row r="605" spans="1:15" x14ac:dyDescent="0.35">
      <c r="A605" s="63" t="s">
        <v>103</v>
      </c>
      <c r="B605" s="66" t="s">
        <v>322</v>
      </c>
      <c r="C605" s="66" t="s">
        <v>323</v>
      </c>
      <c r="D605" s="8">
        <f>IFERROR(IF(OR($B605="",$B605="No CAS"),INDEX('[1]DEQ Pollutant List'!$A$7:$A$611,MATCH($C605,'[1]DEQ Pollutant List'!$C$7:$C$611,0)),INDEX('[1]DEQ Pollutant List'!$A$7:$A$611,MATCH($B605,'[1]DEQ Pollutant List'!$B$7:$B$611,0))),"")</f>
        <v>634</v>
      </c>
      <c r="F605" s="103">
        <v>5.2700000000000004E-3</v>
      </c>
      <c r="G605" s="66">
        <v>5.2700000000000004E-3</v>
      </c>
      <c r="H605" s="66" t="s">
        <v>360</v>
      </c>
      <c r="I605" s="66" t="s">
        <v>179</v>
      </c>
      <c r="J605" s="68">
        <v>2190.6778680000002</v>
      </c>
      <c r="K605" s="68">
        <v>3435.5129999999999</v>
      </c>
      <c r="L605" s="68">
        <v>3435.5129999999999</v>
      </c>
      <c r="M605" s="68">
        <f>VLOOKUP('3. Pollutant Emissions - EF'!A605,'2. Emissions Units &amp; Activities'!A:M,11,FALSE)*G605</f>
        <v>8.1853640000000016</v>
      </c>
      <c r="N605" s="68">
        <f>VLOOKUP('3. Pollutant Emissions - EF'!A605,'2. Emissions Units &amp; Activities'!A:M,12,FALSE)*G605</f>
        <v>9.4123643835617319</v>
      </c>
      <c r="O605" s="68">
        <f>VLOOKUP('3. Pollutant Emissions - EF'!A605,'2. Emissions Units &amp; Activities'!A:M,13,FALSE)*G605</f>
        <v>9.4123643835617319</v>
      </c>
    </row>
    <row r="606" spans="1:15" x14ac:dyDescent="0.35">
      <c r="A606" s="62" t="s">
        <v>103</v>
      </c>
      <c r="B606" s="65" t="s">
        <v>367</v>
      </c>
      <c r="C606" s="65" t="s">
        <v>368</v>
      </c>
      <c r="D606" s="8">
        <f>IFERROR(IF(OR($B606="",$B606="No CAS"),INDEX('[1]DEQ Pollutant List'!$A$7:$A$611,MATCH($C606,'[1]DEQ Pollutant List'!$C$7:$C$611,0)),INDEX('[1]DEQ Pollutant List'!$A$7:$A$611,MATCH($B606,'[1]DEQ Pollutant List'!$B$7:$B$611,0))),"")</f>
        <v>404</v>
      </c>
      <c r="F606" s="104">
        <v>1.77E-6</v>
      </c>
      <c r="G606" s="65">
        <v>1.77E-6</v>
      </c>
      <c r="H606" s="65" t="s">
        <v>360</v>
      </c>
      <c r="I606" s="65" t="s">
        <v>179</v>
      </c>
      <c r="J606" s="67">
        <v>0.73576846799999995</v>
      </c>
      <c r="K606" s="67">
        <v>1.1538630000000001</v>
      </c>
      <c r="L606" s="67">
        <v>1.1538630000000001</v>
      </c>
      <c r="M606" s="67">
        <f>VLOOKUP('3. Pollutant Emissions - EF'!A606,'2. Emissions Units &amp; Activities'!A:M,11,FALSE)*G606</f>
        <v>2.7491640000000001E-3</v>
      </c>
      <c r="N606" s="67">
        <f>VLOOKUP('3. Pollutant Emissions - EF'!A606,'2. Emissions Units &amp; Activities'!A:M,12,FALSE)*G606</f>
        <v>3.1612684931507143E-3</v>
      </c>
      <c r="O606" s="67">
        <f>VLOOKUP('3. Pollutant Emissions - EF'!A606,'2. Emissions Units &amp; Activities'!A:M,13,FALSE)*G606</f>
        <v>3.1612684931507143E-3</v>
      </c>
    </row>
    <row r="607" spans="1:15" x14ac:dyDescent="0.35">
      <c r="A607" s="63" t="s">
        <v>103</v>
      </c>
      <c r="B607" s="66" t="s">
        <v>208</v>
      </c>
      <c r="C607" s="66" t="s">
        <v>209</v>
      </c>
      <c r="D607" s="8">
        <f>IFERROR(IF(OR($B607="",$B607="No CAS"),INDEX('[1]DEQ Pollutant List'!$A$7:$A$611,MATCH($C607,'[1]DEQ Pollutant List'!$C$7:$C$611,0)),INDEX('[1]DEQ Pollutant List'!$A$7:$A$611,MATCH($B607,'[1]DEQ Pollutant List'!$B$7:$B$611,0))),"")</f>
        <v>33</v>
      </c>
      <c r="F607" s="105">
        <v>2.6899999999999999E-7</v>
      </c>
      <c r="G607" s="66">
        <v>2.6899999999999999E-7</v>
      </c>
      <c r="H607" s="66" t="s">
        <v>360</v>
      </c>
      <c r="I607" s="66" t="s">
        <v>179</v>
      </c>
      <c r="J607" s="68">
        <v>0.11182018000000001</v>
      </c>
      <c r="K607" s="68">
        <v>0.17536109999999999</v>
      </c>
      <c r="L607" s="68">
        <v>0.17536109999999999</v>
      </c>
      <c r="M607" s="68">
        <f>VLOOKUP('3. Pollutant Emissions - EF'!A607,'2. Emissions Units &amp; Activities'!A:M,11,FALSE)*G607</f>
        <v>4.1781080000000001E-4</v>
      </c>
      <c r="N607" s="68">
        <f>VLOOKUP('3. Pollutant Emissions - EF'!A607,'2. Emissions Units &amp; Activities'!A:M,12,FALSE)*G607</f>
        <v>4.8044136986301816E-4</v>
      </c>
      <c r="O607" s="68">
        <f>VLOOKUP('3. Pollutant Emissions - EF'!A607,'2. Emissions Units &amp; Activities'!A:M,13,FALSE)*G607</f>
        <v>4.8044136986301816E-4</v>
      </c>
    </row>
    <row r="608" spans="1:15" x14ac:dyDescent="0.35">
      <c r="A608" s="62" t="s">
        <v>103</v>
      </c>
      <c r="B608" s="65" t="s">
        <v>170</v>
      </c>
      <c r="C608" s="65" t="s">
        <v>210</v>
      </c>
      <c r="D608" s="8">
        <f>IFERROR(IF(OR($B608="",$B608="No CAS"),INDEX('[1]DEQ Pollutant List'!$A$7:$A$611,MATCH($C608,'[1]DEQ Pollutant List'!$C$7:$C$611,0)),INDEX('[1]DEQ Pollutant List'!$A$7:$A$611,MATCH($B608,'[1]DEQ Pollutant List'!$B$7:$B$611,0))),"")</f>
        <v>37</v>
      </c>
      <c r="F608" s="103">
        <v>1.48E-6</v>
      </c>
      <c r="G608" s="65">
        <v>1.48E-6</v>
      </c>
      <c r="H608" s="65" t="s">
        <v>360</v>
      </c>
      <c r="I608" s="65" t="s">
        <v>179</v>
      </c>
      <c r="J608" s="67">
        <v>0.61521883200000005</v>
      </c>
      <c r="K608" s="67">
        <v>0.964812</v>
      </c>
      <c r="L608" s="67">
        <v>0.964812</v>
      </c>
      <c r="M608" s="67">
        <f>VLOOKUP('3. Pollutant Emissions - EF'!A608,'2. Emissions Units &amp; Activities'!A:M,11,FALSE)*G608</f>
        <v>2.298736E-3</v>
      </c>
      <c r="N608" s="67">
        <f>VLOOKUP('3. Pollutant Emissions - EF'!A608,'2. Emissions Units &amp; Activities'!A:M,12,FALSE)*G608</f>
        <v>2.6433205479452302E-3</v>
      </c>
      <c r="O608" s="67">
        <f>VLOOKUP('3. Pollutant Emissions - EF'!A608,'2. Emissions Units &amp; Activities'!A:M,13,FALSE)*G608</f>
        <v>2.6433205479452302E-3</v>
      </c>
    </row>
    <row r="609" spans="1:15" x14ac:dyDescent="0.35">
      <c r="A609" s="63" t="s">
        <v>103</v>
      </c>
      <c r="B609" s="66" t="s">
        <v>241</v>
      </c>
      <c r="C609" s="66" t="s">
        <v>242</v>
      </c>
      <c r="D609" s="8">
        <f>IFERROR(IF(OR($B609="",$B609="No CAS"),INDEX('[1]DEQ Pollutant List'!$A$7:$A$611,MATCH($C609,'[1]DEQ Pollutant List'!$C$7:$C$611,0)),INDEX('[1]DEQ Pollutant List'!$A$7:$A$611,MATCH($B609,'[1]DEQ Pollutant List'!$B$7:$B$611,0))),"")</f>
        <v>45</v>
      </c>
      <c r="F609" s="104">
        <v>2.3499999999999999E-5</v>
      </c>
      <c r="G609" s="66">
        <v>2.3499999999999999E-5</v>
      </c>
      <c r="H609" s="66" t="s">
        <v>360</v>
      </c>
      <c r="I609" s="66" t="s">
        <v>179</v>
      </c>
      <c r="J609" s="68">
        <v>9.7686773999999996</v>
      </c>
      <c r="K609" s="68">
        <v>15.319649999999999</v>
      </c>
      <c r="L609" s="68">
        <v>15.319649999999999</v>
      </c>
      <c r="M609" s="68">
        <f>VLOOKUP('3. Pollutant Emissions - EF'!A609,'2. Emissions Units &amp; Activities'!A:M,11,FALSE)*G609</f>
        <v>3.6500199999999997E-2</v>
      </c>
      <c r="N609" s="68">
        <f>VLOOKUP('3. Pollutant Emissions - EF'!A609,'2. Emissions Units &amp; Activities'!A:M,12,FALSE)*G609</f>
        <v>4.1971643835616829E-2</v>
      </c>
      <c r="O609" s="68">
        <f>VLOOKUP('3. Pollutant Emissions - EF'!A609,'2. Emissions Units &amp; Activities'!A:M,13,FALSE)*G609</f>
        <v>4.1971643835616829E-2</v>
      </c>
    </row>
    <row r="610" spans="1:15" x14ac:dyDescent="0.35">
      <c r="A610" s="62" t="s">
        <v>103</v>
      </c>
      <c r="B610" s="65" t="s">
        <v>369</v>
      </c>
      <c r="C610" s="65" t="s">
        <v>370</v>
      </c>
      <c r="D610" s="8">
        <f>IFERROR(IF(OR($B610="",$B610="No CAS"),INDEX('[1]DEQ Pollutant List'!$A$7:$A$611,MATCH($C610,'[1]DEQ Pollutant List'!$C$7:$C$611,0)),INDEX('[1]DEQ Pollutant List'!$A$7:$A$611,MATCH($B610,'[1]DEQ Pollutant List'!$B$7:$B$611,0))),"")</f>
        <v>405</v>
      </c>
      <c r="F610" s="104">
        <v>4.6600000000000002E-7</v>
      </c>
      <c r="G610" s="65">
        <v>4.6600000000000002E-7</v>
      </c>
      <c r="H610" s="65" t="s">
        <v>360</v>
      </c>
      <c r="I610" s="65" t="s">
        <v>179</v>
      </c>
      <c r="J610" s="67">
        <v>0.19371079399999999</v>
      </c>
      <c r="K610" s="67">
        <v>0.30378539999999998</v>
      </c>
      <c r="L610" s="67">
        <v>0.30378539999999998</v>
      </c>
      <c r="M610" s="67">
        <f>VLOOKUP('3. Pollutant Emissions - EF'!A610,'2. Emissions Units &amp; Activities'!A:M,11,FALSE)*G610</f>
        <v>7.2379120000000006E-4</v>
      </c>
      <c r="N610" s="67">
        <f>VLOOKUP('3. Pollutant Emissions - EF'!A610,'2. Emissions Units &amp; Activities'!A:M,12,FALSE)*G610</f>
        <v>8.3228876712329548E-4</v>
      </c>
      <c r="O610" s="67">
        <f>VLOOKUP('3. Pollutant Emissions - EF'!A610,'2. Emissions Units &amp; Activities'!A:M,13,FALSE)*G610</f>
        <v>8.3228876712329548E-4</v>
      </c>
    </row>
    <row r="611" spans="1:15" x14ac:dyDescent="0.35">
      <c r="A611" s="63" t="s">
        <v>103</v>
      </c>
      <c r="B611" s="66" t="s">
        <v>312</v>
      </c>
      <c r="C611" s="66" t="s">
        <v>313</v>
      </c>
      <c r="D611" s="8">
        <f>IFERROR(IF(OR($B611="",$B611="No CAS"),INDEX('[1]DEQ Pollutant List'!$A$7:$A$611,MATCH($C611,'[1]DEQ Pollutant List'!$C$7:$C$611,0)),INDEX('[1]DEQ Pollutant List'!$A$7:$A$611,MATCH($B611,'[1]DEQ Pollutant List'!$B$7:$B$611,0))),"")</f>
        <v>46</v>
      </c>
      <c r="F611" s="104">
        <v>5.5800000000000001E-4</v>
      </c>
      <c r="G611" s="66">
        <v>5.5800000000000001E-4</v>
      </c>
      <c r="H611" s="66" t="s">
        <v>360</v>
      </c>
      <c r="I611" s="66" t="s">
        <v>179</v>
      </c>
      <c r="J611" s="68">
        <v>231.95412719999999</v>
      </c>
      <c r="K611" s="68">
        <v>363.7602</v>
      </c>
      <c r="L611" s="68">
        <v>363.7602</v>
      </c>
      <c r="M611" s="68">
        <f>VLOOKUP('3. Pollutant Emissions - EF'!A611,'2. Emissions Units &amp; Activities'!A:M,11,FALSE)*G611</f>
        <v>0.86668560000000006</v>
      </c>
      <c r="N611" s="68">
        <f>VLOOKUP('3. Pollutant Emissions - EF'!A611,'2. Emissions Units &amp; Activities'!A:M,12,FALSE)*G611</f>
        <v>0.99660328767124218</v>
      </c>
      <c r="O611" s="68">
        <f>VLOOKUP('3. Pollutant Emissions - EF'!A611,'2. Emissions Units &amp; Activities'!A:M,13,FALSE)*G611</f>
        <v>0.99660328767124218</v>
      </c>
    </row>
    <row r="612" spans="1:15" x14ac:dyDescent="0.35">
      <c r="A612" s="62" t="s">
        <v>103</v>
      </c>
      <c r="B612" s="65" t="s">
        <v>371</v>
      </c>
      <c r="C612" s="65" t="s">
        <v>372</v>
      </c>
      <c r="D612" s="8">
        <f>IFERROR(IF(OR($B612="",$B612="No CAS"),INDEX('[1]DEQ Pollutant List'!$A$7:$A$611,MATCH($C612,'[1]DEQ Pollutant List'!$C$7:$C$611,0)),INDEX('[1]DEQ Pollutant List'!$A$7:$A$611,MATCH($B612,'[1]DEQ Pollutant List'!$B$7:$B$611,0))),"")</f>
        <v>406</v>
      </c>
      <c r="F612" s="103">
        <v>6.0800000000000002E-8</v>
      </c>
      <c r="G612" s="67">
        <v>6.0800000000000002E-8</v>
      </c>
      <c r="H612" s="65" t="s">
        <v>360</v>
      </c>
      <c r="I612" s="65" t="s">
        <v>179</v>
      </c>
      <c r="J612" s="67">
        <v>2.5273855000000001E-2</v>
      </c>
      <c r="K612" s="67">
        <v>3.963552E-2</v>
      </c>
      <c r="L612" s="67">
        <v>3.963552E-2</v>
      </c>
      <c r="M612" s="67">
        <f>VLOOKUP('3. Pollutant Emissions - EF'!A612,'2. Emissions Units &amp; Activities'!A:M,11,FALSE)*G612</f>
        <v>9.443456000000001E-5</v>
      </c>
      <c r="N612" s="67">
        <f>VLOOKUP('3. Pollutant Emissions - EF'!A612,'2. Emissions Units &amp; Activities'!A:M,12,FALSE)*G612</f>
        <v>1.0859046575342567E-4</v>
      </c>
      <c r="O612" s="67">
        <f>VLOOKUP('3. Pollutant Emissions - EF'!A612,'2. Emissions Units &amp; Activities'!A:M,13,FALSE)*G612</f>
        <v>1.0859046575342567E-4</v>
      </c>
    </row>
    <row r="613" spans="1:15" x14ac:dyDescent="0.35">
      <c r="A613" s="63" t="s">
        <v>103</v>
      </c>
      <c r="B613" s="66" t="s">
        <v>373</v>
      </c>
      <c r="C613" s="66" t="s">
        <v>374</v>
      </c>
      <c r="D613" s="8">
        <f>IFERROR(IF(OR($B613="",$B613="No CAS"),INDEX('[1]DEQ Pollutant List'!$A$7:$A$611,MATCH($C613,'[1]DEQ Pollutant List'!$C$7:$C$611,0)),INDEX('[1]DEQ Pollutant List'!$A$7:$A$611,MATCH($B613,'[1]DEQ Pollutant List'!$B$7:$B$611,0))),"")</f>
        <v>407</v>
      </c>
      <c r="F613" s="104">
        <v>6.1099999999999995E-7</v>
      </c>
      <c r="G613" s="66">
        <v>6.1099999999999995E-7</v>
      </c>
      <c r="H613" s="66" t="s">
        <v>360</v>
      </c>
      <c r="I613" s="66" t="s">
        <v>179</v>
      </c>
      <c r="J613" s="68">
        <v>0.25398561200000003</v>
      </c>
      <c r="K613" s="68">
        <v>0.39831090000000002</v>
      </c>
      <c r="L613" s="68">
        <v>0.39831090000000002</v>
      </c>
      <c r="M613" s="68">
        <f>VLOOKUP('3. Pollutant Emissions - EF'!A613,'2. Emissions Units &amp; Activities'!A:M,11,FALSE)*G613</f>
        <v>9.490051999999999E-4</v>
      </c>
      <c r="N613" s="68">
        <f>VLOOKUP('3. Pollutant Emissions - EF'!A613,'2. Emissions Units &amp; Activities'!A:M,12,FALSE)*G613</f>
        <v>1.0912627397260375E-3</v>
      </c>
      <c r="O613" s="68">
        <f>VLOOKUP('3. Pollutant Emissions - EF'!A613,'2. Emissions Units &amp; Activities'!A:M,13,FALSE)*G613</f>
        <v>1.0912627397260375E-3</v>
      </c>
    </row>
    <row r="614" spans="1:15" x14ac:dyDescent="0.35">
      <c r="A614" s="62" t="s">
        <v>103</v>
      </c>
      <c r="B614" s="65" t="s">
        <v>375</v>
      </c>
      <c r="C614" s="65" t="s">
        <v>376</v>
      </c>
      <c r="D614" s="8">
        <f>IFERROR(IF(OR($B614="",$B614="No CAS"),INDEX('[1]DEQ Pollutant List'!$A$7:$A$611,MATCH($C614,'[1]DEQ Pollutant List'!$C$7:$C$611,0)),INDEX('[1]DEQ Pollutant List'!$A$7:$A$611,MATCH($B614,'[1]DEQ Pollutant List'!$B$7:$B$611,0))),"")</f>
        <v>409</v>
      </c>
      <c r="F614" s="104">
        <v>2.8799999999999998E-7</v>
      </c>
      <c r="G614" s="65">
        <v>2.8799999999999998E-7</v>
      </c>
      <c r="H614" s="65" t="s">
        <v>360</v>
      </c>
      <c r="I614" s="65" t="s">
        <v>179</v>
      </c>
      <c r="J614" s="67">
        <v>0.11971825899999999</v>
      </c>
      <c r="K614" s="67">
        <v>0.1877472</v>
      </c>
      <c r="L614" s="67">
        <v>0.1877472</v>
      </c>
      <c r="M614" s="67">
        <f>VLOOKUP('3. Pollutant Emissions - EF'!A614,'2. Emissions Units &amp; Activities'!A:M,11,FALSE)*G614</f>
        <v>4.4732159999999997E-4</v>
      </c>
      <c r="N614" s="67">
        <f>VLOOKUP('3. Pollutant Emissions - EF'!A614,'2. Emissions Units &amp; Activities'!A:M,12,FALSE)*G614</f>
        <v>5.1437589041096368E-4</v>
      </c>
      <c r="O614" s="67">
        <f>VLOOKUP('3. Pollutant Emissions - EF'!A614,'2. Emissions Units &amp; Activities'!A:M,13,FALSE)*G614</f>
        <v>5.1437589041096368E-4</v>
      </c>
    </row>
    <row r="615" spans="1:15" x14ac:dyDescent="0.35">
      <c r="A615" s="63" t="s">
        <v>103</v>
      </c>
      <c r="B615" s="66" t="s">
        <v>377</v>
      </c>
      <c r="C615" s="66" t="s">
        <v>378</v>
      </c>
      <c r="D615" s="8">
        <f>IFERROR(IF(OR($B615="",$B615="No CAS"),INDEX('[1]DEQ Pollutant List'!$A$7:$A$611,MATCH($C615,'[1]DEQ Pollutant List'!$C$7:$C$611,0)),INDEX('[1]DEQ Pollutant List'!$A$7:$A$611,MATCH($B615,'[1]DEQ Pollutant List'!$B$7:$B$611,0))),"")</f>
        <v>410</v>
      </c>
      <c r="F615" s="104">
        <v>1.6899999999999999E-6</v>
      </c>
      <c r="G615" s="66">
        <v>1.6899999999999999E-6</v>
      </c>
      <c r="H615" s="66" t="s">
        <v>360</v>
      </c>
      <c r="I615" s="66" t="s">
        <v>179</v>
      </c>
      <c r="J615" s="68">
        <v>0.70251339599999996</v>
      </c>
      <c r="K615" s="68">
        <v>1.1017110000000001</v>
      </c>
      <c r="L615" s="68">
        <v>1.1017110000000001</v>
      </c>
      <c r="M615" s="68">
        <f>VLOOKUP('3. Pollutant Emissions - EF'!A615,'2. Emissions Units &amp; Activities'!A:M,11,FALSE)*G615</f>
        <v>2.624908E-3</v>
      </c>
      <c r="N615" s="68">
        <f>VLOOKUP('3. Pollutant Emissions - EF'!A615,'2. Emissions Units &amp; Activities'!A:M,12,FALSE)*G615</f>
        <v>3.0183863013698909E-3</v>
      </c>
      <c r="O615" s="68">
        <f>VLOOKUP('3. Pollutant Emissions - EF'!A615,'2. Emissions Units &amp; Activities'!A:M,13,FALSE)*G615</f>
        <v>3.0183863013698909E-3</v>
      </c>
    </row>
    <row r="616" spans="1:15" x14ac:dyDescent="0.35">
      <c r="A616" s="62" t="s">
        <v>103</v>
      </c>
      <c r="B616" s="65" t="s">
        <v>379</v>
      </c>
      <c r="C616" s="65" t="s">
        <v>380</v>
      </c>
      <c r="D616" s="8">
        <f>IFERROR(IF(OR($B616="",$B616="No CAS"),INDEX('[1]DEQ Pollutant List'!$A$7:$A$611,MATCH($C616,'[1]DEQ Pollutant List'!$C$7:$C$611,0)),INDEX('[1]DEQ Pollutant List'!$A$7:$A$611,MATCH($B616,'[1]DEQ Pollutant List'!$B$7:$B$611,0))),"")</f>
        <v>412</v>
      </c>
      <c r="F616" s="104">
        <v>1.2499999999999999E-7</v>
      </c>
      <c r="G616" s="65">
        <v>1.2499999999999999E-7</v>
      </c>
      <c r="H616" s="65" t="s">
        <v>360</v>
      </c>
      <c r="I616" s="65" t="s">
        <v>179</v>
      </c>
      <c r="J616" s="67">
        <v>5.1961050000000002E-2</v>
      </c>
      <c r="K616" s="67">
        <v>8.1487500000000004E-2</v>
      </c>
      <c r="L616" s="67">
        <v>8.1487500000000004E-2</v>
      </c>
      <c r="M616" s="67">
        <f>VLOOKUP('3. Pollutant Emissions - EF'!A616,'2. Emissions Units &amp; Activities'!A:M,11,FALSE)*G616</f>
        <v>1.9415E-4</v>
      </c>
      <c r="N616" s="67">
        <f>VLOOKUP('3. Pollutant Emissions - EF'!A616,'2. Emissions Units &amp; Activities'!A:M,12,FALSE)*G616</f>
        <v>2.2325342465753632E-4</v>
      </c>
      <c r="O616" s="67">
        <f>VLOOKUP('3. Pollutant Emissions - EF'!A616,'2. Emissions Units &amp; Activities'!A:M,13,FALSE)*G616</f>
        <v>2.2325342465753632E-4</v>
      </c>
    </row>
    <row r="617" spans="1:15" x14ac:dyDescent="0.35">
      <c r="A617" s="63" t="s">
        <v>103</v>
      </c>
      <c r="B617" s="66" t="s">
        <v>211</v>
      </c>
      <c r="C617" s="66" t="s">
        <v>212</v>
      </c>
      <c r="D617" s="8">
        <f>IFERROR(IF(OR($B617="",$B617="No CAS"),INDEX('[1]DEQ Pollutant List'!$A$7:$A$611,MATCH($C617,'[1]DEQ Pollutant List'!$C$7:$C$611,0)),INDEX('[1]DEQ Pollutant List'!$A$7:$A$611,MATCH($B617,'[1]DEQ Pollutant List'!$B$7:$B$611,0))),"")</f>
        <v>58</v>
      </c>
      <c r="F617" s="104">
        <v>5.1900000000000003E-7</v>
      </c>
      <c r="G617" s="66">
        <v>5.1900000000000003E-7</v>
      </c>
      <c r="H617" s="66" t="s">
        <v>360</v>
      </c>
      <c r="I617" s="66" t="s">
        <v>179</v>
      </c>
      <c r="J617" s="68">
        <v>0.21574228000000001</v>
      </c>
      <c r="K617" s="68">
        <v>0.33833609999999997</v>
      </c>
      <c r="L617" s="68">
        <v>0.33833609999999997</v>
      </c>
      <c r="M617" s="68">
        <f>VLOOKUP('3. Pollutant Emissions - EF'!A617,'2. Emissions Units &amp; Activities'!A:M,11,FALSE)*G617</f>
        <v>8.0611080000000002E-4</v>
      </c>
      <c r="N617" s="68">
        <f>VLOOKUP('3. Pollutant Emissions - EF'!A617,'2. Emissions Units &amp; Activities'!A:M,12,FALSE)*G617</f>
        <v>9.2694821917809085E-4</v>
      </c>
      <c r="O617" s="68">
        <f>VLOOKUP('3. Pollutant Emissions - EF'!A617,'2. Emissions Units &amp; Activities'!A:M,13,FALSE)*G617</f>
        <v>9.2694821917809085E-4</v>
      </c>
    </row>
    <row r="618" spans="1:15" x14ac:dyDescent="0.35">
      <c r="A618" s="62" t="s">
        <v>103</v>
      </c>
      <c r="B618" s="65" t="s">
        <v>213</v>
      </c>
      <c r="C618" s="65" t="s">
        <v>214</v>
      </c>
      <c r="D618" s="8">
        <f>IFERROR(IF(OR($B618="",$B618="No CAS"),INDEX('[1]DEQ Pollutant List'!$A$7:$A$611,MATCH($C618,'[1]DEQ Pollutant List'!$C$7:$C$611,0)),INDEX('[1]DEQ Pollutant List'!$A$7:$A$611,MATCH($B618,'[1]DEQ Pollutant List'!$B$7:$B$611,0))),"")</f>
        <v>83</v>
      </c>
      <c r="F618" s="104">
        <v>6.81E-6</v>
      </c>
      <c r="G618" s="65">
        <v>6.81E-6</v>
      </c>
      <c r="H618" s="65" t="s">
        <v>360</v>
      </c>
      <c r="I618" s="65" t="s">
        <v>179</v>
      </c>
      <c r="J618" s="67">
        <v>2.8308380039999999</v>
      </c>
      <c r="K618" s="67">
        <v>4.4394390000000001</v>
      </c>
      <c r="L618" s="67">
        <v>4.4394390000000001</v>
      </c>
      <c r="M618" s="67">
        <f>VLOOKUP('3. Pollutant Emissions - EF'!A618,'2. Emissions Units &amp; Activities'!A:M,11,FALSE)*G618</f>
        <v>1.0577292E-2</v>
      </c>
      <c r="N618" s="67">
        <f>VLOOKUP('3. Pollutant Emissions - EF'!A618,'2. Emissions Units &amp; Activities'!A:M,12,FALSE)*G618</f>
        <v>1.2162846575342579E-2</v>
      </c>
      <c r="O618" s="67">
        <f>VLOOKUP('3. Pollutant Emissions - EF'!A618,'2. Emissions Units &amp; Activities'!A:M,13,FALSE)*G618</f>
        <v>1.2162846575342579E-2</v>
      </c>
    </row>
    <row r="619" spans="1:15" x14ac:dyDescent="0.35">
      <c r="A619" s="63" t="s">
        <v>103</v>
      </c>
      <c r="B619" s="66" t="s">
        <v>314</v>
      </c>
      <c r="C619" s="66" t="s">
        <v>315</v>
      </c>
      <c r="D619" s="8">
        <f>IFERROR(IF(OR($B619="",$B619="No CAS"),INDEX('[1]DEQ Pollutant List'!$A$7:$A$611,MATCH($C619,'[1]DEQ Pollutant List'!$C$7:$C$611,0)),INDEX('[1]DEQ Pollutant List'!$A$7:$A$611,MATCH($B619,'[1]DEQ Pollutant List'!$B$7:$B$611,0))),"")</f>
        <v>90</v>
      </c>
      <c r="F619" s="104">
        <v>6.2500000000000001E-4</v>
      </c>
      <c r="G619" s="66">
        <v>6.2500000000000001E-4</v>
      </c>
      <c r="H619" s="66" t="s">
        <v>360</v>
      </c>
      <c r="I619" s="66" t="s">
        <v>179</v>
      </c>
      <c r="J619" s="68">
        <v>259.80525</v>
      </c>
      <c r="K619" s="68">
        <v>407.4375</v>
      </c>
      <c r="L619" s="68">
        <v>407.4375</v>
      </c>
      <c r="M619" s="68">
        <f>VLOOKUP('3. Pollutant Emissions - EF'!A619,'2. Emissions Units &amp; Activities'!A:M,11,FALSE)*G619</f>
        <v>0.97075</v>
      </c>
      <c r="N619" s="68">
        <f>VLOOKUP('3. Pollutant Emissions - EF'!A619,'2. Emissions Units &amp; Activities'!A:M,12,FALSE)*G619</f>
        <v>1.1162671232876817</v>
      </c>
      <c r="O619" s="68">
        <f>VLOOKUP('3. Pollutant Emissions - EF'!A619,'2. Emissions Units &amp; Activities'!A:M,13,FALSE)*G619</f>
        <v>1.1162671232876817</v>
      </c>
    </row>
    <row r="620" spans="1:15" x14ac:dyDescent="0.35">
      <c r="A620" s="62" t="s">
        <v>103</v>
      </c>
      <c r="B620" s="65" t="s">
        <v>280</v>
      </c>
      <c r="C620" s="65" t="s">
        <v>281</v>
      </c>
      <c r="D620" s="8">
        <f>IFERROR(IF(OR($B620="",$B620="No CAS"),INDEX('[1]DEQ Pollutant List'!$A$7:$A$611,MATCH($C620,'[1]DEQ Pollutant List'!$C$7:$C$611,0)),INDEX('[1]DEQ Pollutant List'!$A$7:$A$611,MATCH($B620,'[1]DEQ Pollutant List'!$B$7:$B$611,0))),"")</f>
        <v>91</v>
      </c>
      <c r="F620" s="104">
        <v>4.3600000000000003E-5</v>
      </c>
      <c r="G620" s="65">
        <v>4.3600000000000003E-5</v>
      </c>
      <c r="H620" s="65" t="s">
        <v>360</v>
      </c>
      <c r="I620" s="65" t="s">
        <v>179</v>
      </c>
      <c r="J620" s="67">
        <v>18.124014240000001</v>
      </c>
      <c r="K620" s="67">
        <v>28.422840000000001</v>
      </c>
      <c r="L620" s="67">
        <v>28.422840000000001</v>
      </c>
      <c r="M620" s="67">
        <f>VLOOKUP('3. Pollutant Emissions - EF'!A620,'2. Emissions Units &amp; Activities'!A:M,11,FALSE)*G620</f>
        <v>6.7719520000000005E-2</v>
      </c>
      <c r="N620" s="67">
        <f>VLOOKUP('3. Pollutant Emissions - EF'!A620,'2. Emissions Units &amp; Activities'!A:M,12,FALSE)*G620</f>
        <v>7.7870794520548681E-2</v>
      </c>
      <c r="O620" s="67">
        <f>VLOOKUP('3. Pollutant Emissions - EF'!A620,'2. Emissions Units &amp; Activities'!A:M,13,FALSE)*G620</f>
        <v>7.7870794520548681E-2</v>
      </c>
    </row>
    <row r="621" spans="1:15" x14ac:dyDescent="0.35">
      <c r="A621" s="63" t="s">
        <v>103</v>
      </c>
      <c r="B621" s="66" t="s">
        <v>282</v>
      </c>
      <c r="C621" s="66" t="s">
        <v>283</v>
      </c>
      <c r="D621" s="8">
        <f>IFERROR(IF(OR($B621="",$B621="No CAS"),INDEX('[1]DEQ Pollutant List'!$A$7:$A$611,MATCH($C621,'[1]DEQ Pollutant List'!$C$7:$C$611,0)),INDEX('[1]DEQ Pollutant List'!$A$7:$A$611,MATCH($B621,'[1]DEQ Pollutant List'!$B$7:$B$611,0))),"")</f>
        <v>108</v>
      </c>
      <c r="F621" s="104">
        <v>1.7499999999999998E-5</v>
      </c>
      <c r="G621" s="66">
        <v>1.7499999999999998E-5</v>
      </c>
      <c r="H621" s="66" t="s">
        <v>360</v>
      </c>
      <c r="I621" s="66" t="s">
        <v>179</v>
      </c>
      <c r="J621" s="68">
        <v>7.2745470000000001</v>
      </c>
      <c r="K621" s="68">
        <v>11.408250000000001</v>
      </c>
      <c r="L621" s="68">
        <v>11.408250000000001</v>
      </c>
      <c r="M621" s="68">
        <f>VLOOKUP('3. Pollutant Emissions - EF'!A621,'2. Emissions Units &amp; Activities'!A:M,11,FALSE)*G621</f>
        <v>2.7180999999999997E-2</v>
      </c>
      <c r="N621" s="68">
        <f>VLOOKUP('3. Pollutant Emissions - EF'!A621,'2. Emissions Units &amp; Activities'!A:M,12,FALSE)*G621</f>
        <v>3.1255479452055084E-2</v>
      </c>
      <c r="O621" s="68">
        <f>VLOOKUP('3. Pollutant Emissions - EF'!A621,'2. Emissions Units &amp; Activities'!A:M,13,FALSE)*G621</f>
        <v>3.1255479452055084E-2</v>
      </c>
    </row>
    <row r="622" spans="1:15" x14ac:dyDescent="0.35">
      <c r="A622" s="62" t="s">
        <v>103</v>
      </c>
      <c r="B622" s="65" t="s">
        <v>284</v>
      </c>
      <c r="C622" s="65" t="s">
        <v>285</v>
      </c>
      <c r="D622" s="8">
        <f>IFERROR(IF(OR($B622="",$B622="No CAS"),INDEX('[1]DEQ Pollutant List'!$A$7:$A$611,MATCH($C622,'[1]DEQ Pollutant List'!$C$7:$C$611,0)),INDEX('[1]DEQ Pollutant List'!$A$7:$A$611,MATCH($B622,'[1]DEQ Pollutant List'!$B$7:$B$611,0))),"")</f>
        <v>118</v>
      </c>
      <c r="F622" s="104">
        <v>1.0900000000000001E-5</v>
      </c>
      <c r="G622" s="65">
        <v>1.0900000000000001E-5</v>
      </c>
      <c r="H622" s="65" t="s">
        <v>360</v>
      </c>
      <c r="I622" s="65" t="s">
        <v>179</v>
      </c>
      <c r="J622" s="67">
        <v>4.5310035600000003</v>
      </c>
      <c r="K622" s="67">
        <v>7.1057100000000002</v>
      </c>
      <c r="L622" s="67">
        <v>7.1057100000000002</v>
      </c>
      <c r="M622" s="67">
        <f>VLOOKUP('3. Pollutant Emissions - EF'!A622,'2. Emissions Units &amp; Activities'!A:M,11,FALSE)*G622</f>
        <v>1.6929880000000001E-2</v>
      </c>
      <c r="N622" s="67">
        <f>VLOOKUP('3. Pollutant Emissions - EF'!A622,'2. Emissions Units &amp; Activities'!A:M,12,FALSE)*G622</f>
        <v>1.946769863013717E-2</v>
      </c>
      <c r="O622" s="67">
        <f>VLOOKUP('3. Pollutant Emissions - EF'!A622,'2. Emissions Units &amp; Activities'!A:M,13,FALSE)*G622</f>
        <v>1.946769863013717E-2</v>
      </c>
    </row>
    <row r="623" spans="1:15" x14ac:dyDescent="0.35">
      <c r="A623" s="63" t="s">
        <v>103</v>
      </c>
      <c r="B623" s="66" t="s">
        <v>334</v>
      </c>
      <c r="C623" s="66" t="s">
        <v>335</v>
      </c>
      <c r="D623" s="8">
        <f>IFERROR(IF(OR($B623="",$B623="No CAS"),INDEX('[1]DEQ Pollutant List'!$A$7:$A$611,MATCH($C623,'[1]DEQ Pollutant List'!$C$7:$C$611,0)),INDEX('[1]DEQ Pollutant List'!$A$7:$A$611,MATCH($B623,'[1]DEQ Pollutant List'!$B$7:$B$611,0))),"")</f>
        <v>325</v>
      </c>
      <c r="F623" s="104">
        <v>5.3699999999999997E-5</v>
      </c>
      <c r="G623" s="66">
        <v>5.3699999999999997E-5</v>
      </c>
      <c r="H623" s="66" t="s">
        <v>360</v>
      </c>
      <c r="I623" s="66" t="s">
        <v>179</v>
      </c>
      <c r="J623" s="68">
        <v>22.322467079999999</v>
      </c>
      <c r="K623" s="68">
        <v>35.00703</v>
      </c>
      <c r="L623" s="68">
        <v>35.00703</v>
      </c>
      <c r="M623" s="68">
        <f>VLOOKUP('3. Pollutant Emissions - EF'!A623,'2. Emissions Units &amp; Activities'!A:M,11,FALSE)*G623</f>
        <v>8.3406839999999996E-2</v>
      </c>
      <c r="N623" s="68">
        <f>VLOOKUP('3. Pollutant Emissions - EF'!A623,'2. Emissions Units &amp; Activities'!A:M,12,FALSE)*G623</f>
        <v>9.5909671232877608E-2</v>
      </c>
      <c r="O623" s="68">
        <f>VLOOKUP('3. Pollutant Emissions - EF'!A623,'2. Emissions Units &amp; Activities'!A:M,13,FALSE)*G623</f>
        <v>9.5909671232877608E-2</v>
      </c>
    </row>
    <row r="624" spans="1:15" x14ac:dyDescent="0.35">
      <c r="A624" s="62" t="s">
        <v>103</v>
      </c>
      <c r="B624" s="65" t="s">
        <v>381</v>
      </c>
      <c r="C624" s="65" t="s">
        <v>382</v>
      </c>
      <c r="D624" s="8">
        <f>IFERROR(IF(OR($B624="",$B624="No CAS"),INDEX('[1]DEQ Pollutant List'!$A$7:$A$611,MATCH($C624,'[1]DEQ Pollutant List'!$C$7:$C$611,0)),INDEX('[1]DEQ Pollutant List'!$A$7:$A$611,MATCH($B624,'[1]DEQ Pollutant List'!$B$7:$B$611,0))),"")</f>
        <v>136</v>
      </c>
      <c r="F624" s="104">
        <v>1.0349999999999999E-5</v>
      </c>
      <c r="G624" s="65">
        <v>1.0349999999999999E-5</v>
      </c>
      <c r="H624" s="65" t="s">
        <v>360</v>
      </c>
      <c r="I624" s="65" t="s">
        <v>179</v>
      </c>
      <c r="J624" s="67">
        <v>4.30237494</v>
      </c>
      <c r="K624" s="67">
        <v>6.7471649999999999</v>
      </c>
      <c r="L624" s="67">
        <v>6.7471649999999999</v>
      </c>
      <c r="M624" s="67">
        <f>VLOOKUP('3. Pollutant Emissions - EF'!A624,'2. Emissions Units &amp; Activities'!A:M,11,FALSE)*G624</f>
        <v>1.6075619999999999E-2</v>
      </c>
      <c r="N624" s="67">
        <f>VLOOKUP('3. Pollutant Emissions - EF'!A624,'2. Emissions Units &amp; Activities'!A:M,12,FALSE)*G624</f>
        <v>1.8485383561644007E-2</v>
      </c>
      <c r="O624" s="67">
        <f>VLOOKUP('3. Pollutant Emissions - EF'!A624,'2. Emissions Units &amp; Activities'!A:M,13,FALSE)*G624</f>
        <v>1.8485383561644007E-2</v>
      </c>
    </row>
    <row r="625" spans="1:15" x14ac:dyDescent="0.35">
      <c r="A625" s="63" t="s">
        <v>103</v>
      </c>
      <c r="B625" s="66" t="s">
        <v>383</v>
      </c>
      <c r="C625" s="66" t="s">
        <v>384</v>
      </c>
      <c r="D625" s="8">
        <f>IFERROR(IF(OR($B625="",$B625="No CAS"),INDEX('[1]DEQ Pollutant List'!$A$7:$A$611,MATCH($C625,'[1]DEQ Pollutant List'!$C$7:$C$611,0)),INDEX('[1]DEQ Pollutant List'!$A$7:$A$611,MATCH($B625,'[1]DEQ Pollutant List'!$B$7:$B$611,0))),"")</f>
        <v>414</v>
      </c>
      <c r="F625" s="104">
        <v>1.5099999999999999E-5</v>
      </c>
      <c r="G625" s="66">
        <v>1.5099999999999999E-5</v>
      </c>
      <c r="H625" s="66" t="s">
        <v>360</v>
      </c>
      <c r="I625" s="66" t="s">
        <v>179</v>
      </c>
      <c r="J625" s="68">
        <v>6.2768948399999998</v>
      </c>
      <c r="K625" s="68">
        <v>9.8436900000000005</v>
      </c>
      <c r="L625" s="68">
        <v>9.8436900000000005</v>
      </c>
      <c r="M625" s="68">
        <f>VLOOKUP('3. Pollutant Emissions - EF'!A625,'2. Emissions Units &amp; Activities'!A:M,11,FALSE)*G625</f>
        <v>2.345332E-2</v>
      </c>
      <c r="N625" s="68">
        <f>VLOOKUP('3. Pollutant Emissions - EF'!A625,'2. Emissions Units &amp; Activities'!A:M,12,FALSE)*G625</f>
        <v>2.6969013698630386E-2</v>
      </c>
      <c r="O625" s="68">
        <f>VLOOKUP('3. Pollutant Emissions - EF'!A625,'2. Emissions Units &amp; Activities'!A:M,13,FALSE)*G625</f>
        <v>2.6969013698630386E-2</v>
      </c>
    </row>
    <row r="626" spans="1:15" x14ac:dyDescent="0.35">
      <c r="A626" s="62" t="s">
        <v>103</v>
      </c>
      <c r="B626" s="65" t="s">
        <v>243</v>
      </c>
      <c r="C626" s="65" t="s">
        <v>244</v>
      </c>
      <c r="D626" s="8">
        <f>IFERROR(IF(OR($B626="",$B626="No CAS"),INDEX('[1]DEQ Pollutant List'!$A$7:$A$611,MATCH($C626,'[1]DEQ Pollutant List'!$C$7:$C$611,0)),INDEX('[1]DEQ Pollutant List'!$A$7:$A$611,MATCH($B626,'[1]DEQ Pollutant List'!$B$7:$B$611,0))),"")</f>
        <v>146</v>
      </c>
      <c r="F626" s="104">
        <v>1.84E-6</v>
      </c>
      <c r="G626" s="65">
        <v>1.84E-6</v>
      </c>
      <c r="H626" s="65" t="s">
        <v>360</v>
      </c>
      <c r="I626" s="65" t="s">
        <v>179</v>
      </c>
      <c r="J626" s="67">
        <v>0.76486665600000003</v>
      </c>
      <c r="K626" s="67">
        <v>1.1994959999999999</v>
      </c>
      <c r="L626" s="67">
        <v>1.1994959999999999</v>
      </c>
      <c r="M626" s="67">
        <f>VLOOKUP('3. Pollutant Emissions - EF'!A626,'2. Emissions Units &amp; Activities'!A:M,11,FALSE)*G626</f>
        <v>2.8578879999999998E-3</v>
      </c>
      <c r="N626" s="67">
        <f>VLOOKUP('3. Pollutant Emissions - EF'!A626,'2. Emissions Units &amp; Activities'!A:M,12,FALSE)*G626</f>
        <v>3.2862904109589347E-3</v>
      </c>
      <c r="O626" s="67">
        <f>VLOOKUP('3. Pollutant Emissions - EF'!A626,'2. Emissions Units &amp; Activities'!A:M,13,FALSE)*G626</f>
        <v>3.2862904109589347E-3</v>
      </c>
    </row>
    <row r="627" spans="1:15" x14ac:dyDescent="0.35">
      <c r="A627" s="63" t="s">
        <v>103</v>
      </c>
      <c r="B627" s="66" t="s">
        <v>215</v>
      </c>
      <c r="C627" s="66" t="s">
        <v>216</v>
      </c>
      <c r="D627" s="8">
        <f>IFERROR(IF(OR($B627="",$B627="No CAS"),INDEX('[1]DEQ Pollutant List'!$A$7:$A$611,MATCH($C627,'[1]DEQ Pollutant List'!$C$7:$C$611,0)),INDEX('[1]DEQ Pollutant List'!$A$7:$A$611,MATCH($B627,'[1]DEQ Pollutant List'!$B$7:$B$611,0))),"")</f>
        <v>149</v>
      </c>
      <c r="F627" s="104">
        <v>2.6100000000000001E-5</v>
      </c>
      <c r="G627" s="66">
        <v>2.6100000000000001E-5</v>
      </c>
      <c r="H627" s="66" t="s">
        <v>360</v>
      </c>
      <c r="I627" s="66" t="s">
        <v>179</v>
      </c>
      <c r="J627" s="68">
        <v>10.849467239999999</v>
      </c>
      <c r="K627" s="68">
        <v>17.014589999999998</v>
      </c>
      <c r="L627" s="68">
        <v>17.014589999999998</v>
      </c>
      <c r="M627" s="68">
        <f>VLOOKUP('3. Pollutant Emissions - EF'!A627,'2. Emissions Units &amp; Activities'!A:M,11,FALSE)*G627</f>
        <v>4.0538520000000001E-2</v>
      </c>
      <c r="N627" s="68">
        <f>VLOOKUP('3. Pollutant Emissions - EF'!A627,'2. Emissions Units &amp; Activities'!A:M,12,FALSE)*G627</f>
        <v>4.661531506849359E-2</v>
      </c>
      <c r="O627" s="68">
        <f>VLOOKUP('3. Pollutant Emissions - EF'!A627,'2. Emissions Units &amp; Activities'!A:M,13,FALSE)*G627</f>
        <v>4.661531506849359E-2</v>
      </c>
    </row>
    <row r="628" spans="1:15" x14ac:dyDescent="0.35">
      <c r="A628" s="62" t="s">
        <v>103</v>
      </c>
      <c r="B628" s="65" t="s">
        <v>385</v>
      </c>
      <c r="C628" s="65" t="s">
        <v>386</v>
      </c>
      <c r="D628" s="8">
        <f>IFERROR(IF(OR($B628="",$B628="No CAS"),INDEX('[1]DEQ Pollutant List'!$A$7:$A$611,MATCH($C628,'[1]DEQ Pollutant List'!$C$7:$C$611,0)),INDEX('[1]DEQ Pollutant List'!$A$7:$A$611,MATCH($B628,'[1]DEQ Pollutant List'!$B$7:$B$611,0))),"")</f>
        <v>419</v>
      </c>
      <c r="F628" s="103">
        <v>1.05E-8</v>
      </c>
      <c r="G628" s="67">
        <v>1.05E-8</v>
      </c>
      <c r="H628" s="65" t="s">
        <v>360</v>
      </c>
      <c r="I628" s="65" t="s">
        <v>179</v>
      </c>
      <c r="J628" s="67">
        <v>4.364728E-3</v>
      </c>
      <c r="K628" s="67">
        <v>6.8449499999999998E-3</v>
      </c>
      <c r="L628" s="67">
        <v>6.8449499999999998E-3</v>
      </c>
      <c r="M628" s="67">
        <f>VLOOKUP('3. Pollutant Emissions - EF'!A628,'2. Emissions Units &amp; Activities'!A:M,11,FALSE)*G628</f>
        <v>1.6308600000000002E-5</v>
      </c>
      <c r="N628" s="67">
        <f>VLOOKUP('3. Pollutant Emissions - EF'!A628,'2. Emissions Units &amp; Activities'!A:M,12,FALSE)*G628</f>
        <v>1.8753287671233051E-5</v>
      </c>
      <c r="O628" s="67">
        <f>VLOOKUP('3. Pollutant Emissions - EF'!A628,'2. Emissions Units &amp; Activities'!A:M,13,FALSE)*G628</f>
        <v>1.8753287671233051E-5</v>
      </c>
    </row>
    <row r="629" spans="1:15" x14ac:dyDescent="0.35">
      <c r="A629" s="63" t="s">
        <v>103</v>
      </c>
      <c r="B629" s="66" t="s">
        <v>286</v>
      </c>
      <c r="C629" s="66" t="s">
        <v>287</v>
      </c>
      <c r="D629" s="8">
        <f>IFERROR(IF(OR($B629="",$B629="No CAS"),INDEX('[1]DEQ Pollutant List'!$A$7:$A$611,MATCH($C629,'[1]DEQ Pollutant List'!$C$7:$C$611,0)),INDEX('[1]DEQ Pollutant List'!$A$7:$A$611,MATCH($B629,'[1]DEQ Pollutant List'!$B$7:$B$611,0))),"")</f>
        <v>328</v>
      </c>
      <c r="F629" s="104">
        <v>9.2100000000000003E-5</v>
      </c>
      <c r="G629" s="66">
        <v>9.2100000000000003E-5</v>
      </c>
      <c r="H629" s="66" t="s">
        <v>360</v>
      </c>
      <c r="I629" s="66" t="s">
        <v>179</v>
      </c>
      <c r="J629" s="68">
        <v>38.284901640000001</v>
      </c>
      <c r="K629" s="68">
        <v>60.039990000000003</v>
      </c>
      <c r="L629" s="68">
        <v>60.039990000000003</v>
      </c>
      <c r="M629" s="68">
        <f>VLOOKUP('3. Pollutant Emissions - EF'!A629,'2. Emissions Units &amp; Activities'!A:M,11,FALSE)*G629</f>
        <v>0.14304972000000002</v>
      </c>
      <c r="N629" s="68">
        <f>VLOOKUP('3. Pollutant Emissions - EF'!A629,'2. Emissions Units &amp; Activities'!A:M,12,FALSE)*G629</f>
        <v>0.16449312328767277</v>
      </c>
      <c r="O629" s="68">
        <f>VLOOKUP('3. Pollutant Emissions - EF'!A629,'2. Emissions Units &amp; Activities'!A:M,13,FALSE)*G629</f>
        <v>0.16449312328767277</v>
      </c>
    </row>
    <row r="630" spans="1:15" x14ac:dyDescent="0.35">
      <c r="A630" s="62" t="s">
        <v>103</v>
      </c>
      <c r="B630" s="65" t="s">
        <v>316</v>
      </c>
      <c r="C630" s="66" t="s">
        <v>317</v>
      </c>
      <c r="D630" s="8">
        <f>IFERROR(IF(OR($B630="",$B630="No CAS"),INDEX('[1]DEQ Pollutant List'!$A$7:$A$611,MATCH($C630,'[1]DEQ Pollutant List'!$C$7:$C$611,0)),INDEX('[1]DEQ Pollutant List'!$A$7:$A$611,MATCH($B630,'[1]DEQ Pollutant List'!$B$7:$B$611,0))),"")</f>
        <v>229</v>
      </c>
      <c r="F630" s="104">
        <v>5.5999999999999997E-6</v>
      </c>
      <c r="G630" s="65">
        <v>5.5999999999999997E-6</v>
      </c>
      <c r="H630" s="65" t="s">
        <v>360</v>
      </c>
      <c r="I630" s="65" t="s">
        <v>179</v>
      </c>
      <c r="J630" s="67">
        <v>2.3278550400000002</v>
      </c>
      <c r="K630" s="67">
        <v>3.6506400000000001</v>
      </c>
      <c r="L630" s="67">
        <v>3.6506400000000001</v>
      </c>
      <c r="M630" s="67">
        <f>VLOOKUP('3. Pollutant Emissions - EF'!A630,'2. Emissions Units &amp; Activities'!A:M,11,FALSE)*G630</f>
        <v>8.6979199999999996E-3</v>
      </c>
      <c r="N630" s="67">
        <f>VLOOKUP('3. Pollutant Emissions - EF'!A630,'2. Emissions Units &amp; Activities'!A:M,12,FALSE)*G630</f>
        <v>1.0001753424657627E-2</v>
      </c>
      <c r="O630" s="67">
        <f>VLOOKUP('3. Pollutant Emissions - EF'!A630,'2. Emissions Units &amp; Activities'!A:M,13,FALSE)*G630</f>
        <v>1.0001753424657627E-2</v>
      </c>
    </row>
    <row r="631" spans="1:15" x14ac:dyDescent="0.35">
      <c r="A631" s="63" t="s">
        <v>103</v>
      </c>
      <c r="B631" s="66" t="s">
        <v>338</v>
      </c>
      <c r="C631" s="66" t="s">
        <v>339</v>
      </c>
      <c r="D631" s="8">
        <f>IFERROR(IF(OR($B631="",$B631="No CAS"),INDEX('[1]DEQ Pollutant List'!$A$7:$A$611,MATCH($C631,'[1]DEQ Pollutant List'!$C$7:$C$611,0)),INDEX('[1]DEQ Pollutant List'!$A$7:$A$611,MATCH($B631,'[1]DEQ Pollutant List'!$B$7:$B$611,0))),"")</f>
        <v>233</v>
      </c>
      <c r="F631" s="104">
        <v>3.1100000000000002E-7</v>
      </c>
      <c r="G631" s="66">
        <v>3.1100000000000002E-7</v>
      </c>
      <c r="H631" s="66" t="s">
        <v>360</v>
      </c>
      <c r="I631" s="66" t="s">
        <v>179</v>
      </c>
      <c r="J631" s="68">
        <v>0.12927909200000001</v>
      </c>
      <c r="K631" s="68">
        <v>0.2027409</v>
      </c>
      <c r="L631" s="68">
        <v>0.2027409</v>
      </c>
      <c r="M631" s="68">
        <f>VLOOKUP('3. Pollutant Emissions - EF'!A631,'2. Emissions Units &amp; Activities'!A:M,11,FALSE)*G631</f>
        <v>4.8304520000000005E-4</v>
      </c>
      <c r="N631" s="68">
        <f>VLOOKUP('3. Pollutant Emissions - EF'!A631,'2. Emissions Units &amp; Activities'!A:M,12,FALSE)*G631</f>
        <v>5.5545452054795038E-4</v>
      </c>
      <c r="O631" s="68">
        <f>VLOOKUP('3. Pollutant Emissions - EF'!A631,'2. Emissions Units &amp; Activities'!A:M,13,FALSE)*G631</f>
        <v>5.5545452054795038E-4</v>
      </c>
    </row>
    <row r="632" spans="1:15" x14ac:dyDescent="0.35">
      <c r="A632" s="62" t="s">
        <v>103</v>
      </c>
      <c r="B632" s="65" t="s">
        <v>387</v>
      </c>
      <c r="C632" s="66" t="s">
        <v>388</v>
      </c>
      <c r="D632" s="8">
        <f>IFERROR(IF(OR($B632="",$B632="No CAS"),INDEX('[1]DEQ Pollutant List'!$A$7:$A$611,MATCH($C632,'[1]DEQ Pollutant List'!$C$7:$C$611,0)),INDEX('[1]DEQ Pollutant List'!$A$7:$A$611,MATCH($B632,'[1]DEQ Pollutant List'!$B$7:$B$611,0))),"")</f>
        <v>266</v>
      </c>
      <c r="F632" s="104">
        <v>1.4799999999999999E-4</v>
      </c>
      <c r="G632" s="65">
        <v>1.4799999999999999E-4</v>
      </c>
      <c r="H632" s="65" t="s">
        <v>360</v>
      </c>
      <c r="I632" s="65" t="s">
        <v>179</v>
      </c>
      <c r="J632" s="67">
        <v>61.521883199999998</v>
      </c>
      <c r="K632" s="67">
        <v>96.481200000000001</v>
      </c>
      <c r="L632" s="67">
        <v>96.481200000000001</v>
      </c>
      <c r="M632" s="67">
        <f>VLOOKUP('3. Pollutant Emissions - EF'!A632,'2. Emissions Units &amp; Activities'!A:M,11,FALSE)*G632</f>
        <v>0.22987359999999998</v>
      </c>
      <c r="N632" s="67">
        <f>VLOOKUP('3. Pollutant Emissions - EF'!A632,'2. Emissions Units &amp; Activities'!A:M,12,FALSE)*G632</f>
        <v>0.26433205479452299</v>
      </c>
      <c r="O632" s="67">
        <f>VLOOKUP('3. Pollutant Emissions - EF'!A632,'2. Emissions Units &amp; Activities'!A:M,13,FALSE)*G632</f>
        <v>0.26433205479452299</v>
      </c>
    </row>
    <row r="633" spans="1:15" x14ac:dyDescent="0.35">
      <c r="A633" s="63" t="s">
        <v>103</v>
      </c>
      <c r="B633" s="66" t="s">
        <v>245</v>
      </c>
      <c r="C633" s="66" t="s">
        <v>246</v>
      </c>
      <c r="D633" s="8">
        <f>IFERROR(IF(OR($B633="",$B633="No CAS"),INDEX('[1]DEQ Pollutant List'!$A$7:$A$611,MATCH($C633,'[1]DEQ Pollutant List'!$C$7:$C$611,0)),INDEX('[1]DEQ Pollutant List'!$A$7:$A$611,MATCH($B633,'[1]DEQ Pollutant List'!$B$7:$B$611,0))),"")</f>
        <v>424</v>
      </c>
      <c r="F633" s="104">
        <v>9.4299999999999995E-6</v>
      </c>
      <c r="G633" s="66">
        <v>9.4299999999999995E-6</v>
      </c>
      <c r="H633" s="66" t="s">
        <v>360</v>
      </c>
      <c r="I633" s="66" t="s">
        <v>179</v>
      </c>
      <c r="J633" s="68">
        <v>3.9199416120000001</v>
      </c>
      <c r="K633" s="68">
        <v>6.1474169999999999</v>
      </c>
      <c r="L633" s="68">
        <v>6.1474169999999999</v>
      </c>
      <c r="M633" s="68">
        <f>VLOOKUP('3. Pollutant Emissions - EF'!A633,'2. Emissions Units &amp; Activities'!A:M,11,FALSE)*G633</f>
        <v>1.4646675999999999E-2</v>
      </c>
      <c r="N633" s="68">
        <f>VLOOKUP('3. Pollutant Emissions - EF'!A633,'2. Emissions Units &amp; Activities'!A:M,12,FALSE)*G633</f>
        <v>1.6842238356164541E-2</v>
      </c>
      <c r="O633" s="68">
        <f>VLOOKUP('3. Pollutant Emissions - EF'!A633,'2. Emissions Units &amp; Activities'!A:M,13,FALSE)*G633</f>
        <v>1.6842238356164541E-2</v>
      </c>
    </row>
    <row r="634" spans="1:15" x14ac:dyDescent="0.35">
      <c r="A634" s="62" t="s">
        <v>103</v>
      </c>
      <c r="B634" s="65" t="s">
        <v>247</v>
      </c>
      <c r="C634" s="65" t="s">
        <v>248</v>
      </c>
      <c r="D634" s="8">
        <f>IFERROR(IF(OR($B634="",$B634="No CAS"),INDEX('[1]DEQ Pollutant List'!$A$7:$A$611,MATCH($C634,'[1]DEQ Pollutant List'!$C$7:$C$611,0)),INDEX('[1]DEQ Pollutant List'!$A$7:$A$611,MATCH($B634,'[1]DEQ Pollutant List'!$B$7:$B$611,0))),"")</f>
        <v>425</v>
      </c>
      <c r="F634" s="104">
        <v>1.75E-6</v>
      </c>
      <c r="G634" s="65">
        <v>1.75E-6</v>
      </c>
      <c r="H634" s="65" t="s">
        <v>360</v>
      </c>
      <c r="I634" s="65" t="s">
        <v>179</v>
      </c>
      <c r="J634" s="67">
        <v>0.72745470000000001</v>
      </c>
      <c r="K634" s="67">
        <v>1.140825</v>
      </c>
      <c r="L634" s="67">
        <v>1.140825</v>
      </c>
      <c r="M634" s="67">
        <f>VLOOKUP('3. Pollutant Emissions - EF'!A634,'2. Emissions Units &amp; Activities'!A:M,11,FALSE)*G634</f>
        <v>2.7181000000000002E-3</v>
      </c>
      <c r="N634" s="67">
        <f>VLOOKUP('3. Pollutant Emissions - EF'!A634,'2. Emissions Units &amp; Activities'!A:M,12,FALSE)*G634</f>
        <v>3.1255479452055087E-3</v>
      </c>
      <c r="O634" s="67">
        <f>VLOOKUP('3. Pollutant Emissions - EF'!A634,'2. Emissions Units &amp; Activities'!A:M,13,FALSE)*G634</f>
        <v>3.1255479452055087E-3</v>
      </c>
    </row>
    <row r="635" spans="1:15" x14ac:dyDescent="0.35">
      <c r="A635" s="63" t="s">
        <v>103</v>
      </c>
      <c r="B635" s="66" t="s">
        <v>217</v>
      </c>
      <c r="C635" s="66" t="s">
        <v>218</v>
      </c>
      <c r="D635" s="8">
        <f>IFERROR(IF(OR($B635="",$B635="No CAS"),INDEX('[1]DEQ Pollutant List'!$A$7:$A$611,MATCH($C635,'[1]DEQ Pollutant List'!$C$7:$C$611,0)),INDEX('[1]DEQ Pollutant List'!$A$7:$A$611,MATCH($B635,'[1]DEQ Pollutant List'!$B$7:$B$611,0))),"")</f>
        <v>250</v>
      </c>
      <c r="F635" s="104">
        <v>8.3800000000000003E-3</v>
      </c>
      <c r="G635" s="66">
        <v>8.3800000000000003E-3</v>
      </c>
      <c r="H635" s="66" t="s">
        <v>360</v>
      </c>
      <c r="I635" s="66" t="s">
        <v>179</v>
      </c>
      <c r="J635" s="89">
        <v>3483.4687920000001</v>
      </c>
      <c r="K635" s="68">
        <v>5462.9219999999996</v>
      </c>
      <c r="L635" s="68">
        <v>5462.9219999999996</v>
      </c>
      <c r="M635" s="68">
        <f>VLOOKUP('3. Pollutant Emissions - EF'!A635,'2. Emissions Units &amp; Activities'!A:M,11,FALSE)*G635</f>
        <v>13.015816000000001</v>
      </c>
      <c r="N635" s="68">
        <f>VLOOKUP('3. Pollutant Emissions - EF'!A635,'2. Emissions Units &amp; Activities'!A:M,12,FALSE)*G635</f>
        <v>14.966909589041236</v>
      </c>
      <c r="O635" s="68">
        <f>VLOOKUP('3. Pollutant Emissions - EF'!A635,'2. Emissions Units &amp; Activities'!A:M,13,FALSE)*G635</f>
        <v>14.966909589041236</v>
      </c>
    </row>
    <row r="636" spans="1:15" x14ac:dyDescent="0.35">
      <c r="A636" s="62" t="s">
        <v>103</v>
      </c>
      <c r="B636" s="65" t="s">
        <v>389</v>
      </c>
      <c r="C636" s="65" t="s">
        <v>390</v>
      </c>
      <c r="D636" s="8">
        <f>IFERROR(IF(OR($B636="",$B636="No CAS"),INDEX('[1]DEQ Pollutant List'!$A$7:$A$611,MATCH($C636,'[1]DEQ Pollutant List'!$C$7:$C$611,0)),INDEX('[1]DEQ Pollutant List'!$A$7:$A$611,MATCH($B636,'[1]DEQ Pollutant List'!$B$7:$B$611,0))),"")</f>
        <v>280</v>
      </c>
      <c r="F636" s="103">
        <v>1.41E-11</v>
      </c>
      <c r="G636" s="67">
        <v>1.41E-11</v>
      </c>
      <c r="H636" s="65" t="s">
        <v>360</v>
      </c>
      <c r="I636" s="65" t="s">
        <v>179</v>
      </c>
      <c r="J636" s="67">
        <v>5.8612099999999997E-6</v>
      </c>
      <c r="K636" s="67">
        <v>9.19179E-6</v>
      </c>
      <c r="L636" s="67">
        <v>9.19179E-6</v>
      </c>
      <c r="M636" s="67">
        <f>VLOOKUP('3. Pollutant Emissions - EF'!A636,'2. Emissions Units &amp; Activities'!A:M,11,FALSE)*G636</f>
        <v>2.1900119999999999E-8</v>
      </c>
      <c r="N636" s="67">
        <f>VLOOKUP('3. Pollutant Emissions - EF'!A636,'2. Emissions Units &amp; Activities'!A:M,12,FALSE)*G636</f>
        <v>2.5182986301370097E-8</v>
      </c>
      <c r="O636" s="67">
        <f>VLOOKUP('3. Pollutant Emissions - EF'!A636,'2. Emissions Units &amp; Activities'!A:M,13,FALSE)*G636</f>
        <v>2.5182986301370097E-8</v>
      </c>
    </row>
    <row r="637" spans="1:15" x14ac:dyDescent="0.35">
      <c r="A637" s="63" t="s">
        <v>103</v>
      </c>
      <c r="B637" s="66" t="s">
        <v>249</v>
      </c>
      <c r="C637" s="66" t="s">
        <v>250</v>
      </c>
      <c r="D637" s="8">
        <f>IFERROR(IF(OR($B637="",$B637="No CAS"),INDEX('[1]DEQ Pollutant List'!$A$7:$A$611,MATCH($C637,'[1]DEQ Pollutant List'!$C$7:$C$611,0)),INDEX('[1]DEQ Pollutant List'!$A$7:$A$611,MATCH($B637,'[1]DEQ Pollutant List'!$B$7:$B$611,0))),"")</f>
        <v>289</v>
      </c>
      <c r="F637" s="104">
        <v>1.7200000000000001E-5</v>
      </c>
      <c r="G637" s="66">
        <v>1.7200000000000001E-5</v>
      </c>
      <c r="H637" s="66" t="s">
        <v>360</v>
      </c>
      <c r="I637" s="66" t="s">
        <v>179</v>
      </c>
      <c r="J637" s="89">
        <v>7.1498404799999999</v>
      </c>
      <c r="K637" s="68">
        <v>11.212680000000001</v>
      </c>
      <c r="L637" s="68">
        <v>11.212680000000001</v>
      </c>
      <c r="M637" s="68">
        <f>VLOOKUP('3. Pollutant Emissions - EF'!A637,'2. Emissions Units &amp; Activities'!A:M,11,FALSE)*G637</f>
        <v>2.6715040000000002E-2</v>
      </c>
      <c r="N637" s="68">
        <f>VLOOKUP('3. Pollutant Emissions - EF'!A637,'2. Emissions Units &amp; Activities'!A:M,12,FALSE)*G637</f>
        <v>3.0719671232877003E-2</v>
      </c>
      <c r="O637" s="68">
        <f>VLOOKUP('3. Pollutant Emissions - EF'!A637,'2. Emissions Units &amp; Activities'!A:M,13,FALSE)*G637</f>
        <v>3.0719671232877003E-2</v>
      </c>
    </row>
    <row r="638" spans="1:15" x14ac:dyDescent="0.35">
      <c r="A638" s="62" t="s">
        <v>103</v>
      </c>
      <c r="B638" s="65" t="s">
        <v>219</v>
      </c>
      <c r="C638" s="65" t="s">
        <v>220</v>
      </c>
      <c r="D638" s="8">
        <f>IFERROR(IF(OR($B638="",$B638="No CAS"),INDEX('[1]DEQ Pollutant List'!$A$7:$A$611,MATCH($C638,'[1]DEQ Pollutant List'!$C$7:$C$611,0)),INDEX('[1]DEQ Pollutant List'!$A$7:$A$611,MATCH($B638,'[1]DEQ Pollutant List'!$B$7:$B$611,0))),"")</f>
        <v>292</v>
      </c>
      <c r="F638" s="104">
        <v>0.06</v>
      </c>
      <c r="G638" s="65">
        <v>0.06</v>
      </c>
      <c r="H638" s="65" t="s">
        <v>360</v>
      </c>
      <c r="I638" s="65" t="s">
        <v>179</v>
      </c>
      <c r="J638" s="65">
        <v>24941.304</v>
      </c>
      <c r="K638" s="67">
        <v>39114</v>
      </c>
      <c r="L638" s="67">
        <v>39114</v>
      </c>
      <c r="M638" s="67">
        <f>VLOOKUP('3. Pollutant Emissions - EF'!A638,'2. Emissions Units &amp; Activities'!A:M,11,FALSE)*G638</f>
        <v>93.191999999999993</v>
      </c>
      <c r="N638" s="67">
        <f>VLOOKUP('3. Pollutant Emissions - EF'!A638,'2. Emissions Units &amp; Activities'!A:M,12,FALSE)*G638</f>
        <v>107.16164383561744</v>
      </c>
      <c r="O638" s="67">
        <f>VLOOKUP('3. Pollutant Emissions - EF'!A638,'2. Emissions Units &amp; Activities'!A:M,13,FALSE)*G638</f>
        <v>107.16164383561744</v>
      </c>
    </row>
    <row r="639" spans="1:15" x14ac:dyDescent="0.35">
      <c r="A639" s="63" t="s">
        <v>103</v>
      </c>
      <c r="B639" s="95" t="s">
        <v>288</v>
      </c>
      <c r="C639" s="66" t="s">
        <v>289</v>
      </c>
      <c r="D639" s="8">
        <f>IFERROR(IF(OR($B639="",$B639="No CAS"),INDEX('[1]DEQ Pollutant List'!$A$7:$A$611,MATCH($C639,'[1]DEQ Pollutant List'!$C$7:$C$611,0)),INDEX('[1]DEQ Pollutant List'!$A$7:$A$611,MATCH($B639,'[1]DEQ Pollutant List'!$B$7:$B$611,0))),"")</f>
        <v>293</v>
      </c>
      <c r="F639" s="104">
        <v>5.5999999999999999E-3</v>
      </c>
      <c r="G639" s="66">
        <v>2.0400000000000001E-2</v>
      </c>
      <c r="H639" s="66" t="s">
        <v>360</v>
      </c>
      <c r="I639" s="66" t="s">
        <v>175</v>
      </c>
      <c r="J639" s="89">
        <v>2327.854957</v>
      </c>
      <c r="K639" s="68">
        <v>3650.63987</v>
      </c>
      <c r="L639" s="68">
        <v>3650.63987</v>
      </c>
      <c r="M639" s="68">
        <f>VLOOKUP('3. Pollutant Emissions - EF'!A639,'2. Emissions Units &amp; Activities'!A:M,11,FALSE)*G639</f>
        <v>31.685280000000002</v>
      </c>
      <c r="N639" s="68">
        <f>VLOOKUP('3. Pollutant Emissions - EF'!A639,'2. Emissions Units &amp; Activities'!A:M,12,FALSE)*G639</f>
        <v>36.434958904109934</v>
      </c>
      <c r="O639" s="68">
        <f>VLOOKUP('3. Pollutant Emissions - EF'!A639,'2. Emissions Units &amp; Activities'!A:M,13,FALSE)*G639</f>
        <v>36.434958904109934</v>
      </c>
    </row>
    <row r="640" spans="1:15" x14ac:dyDescent="0.35">
      <c r="A640" s="62" t="s">
        <v>103</v>
      </c>
      <c r="B640" s="65" t="s">
        <v>391</v>
      </c>
      <c r="C640" s="65" t="s">
        <v>392</v>
      </c>
      <c r="D640" s="8">
        <f>IFERROR(IF(OR($B640="",$B640="No CAS"),INDEX('[1]DEQ Pollutant List'!$A$7:$A$611,MATCH($C640,'[1]DEQ Pollutant List'!$C$7:$C$611,0)),INDEX('[1]DEQ Pollutant List'!$A$7:$A$611,MATCH($B640,'[1]DEQ Pollutant List'!$B$7:$B$611,0))),"")</f>
        <v>426</v>
      </c>
      <c r="F640" s="103">
        <v>7.6599999999999998E-8</v>
      </c>
      <c r="G640" s="67">
        <v>7.6599999999999998E-8</v>
      </c>
      <c r="H640" s="65" t="s">
        <v>360</v>
      </c>
      <c r="I640" s="65" t="s">
        <v>179</v>
      </c>
      <c r="J640" s="67">
        <v>3.1841730999999998E-2</v>
      </c>
      <c r="K640" s="67">
        <v>4.993554E-2</v>
      </c>
      <c r="L640" s="67">
        <v>4.993554E-2</v>
      </c>
      <c r="M640" s="67">
        <f>VLOOKUP('3. Pollutant Emissions - EF'!A640,'2. Emissions Units &amp; Activities'!A:M,11,FALSE)*G640</f>
        <v>1.1897512E-4</v>
      </c>
      <c r="N640" s="67">
        <f>VLOOKUP('3. Pollutant Emissions - EF'!A640,'2. Emissions Units &amp; Activities'!A:M,12,FALSE)*G640</f>
        <v>1.3680969863013825E-4</v>
      </c>
      <c r="O640" s="67">
        <f>VLOOKUP('3. Pollutant Emissions - EF'!A640,'2. Emissions Units &amp; Activities'!A:M,13,FALSE)*G640</f>
        <v>1.3680969863013825E-4</v>
      </c>
    </row>
    <row r="641" spans="1:15" x14ac:dyDescent="0.35">
      <c r="A641" s="63" t="s">
        <v>103</v>
      </c>
      <c r="B641" s="66" t="s">
        <v>172</v>
      </c>
      <c r="C641" s="66" t="s">
        <v>173</v>
      </c>
      <c r="D641" s="8">
        <f>IFERROR(IF(OR($B641="",$B641="No CAS"),INDEX('[1]DEQ Pollutant List'!$A$7:$A$611,MATCH($C641,'[1]DEQ Pollutant List'!$C$7:$C$611,0)),INDEX('[1]DEQ Pollutant List'!$A$7:$A$611,MATCH($B641,'[1]DEQ Pollutant List'!$B$7:$B$611,0))),"")</f>
        <v>305</v>
      </c>
      <c r="F641" s="104">
        <v>1.2E-5</v>
      </c>
      <c r="G641" s="66">
        <v>1.2E-5</v>
      </c>
      <c r="H641" s="66" t="s">
        <v>360</v>
      </c>
      <c r="I641" s="66" t="s">
        <v>179</v>
      </c>
      <c r="J641" s="68">
        <v>4.9882607999999999</v>
      </c>
      <c r="K641" s="68">
        <v>7.8228</v>
      </c>
      <c r="L641" s="68">
        <v>7.8228</v>
      </c>
      <c r="M641" s="68">
        <f>VLOOKUP('3. Pollutant Emissions - EF'!A641,'2. Emissions Units &amp; Activities'!A:M,11,FALSE)*G641</f>
        <v>1.8638399999999999E-2</v>
      </c>
      <c r="N641" s="68">
        <f>VLOOKUP('3. Pollutant Emissions - EF'!A641,'2. Emissions Units &amp; Activities'!A:M,12,FALSE)*G641</f>
        <v>2.1432328767123487E-2</v>
      </c>
      <c r="O641" s="68">
        <f>VLOOKUP('3. Pollutant Emissions - EF'!A641,'2. Emissions Units &amp; Activities'!A:M,13,FALSE)*G641</f>
        <v>2.1432328767123487E-2</v>
      </c>
    </row>
    <row r="642" spans="1:15" x14ac:dyDescent="0.35">
      <c r="A642" s="62" t="s">
        <v>103</v>
      </c>
      <c r="B642" s="65" t="s">
        <v>221</v>
      </c>
      <c r="C642" s="65" t="s">
        <v>222</v>
      </c>
      <c r="D642" s="8">
        <f>IFERROR(IF(OR($B642="",$B642="No CAS"),INDEX('[1]DEQ Pollutant List'!$A$7:$A$611,MATCH($C642,'[1]DEQ Pollutant List'!$C$7:$C$611,0)),INDEX('[1]DEQ Pollutant List'!$A$7:$A$611,MATCH($B642,'[1]DEQ Pollutant List'!$B$7:$B$611,0))),"")</f>
        <v>312</v>
      </c>
      <c r="F642" s="104">
        <v>5.8499999999999999E-5</v>
      </c>
      <c r="G642" s="65">
        <v>5.8499999999999999E-5</v>
      </c>
      <c r="H642" s="65" t="s">
        <v>360</v>
      </c>
      <c r="I642" s="65" t="s">
        <v>179</v>
      </c>
      <c r="J642" s="67">
        <v>24.317771400000002</v>
      </c>
      <c r="K642" s="67">
        <v>38.136150000000001</v>
      </c>
      <c r="L642" s="67">
        <v>38.136150000000001</v>
      </c>
      <c r="M642" s="67">
        <f>VLOOKUP('3. Pollutant Emissions - EF'!A642,'2. Emissions Units &amp; Activities'!A:M,11,FALSE)*G642</f>
        <v>9.0862200000000004E-2</v>
      </c>
      <c r="N642" s="67">
        <f>VLOOKUP('3. Pollutant Emissions - EF'!A642,'2. Emissions Units &amp; Activities'!A:M,12,FALSE)*G642</f>
        <v>0.104482602739727</v>
      </c>
      <c r="O642" s="67">
        <f>VLOOKUP('3. Pollutant Emissions - EF'!A642,'2. Emissions Units &amp; Activities'!A:M,13,FALSE)*G642</f>
        <v>0.104482602739727</v>
      </c>
    </row>
    <row r="643" spans="1:15" x14ac:dyDescent="0.35">
      <c r="A643" s="63" t="s">
        <v>103</v>
      </c>
      <c r="B643" s="66" t="s">
        <v>223</v>
      </c>
      <c r="C643" s="66" t="s">
        <v>224</v>
      </c>
      <c r="D643" s="8">
        <f>IFERROR(IF(OR($B643="",$B643="No CAS"),INDEX('[1]DEQ Pollutant List'!$A$7:$A$611,MATCH($C643,'[1]DEQ Pollutant List'!$C$7:$C$611,0)),INDEX('[1]DEQ Pollutant List'!$A$7:$A$611,MATCH($B643,'[1]DEQ Pollutant List'!$B$7:$B$611,0))),"")</f>
        <v>316</v>
      </c>
      <c r="F643" s="104">
        <v>3.7799999999999998E-6</v>
      </c>
      <c r="G643" s="66">
        <v>3.7799999999999998E-6</v>
      </c>
      <c r="H643" s="66" t="s">
        <v>360</v>
      </c>
      <c r="I643" s="66" t="s">
        <v>179</v>
      </c>
      <c r="J643" s="68">
        <v>1.5713021519999999</v>
      </c>
      <c r="K643" s="68">
        <v>2.4641820000000001</v>
      </c>
      <c r="L643" s="68">
        <v>2.4641820000000001</v>
      </c>
      <c r="M643" s="68">
        <f>VLOOKUP('3. Pollutant Emissions - EF'!A643,'2. Emissions Units &amp; Activities'!A:M,11,FALSE)*G643</f>
        <v>5.8710960000000001E-3</v>
      </c>
      <c r="N643" s="68">
        <f>VLOOKUP('3. Pollutant Emissions - EF'!A643,'2. Emissions Units &amp; Activities'!A:M,12,FALSE)*G643</f>
        <v>6.7511835616438981E-3</v>
      </c>
      <c r="O643" s="68">
        <f>VLOOKUP('3. Pollutant Emissions - EF'!A643,'2. Emissions Units &amp; Activities'!A:M,13,FALSE)*G643</f>
        <v>6.7511835616438981E-3</v>
      </c>
    </row>
    <row r="644" spans="1:15" x14ac:dyDescent="0.35">
      <c r="A644" s="62" t="s">
        <v>103</v>
      </c>
      <c r="B644" s="65" t="s">
        <v>303</v>
      </c>
      <c r="C644" s="65" t="s">
        <v>304</v>
      </c>
      <c r="D644" s="8">
        <f>IFERROR(IF(OR($B644="",$B644="No CAS"),INDEX('[1]DEQ Pollutant List'!$A$7:$A$611,MATCH($C644,'[1]DEQ Pollutant List'!$C$7:$C$611,0)),INDEX('[1]DEQ Pollutant List'!$A$7:$A$611,MATCH($B644,'[1]DEQ Pollutant List'!$B$7:$B$611,0))),"")</f>
        <v>321</v>
      </c>
      <c r="F644" s="104">
        <v>0.02</v>
      </c>
      <c r="G644" s="65">
        <v>0.02</v>
      </c>
      <c r="H644" s="65" t="s">
        <v>360</v>
      </c>
      <c r="I644" s="65" t="s">
        <v>179</v>
      </c>
      <c r="J644" s="65">
        <v>8313.768</v>
      </c>
      <c r="K644" s="67">
        <v>13038</v>
      </c>
      <c r="L644" s="67">
        <v>13038</v>
      </c>
      <c r="M644" s="67">
        <f>VLOOKUP('3. Pollutant Emissions - EF'!A644,'2. Emissions Units &amp; Activities'!A:M,11,FALSE)*G644</f>
        <v>31.064</v>
      </c>
      <c r="N644" s="67">
        <f>VLOOKUP('3. Pollutant Emissions - EF'!A644,'2. Emissions Units &amp; Activities'!A:M,12,FALSE)*G644</f>
        <v>35.720547945205816</v>
      </c>
      <c r="O644" s="67">
        <f>VLOOKUP('3. Pollutant Emissions - EF'!A644,'2. Emissions Units &amp; Activities'!A:M,13,FALSE)*G644</f>
        <v>35.720547945205816</v>
      </c>
    </row>
    <row r="645" spans="1:15" x14ac:dyDescent="0.35">
      <c r="A645" s="63" t="s">
        <v>103</v>
      </c>
      <c r="B645" s="66" t="s">
        <v>290</v>
      </c>
      <c r="C645" s="66" t="s">
        <v>291</v>
      </c>
      <c r="D645" s="8">
        <f>IFERROR(IF(OR($B645="",$B645="No CAS"),INDEX('[1]DEQ Pollutant List'!$A$7:$A$611,MATCH($C645,'[1]DEQ Pollutant List'!$C$7:$C$611,0)),INDEX('[1]DEQ Pollutant List'!$A$7:$A$611,MATCH($B645,'[1]DEQ Pollutant List'!$B$7:$B$611,0))),"")</f>
        <v>337</v>
      </c>
      <c r="F645" s="104">
        <v>4.8999999999999998E-4</v>
      </c>
      <c r="G645" s="66">
        <v>4.8999999999999998E-4</v>
      </c>
      <c r="H645" s="66" t="s">
        <v>360</v>
      </c>
      <c r="I645" s="66" t="s">
        <v>179</v>
      </c>
      <c r="J645" s="68">
        <v>203.68731600000001</v>
      </c>
      <c r="K645" s="68">
        <v>319.43099999999998</v>
      </c>
      <c r="L645" s="68">
        <v>319.43099999999998</v>
      </c>
      <c r="M645" s="68">
        <f>VLOOKUP('3. Pollutant Emissions - EF'!A645,'2. Emissions Units &amp; Activities'!A:M,11,FALSE)*G645</f>
        <v>0.76106799999999997</v>
      </c>
      <c r="N645" s="68">
        <f>VLOOKUP('3. Pollutant Emissions - EF'!A645,'2. Emissions Units &amp; Activities'!A:M,12,FALSE)*G645</f>
        <v>0.87515342465754242</v>
      </c>
      <c r="O645" s="68">
        <f>VLOOKUP('3. Pollutant Emissions - EF'!A645,'2. Emissions Units &amp; Activities'!A:M,13,FALSE)*G645</f>
        <v>0.87515342465754242</v>
      </c>
    </row>
    <row r="646" spans="1:15" x14ac:dyDescent="0.35">
      <c r="A646" s="62" t="s">
        <v>103</v>
      </c>
      <c r="B646" s="65" t="s">
        <v>251</v>
      </c>
      <c r="C646" s="65" t="s">
        <v>252</v>
      </c>
      <c r="D646" s="8">
        <f>IFERROR(IF(OR($B646="",$B646="No CAS"),INDEX('[1]DEQ Pollutant List'!$A$7:$A$611,MATCH($C646,'[1]DEQ Pollutant List'!$C$7:$C$611,0)),INDEX('[1]DEQ Pollutant List'!$A$7:$A$611,MATCH($B646,'[1]DEQ Pollutant List'!$B$7:$B$611,0))),"")</f>
        <v>428</v>
      </c>
      <c r="F646" s="104">
        <v>1.6200000000000001E-4</v>
      </c>
      <c r="G646" s="65">
        <v>1.6200000000000001E-4</v>
      </c>
      <c r="H646" s="65" t="s">
        <v>360</v>
      </c>
      <c r="I646" s="65" t="s">
        <v>179</v>
      </c>
      <c r="J646" s="67">
        <v>67.341520799999998</v>
      </c>
      <c r="K646" s="67">
        <v>105.6078</v>
      </c>
      <c r="L646" s="67">
        <v>105.6078</v>
      </c>
      <c r="M646" s="67">
        <f>VLOOKUP('3. Pollutant Emissions - EF'!A646,'2. Emissions Units &amp; Activities'!A:M,11,FALSE)*G646</f>
        <v>0.25161840000000002</v>
      </c>
      <c r="N646" s="67">
        <f>VLOOKUP('3. Pollutant Emissions - EF'!A646,'2. Emissions Units &amp; Activities'!A:M,12,FALSE)*G646</f>
        <v>0.28933643835616707</v>
      </c>
      <c r="O646" s="67">
        <f>VLOOKUP('3. Pollutant Emissions - EF'!A646,'2. Emissions Units &amp; Activities'!A:M,13,FALSE)*G646</f>
        <v>0.28933643835616707</v>
      </c>
    </row>
    <row r="647" spans="1:15" x14ac:dyDescent="0.35">
      <c r="A647" s="63" t="s">
        <v>103</v>
      </c>
      <c r="B647" s="66" t="s">
        <v>225</v>
      </c>
      <c r="C647" s="66" t="s">
        <v>226</v>
      </c>
      <c r="D647" s="8">
        <f>IFERROR(IF(OR($B647="",$B647="No CAS"),INDEX('[1]DEQ Pollutant List'!$A$7:$A$611,MATCH($C647,'[1]DEQ Pollutant List'!$C$7:$C$611,0)),INDEX('[1]DEQ Pollutant List'!$A$7:$A$611,MATCH($B647,'[1]DEQ Pollutant List'!$B$7:$B$611,0))),"")</f>
        <v>364</v>
      </c>
      <c r="F647" s="104">
        <v>2.2399999999999999E-5</v>
      </c>
      <c r="G647" s="66">
        <v>2.2399999999999999E-5</v>
      </c>
      <c r="H647" s="66" t="s">
        <v>360</v>
      </c>
      <c r="I647" s="66" t="s">
        <v>179</v>
      </c>
      <c r="J647" s="68">
        <v>9.3114201600000008</v>
      </c>
      <c r="K647" s="68">
        <v>14.60256</v>
      </c>
      <c r="L647" s="68">
        <v>14.60256</v>
      </c>
      <c r="M647" s="68">
        <f>VLOOKUP('3. Pollutant Emissions - EF'!A647,'2. Emissions Units &amp; Activities'!A:M,11,FALSE)*G647</f>
        <v>3.4791679999999998E-2</v>
      </c>
      <c r="N647" s="68">
        <f>VLOOKUP('3. Pollutant Emissions - EF'!A647,'2. Emissions Units &amp; Activities'!A:M,12,FALSE)*G647</f>
        <v>4.0007013698630509E-2</v>
      </c>
      <c r="O647" s="68">
        <f>VLOOKUP('3. Pollutant Emissions - EF'!A647,'2. Emissions Units &amp; Activities'!A:M,13,FALSE)*G647</f>
        <v>4.0007013698630509E-2</v>
      </c>
    </row>
    <row r="648" spans="1:15" x14ac:dyDescent="0.35">
      <c r="A648" s="62" t="s">
        <v>103</v>
      </c>
      <c r="B648" s="65" t="s">
        <v>227</v>
      </c>
      <c r="C648" s="66" t="s">
        <v>228</v>
      </c>
      <c r="D648" s="8">
        <f>IFERROR(IF(OR($B648="",$B648="No CAS"),INDEX('[1]DEQ Pollutant List'!$A$7:$A$611,MATCH($C648,'[1]DEQ Pollutant List'!$C$7:$C$611,0)),INDEX('[1]DEQ Pollutant List'!$A$7:$A$611,MATCH($B648,'[1]DEQ Pollutant List'!$B$7:$B$611,0))),"")</f>
        <v>533</v>
      </c>
      <c r="F648" s="103">
        <v>6.2600000000000001E-10</v>
      </c>
      <c r="G648" s="67">
        <v>6.2600000000000001E-10</v>
      </c>
      <c r="H648" s="65" t="s">
        <v>360</v>
      </c>
      <c r="I648" s="65" t="s">
        <v>179</v>
      </c>
      <c r="J648" s="67">
        <v>2.6022099999999999E-4</v>
      </c>
      <c r="K648" s="67">
        <v>4.0808899999999999E-4</v>
      </c>
      <c r="L648" s="67">
        <v>4.0808899999999999E-4</v>
      </c>
      <c r="M648" s="67">
        <f>VLOOKUP('3. Pollutant Emissions - EF'!A648,'2. Emissions Units &amp; Activities'!A:M,11,FALSE)*G648</f>
        <v>9.7230319999999995E-7</v>
      </c>
      <c r="N648" s="67">
        <f>VLOOKUP('3. Pollutant Emissions - EF'!A648,'2. Emissions Units &amp; Activities'!A:M,12,FALSE)*G648</f>
        <v>1.118053150684942E-6</v>
      </c>
      <c r="O648" s="67">
        <f>VLOOKUP('3. Pollutant Emissions - EF'!A648,'2. Emissions Units &amp; Activities'!A:M,13,FALSE)*G648</f>
        <v>1.118053150684942E-6</v>
      </c>
    </row>
    <row r="649" spans="1:15" x14ac:dyDescent="0.35">
      <c r="A649" s="63" t="s">
        <v>103</v>
      </c>
      <c r="B649" s="66" t="s">
        <v>229</v>
      </c>
      <c r="C649" s="66" t="s">
        <v>230</v>
      </c>
      <c r="D649" s="8">
        <f>IFERROR(IF(OR($B649="",$B649="No CAS"),INDEX('[1]DEQ Pollutant List'!$A$7:$A$611,MATCH($C649,'[1]DEQ Pollutant List'!$C$7:$C$611,0)),INDEX('[1]DEQ Pollutant List'!$A$7:$A$611,MATCH($B649,'[1]DEQ Pollutant List'!$B$7:$B$611,0))),"")</f>
        <v>548</v>
      </c>
      <c r="F649" s="103">
        <v>1.1399999999999999E-10</v>
      </c>
      <c r="G649" s="68">
        <v>1.1399999999999999E-10</v>
      </c>
      <c r="H649" s="66" t="s">
        <v>360</v>
      </c>
      <c r="I649" s="66" t="s">
        <v>179</v>
      </c>
      <c r="J649" s="68">
        <v>4.7388500000000002E-5</v>
      </c>
      <c r="K649" s="68">
        <v>7.4316599999999999E-5</v>
      </c>
      <c r="L649" s="68">
        <v>7.4316599999999999E-5</v>
      </c>
      <c r="M649" s="68">
        <f>VLOOKUP('3. Pollutant Emissions - EF'!A649,'2. Emissions Units &amp; Activities'!A:M,11,FALSE)*G649</f>
        <v>1.7706479999999999E-7</v>
      </c>
      <c r="N649" s="68">
        <f>VLOOKUP('3. Pollutant Emissions - EF'!A649,'2. Emissions Units &amp; Activities'!A:M,12,FALSE)*G649</f>
        <v>2.0360712328767312E-7</v>
      </c>
      <c r="O649" s="68">
        <f>VLOOKUP('3. Pollutant Emissions - EF'!A649,'2. Emissions Units &amp; Activities'!A:M,13,FALSE)*G649</f>
        <v>2.0360712328767312E-7</v>
      </c>
    </row>
    <row r="650" spans="1:15" x14ac:dyDescent="0.35">
      <c r="A650" s="62" t="s">
        <v>103</v>
      </c>
      <c r="B650" s="65" t="s">
        <v>253</v>
      </c>
      <c r="C650" s="65" t="s">
        <v>254</v>
      </c>
      <c r="D650" s="8">
        <f>IFERROR(IF(OR($B650="",$B650="No CAS"),INDEX('[1]DEQ Pollutant List'!$A$7:$A$611,MATCH($C650,'[1]DEQ Pollutant List'!$C$7:$C$611,0)),INDEX('[1]DEQ Pollutant List'!$A$7:$A$611,MATCH($B650,'[1]DEQ Pollutant List'!$B$7:$B$611,0))),"")</f>
        <v>430</v>
      </c>
      <c r="F650" s="104">
        <v>4.2299999999999998E-5</v>
      </c>
      <c r="G650" s="65">
        <v>4.2299999999999998E-5</v>
      </c>
      <c r="H650" s="65" t="s">
        <v>360</v>
      </c>
      <c r="I650" s="65" t="s">
        <v>179</v>
      </c>
      <c r="J650" s="67">
        <v>17.58361932</v>
      </c>
      <c r="K650" s="67">
        <v>27.575369999999999</v>
      </c>
      <c r="L650" s="67">
        <v>27.575369999999999</v>
      </c>
      <c r="M650" s="67">
        <f>VLOOKUP('3. Pollutant Emissions - EF'!A650,'2. Emissions Units &amp; Activities'!A:M,11,FALSE)*G650</f>
        <v>6.5700359999999999E-2</v>
      </c>
      <c r="N650" s="67">
        <f>VLOOKUP('3. Pollutant Emissions - EF'!A650,'2. Emissions Units &amp; Activities'!A:M,12,FALSE)*G650</f>
        <v>7.5548958904110286E-2</v>
      </c>
      <c r="O650" s="67">
        <f>VLOOKUP('3. Pollutant Emissions - EF'!A650,'2. Emissions Units &amp; Activities'!A:M,13,FALSE)*G650</f>
        <v>7.5548958904110286E-2</v>
      </c>
    </row>
    <row r="651" spans="1:15" x14ac:dyDescent="0.35">
      <c r="A651" s="63" t="s">
        <v>103</v>
      </c>
      <c r="B651" s="66" t="s">
        <v>318</v>
      </c>
      <c r="C651" s="66" t="s">
        <v>319</v>
      </c>
      <c r="D651" s="8">
        <f>IFERROR(IF(OR($B651="",$B651="No CAS"),INDEX('[1]DEQ Pollutant List'!$A$7:$A$611,MATCH($C651,'[1]DEQ Pollutant List'!$C$7:$C$611,0)),INDEX('[1]DEQ Pollutant List'!$A$7:$A$611,MATCH($B651,'[1]DEQ Pollutant List'!$B$7:$B$611,0))),"")</f>
        <v>497</v>
      </c>
      <c r="F651" s="104">
        <v>8.2400000000000008E-3</v>
      </c>
      <c r="G651" s="66">
        <v>8.2400000000000008E-3</v>
      </c>
      <c r="H651" s="66" t="s">
        <v>360</v>
      </c>
      <c r="I651" s="66" t="s">
        <v>179</v>
      </c>
      <c r="J651" s="89">
        <v>3425.2724159999998</v>
      </c>
      <c r="K651" s="68">
        <v>5371.6559999999999</v>
      </c>
      <c r="L651" s="68">
        <v>5371.6559999999999</v>
      </c>
      <c r="M651" s="68">
        <f>VLOOKUP('3. Pollutant Emissions - EF'!A651,'2. Emissions Units &amp; Activities'!A:M,11,FALSE)*G651</f>
        <v>12.798368000000002</v>
      </c>
      <c r="N651" s="68">
        <f>VLOOKUP('3. Pollutant Emissions - EF'!A651,'2. Emissions Units &amp; Activities'!A:M,12,FALSE)*G651</f>
        <v>14.716865753424797</v>
      </c>
      <c r="O651" s="68">
        <f>VLOOKUP('3. Pollutant Emissions - EF'!A651,'2. Emissions Units &amp; Activities'!A:M,13,FALSE)*G651</f>
        <v>14.716865753424797</v>
      </c>
    </row>
    <row r="652" spans="1:15" x14ac:dyDescent="0.35">
      <c r="A652" s="62" t="s">
        <v>103</v>
      </c>
      <c r="B652" s="65" t="s">
        <v>262</v>
      </c>
      <c r="C652" s="65" t="s">
        <v>263</v>
      </c>
      <c r="D652" s="8" t="str">
        <f>IFERROR(IF(OR($B652="",$B652="No CAS"),INDEX('[1]DEQ Pollutant List'!$A$7:$A$611,MATCH($C652,'[1]DEQ Pollutant List'!$C$7:$C$611,0)),INDEX('[1]DEQ Pollutant List'!$A$7:$A$611,MATCH($B652,'[1]DEQ Pollutant List'!$B$7:$B$611,0))),"")</f>
        <v/>
      </c>
      <c r="F652" s="103">
        <v>6.6711000000000004E-11</v>
      </c>
      <c r="G652" s="67">
        <v>6.6711000000000004E-11</v>
      </c>
      <c r="H652" s="65" t="s">
        <v>360</v>
      </c>
      <c r="I652" s="65" t="s">
        <v>175</v>
      </c>
      <c r="J652" s="67">
        <v>2.7730999999999999E-5</v>
      </c>
      <c r="K652" s="67">
        <v>4.3488900000000003E-5</v>
      </c>
      <c r="L652" s="67">
        <v>4.3488900000000003E-5</v>
      </c>
      <c r="M652" s="67">
        <f>VLOOKUP('3. Pollutant Emissions - EF'!A652,'2. Emissions Units &amp; Activities'!A:M,11,FALSE)*G652</f>
        <v>1.0361552520000001E-7</v>
      </c>
      <c r="N652" s="67">
        <f>VLOOKUP('3. Pollutant Emissions - EF'!A652,'2. Emissions Units &amp; Activities'!A:M,12,FALSE)*G652</f>
        <v>1.1914767369863126E-7</v>
      </c>
      <c r="O652" s="67">
        <f>VLOOKUP('3. Pollutant Emissions - EF'!A652,'2. Emissions Units &amp; Activities'!A:M,13,FALSE)*G652</f>
        <v>1.1914767369863126E-7</v>
      </c>
    </row>
    <row r="653" spans="1:15" x14ac:dyDescent="0.35">
      <c r="A653" s="63" t="s">
        <v>103</v>
      </c>
      <c r="B653" s="66" t="s">
        <v>305</v>
      </c>
      <c r="C653" s="66" t="s">
        <v>306</v>
      </c>
      <c r="D653" s="8">
        <f>IFERROR(IF(OR($B653="",$B653="No CAS"),INDEX('[1]DEQ Pollutant List'!$A$7:$A$611,MATCH($C653,'[1]DEQ Pollutant List'!$C$7:$C$611,0)),INDEX('[1]DEQ Pollutant List'!$A$7:$A$611,MATCH($B653,'[1]DEQ Pollutant List'!$B$7:$B$611,0))),"")</f>
        <v>559</v>
      </c>
      <c r="F653" s="104">
        <v>6.5199999999999998E-3</v>
      </c>
      <c r="G653" s="66">
        <v>6.5199999999999998E-3</v>
      </c>
      <c r="H653" s="66" t="s">
        <v>360</v>
      </c>
      <c r="I653" s="66" t="s">
        <v>179</v>
      </c>
      <c r="J653" s="89">
        <v>2710.288368</v>
      </c>
      <c r="K653" s="68">
        <v>4250.3879999999999</v>
      </c>
      <c r="L653" s="68">
        <v>4250.3879999999999</v>
      </c>
      <c r="M653" s="68">
        <f>VLOOKUP('3. Pollutant Emissions - EF'!A653,'2. Emissions Units &amp; Activities'!A:M,11,FALSE)*G653</f>
        <v>10.126863999999999</v>
      </c>
      <c r="N653" s="68">
        <f>VLOOKUP('3. Pollutant Emissions - EF'!A653,'2. Emissions Units &amp; Activities'!A:M,12,FALSE)*G653</f>
        <v>11.644898630137094</v>
      </c>
      <c r="O653" s="68">
        <f>VLOOKUP('3. Pollutant Emissions - EF'!A653,'2. Emissions Units &amp; Activities'!A:M,13,FALSE)*G653</f>
        <v>11.644898630137094</v>
      </c>
    </row>
    <row r="654" spans="1:15" x14ac:dyDescent="0.35">
      <c r="A654" s="62" t="s">
        <v>103</v>
      </c>
      <c r="B654" s="65" t="s">
        <v>255</v>
      </c>
      <c r="C654" s="65" t="s">
        <v>256</v>
      </c>
      <c r="D654" s="8">
        <f>IFERROR(IF(OR($B654="",$B654="No CAS"),INDEX('[1]DEQ Pollutant List'!$A$7:$A$611,MATCH($C654,'[1]DEQ Pollutant List'!$C$7:$C$611,0)),INDEX('[1]DEQ Pollutant List'!$A$7:$A$611,MATCH($B654,'[1]DEQ Pollutant List'!$B$7:$B$611,0))),"")</f>
        <v>431</v>
      </c>
      <c r="F654" s="104">
        <v>6.8800000000000002E-6</v>
      </c>
      <c r="G654" s="65">
        <v>6.8800000000000002E-6</v>
      </c>
      <c r="H654" s="65" t="s">
        <v>360</v>
      </c>
      <c r="I654" s="65" t="s">
        <v>179</v>
      </c>
      <c r="J654" s="67">
        <v>2.8599361920000002</v>
      </c>
      <c r="K654" s="67">
        <v>4.4850719999999997</v>
      </c>
      <c r="L654" s="67">
        <v>4.4850719999999997</v>
      </c>
      <c r="M654" s="67">
        <f>VLOOKUP('3. Pollutant Emissions - EF'!A654,'2. Emissions Units &amp; Activities'!A:M,11,FALSE)*G654</f>
        <v>1.0686016000000001E-2</v>
      </c>
      <c r="N654" s="67">
        <f>VLOOKUP('3. Pollutant Emissions - EF'!A654,'2. Emissions Units &amp; Activities'!A:M,12,FALSE)*G654</f>
        <v>1.22878684931508E-2</v>
      </c>
      <c r="O654" s="67">
        <f>VLOOKUP('3. Pollutant Emissions - EF'!A654,'2. Emissions Units &amp; Activities'!A:M,13,FALSE)*G654</f>
        <v>1.22878684931508E-2</v>
      </c>
    </row>
    <row r="655" spans="1:15" x14ac:dyDescent="0.35">
      <c r="A655" s="63" t="s">
        <v>103</v>
      </c>
      <c r="B655" s="66" t="s">
        <v>231</v>
      </c>
      <c r="C655" s="66" t="s">
        <v>232</v>
      </c>
      <c r="D655" s="8">
        <f>IFERROR(IF(OR($B655="",$B655="No CAS"),INDEX('[1]DEQ Pollutant List'!$A$7:$A$611,MATCH($C655,'[1]DEQ Pollutant List'!$C$7:$C$611,0)),INDEX('[1]DEQ Pollutant List'!$A$7:$A$611,MATCH($B655,'[1]DEQ Pollutant List'!$B$7:$B$611,0))),"")</f>
        <v>575</v>
      </c>
      <c r="F655" s="104">
        <v>2.7099999999999999E-6</v>
      </c>
      <c r="G655" s="66">
        <v>2.7099999999999999E-6</v>
      </c>
      <c r="H655" s="66" t="s">
        <v>360</v>
      </c>
      <c r="I655" s="66" t="s">
        <v>179</v>
      </c>
      <c r="J655" s="68">
        <v>1.126515564</v>
      </c>
      <c r="K655" s="68">
        <v>1.7666489999999999</v>
      </c>
      <c r="L655" s="68">
        <v>1.7666489999999999</v>
      </c>
      <c r="M655" s="68">
        <f>VLOOKUP('3. Pollutant Emissions - EF'!A655,'2. Emissions Units &amp; Activities'!A:M,11,FALSE)*G655</f>
        <v>4.2091719999999997E-3</v>
      </c>
      <c r="N655" s="68">
        <f>VLOOKUP('3. Pollutant Emissions - EF'!A655,'2. Emissions Units &amp; Activities'!A:M,12,FALSE)*G655</f>
        <v>4.8401342465753871E-3</v>
      </c>
      <c r="O655" s="68">
        <f>VLOOKUP('3. Pollutant Emissions - EF'!A655,'2. Emissions Units &amp; Activities'!A:M,13,FALSE)*G655</f>
        <v>4.8401342465753871E-3</v>
      </c>
    </row>
    <row r="656" spans="1:15" x14ac:dyDescent="0.35">
      <c r="A656" s="62" t="s">
        <v>103</v>
      </c>
      <c r="B656" s="65" t="s">
        <v>355</v>
      </c>
      <c r="C656" s="65" t="s">
        <v>356</v>
      </c>
      <c r="D656" s="8">
        <f>IFERROR(IF(OR($B656="",$B656="No CAS"),INDEX('[1]DEQ Pollutant List'!$A$7:$A$611,MATCH($C656,'[1]DEQ Pollutant List'!$C$7:$C$611,0)),INDEX('[1]DEQ Pollutant List'!$A$7:$A$611,MATCH($B656,'[1]DEQ Pollutant List'!$B$7:$B$611,0))),"")</f>
        <v>580</v>
      </c>
      <c r="F656" s="104">
        <v>9.0599999999999999E-7</v>
      </c>
      <c r="G656" s="65">
        <v>9.0599999999999999E-7</v>
      </c>
      <c r="H656" s="65" t="s">
        <v>360</v>
      </c>
      <c r="I656" s="65" t="s">
        <v>179</v>
      </c>
      <c r="J656" s="67">
        <v>0.37661369</v>
      </c>
      <c r="K656" s="67">
        <v>0.59062139999999996</v>
      </c>
      <c r="L656" s="67">
        <v>0.59062139999999996</v>
      </c>
      <c r="M656" s="67">
        <f>VLOOKUP('3. Pollutant Emissions - EF'!A656,'2. Emissions Units &amp; Activities'!A:M,11,FALSE)*G656</f>
        <v>1.4071992000000001E-3</v>
      </c>
      <c r="N656" s="67">
        <f>VLOOKUP('3. Pollutant Emissions - EF'!A656,'2. Emissions Units &amp; Activities'!A:M,12,FALSE)*G656</f>
        <v>1.6181408219178232E-3</v>
      </c>
      <c r="O656" s="67">
        <f>VLOOKUP('3. Pollutant Emissions - EF'!A656,'2. Emissions Units &amp; Activities'!A:M,13,FALSE)*G656</f>
        <v>1.6181408219178232E-3</v>
      </c>
    </row>
    <row r="657" spans="1:15" x14ac:dyDescent="0.35">
      <c r="A657" s="63" t="s">
        <v>103</v>
      </c>
      <c r="B657" s="66" t="s">
        <v>292</v>
      </c>
      <c r="C657" s="66" t="s">
        <v>293</v>
      </c>
      <c r="D657" s="8">
        <f>IFERROR(IF(OR($B657="",$B657="No CAS"),INDEX('[1]DEQ Pollutant List'!$A$7:$A$611,MATCH($C657,'[1]DEQ Pollutant List'!$C$7:$C$611,0)),INDEX('[1]DEQ Pollutant List'!$A$7:$A$611,MATCH($B657,'[1]DEQ Pollutant List'!$B$7:$B$611,0))),"")</f>
        <v>585</v>
      </c>
      <c r="F657" s="104">
        <v>1.22E-5</v>
      </c>
      <c r="G657" s="66">
        <v>1.22E-5</v>
      </c>
      <c r="H657" s="66" t="s">
        <v>360</v>
      </c>
      <c r="I657" s="66" t="s">
        <v>179</v>
      </c>
      <c r="J657" s="68">
        <v>5.07139848</v>
      </c>
      <c r="K657" s="68">
        <v>7.9531799999999997</v>
      </c>
      <c r="L657" s="68">
        <v>7.9531799999999997</v>
      </c>
      <c r="M657" s="68">
        <f>VLOOKUP('3. Pollutant Emissions - EF'!A657,'2. Emissions Units &amp; Activities'!A:M,11,FALSE)*G657</f>
        <v>1.894904E-2</v>
      </c>
      <c r="N657" s="68">
        <f>VLOOKUP('3. Pollutant Emissions - EF'!A657,'2. Emissions Units &amp; Activities'!A:M,12,FALSE)*G657</f>
        <v>2.1789534246575547E-2</v>
      </c>
      <c r="O657" s="68">
        <f>VLOOKUP('3. Pollutant Emissions - EF'!A657,'2. Emissions Units &amp; Activities'!A:M,13,FALSE)*G657</f>
        <v>2.1789534246575547E-2</v>
      </c>
    </row>
    <row r="658" spans="1:15" x14ac:dyDescent="0.35">
      <c r="A658" s="62" t="s">
        <v>103</v>
      </c>
      <c r="B658" s="65" t="s">
        <v>320</v>
      </c>
      <c r="C658" s="66" t="s">
        <v>321</v>
      </c>
      <c r="D658" s="8">
        <f>IFERROR(IF(OR($B658="",$B658="No CAS"),INDEX('[1]DEQ Pollutant List'!$A$7:$A$611,MATCH($C658,'[1]DEQ Pollutant List'!$C$7:$C$611,0)),INDEX('[1]DEQ Pollutant List'!$A$7:$A$611,MATCH($B658,'[1]DEQ Pollutant List'!$B$7:$B$611,0))),"")</f>
        <v>488</v>
      </c>
      <c r="F658" s="104">
        <v>5.5899999999999997E-5</v>
      </c>
      <c r="G658" s="65">
        <v>5.5899999999999997E-5</v>
      </c>
      <c r="H658" s="65" t="s">
        <v>360</v>
      </c>
      <c r="I658" s="65" t="s">
        <v>179</v>
      </c>
      <c r="J658" s="67">
        <v>23.23698156</v>
      </c>
      <c r="K658" s="67">
        <v>36.441209999999998</v>
      </c>
      <c r="L658" s="67">
        <v>36.441209999999998</v>
      </c>
      <c r="M658" s="67">
        <f>VLOOKUP('3. Pollutant Emissions - EF'!A658,'2. Emissions Units &amp; Activities'!A:M,11,FALSE)*G658</f>
        <v>8.6823879999999992E-2</v>
      </c>
      <c r="N658" s="67">
        <f>VLOOKUP('3. Pollutant Emissions - EF'!A658,'2. Emissions Units &amp; Activities'!A:M,12,FALSE)*G658</f>
        <v>9.9838931506850234E-2</v>
      </c>
      <c r="O658" s="67">
        <f>VLOOKUP('3. Pollutant Emissions - EF'!A658,'2. Emissions Units &amp; Activities'!A:M,13,FALSE)*G658</f>
        <v>9.9838931506850234E-2</v>
      </c>
    </row>
    <row r="659" spans="1:15" x14ac:dyDescent="0.35">
      <c r="A659" s="63" t="s">
        <v>103</v>
      </c>
      <c r="B659" s="102" t="s">
        <v>357</v>
      </c>
      <c r="C659" s="66" t="s">
        <v>358</v>
      </c>
      <c r="D659" s="8">
        <f>IFERROR(IF(OR($B659="",$B659="No CAS"),INDEX('[1]DEQ Pollutant List'!$A$7:$A$611,MATCH($C659,'[1]DEQ Pollutant List'!$C$7:$C$611,0)),INDEX('[1]DEQ Pollutant List'!$A$7:$A$611,MATCH($B659,'[1]DEQ Pollutant List'!$B$7:$B$611,0))),"")</f>
        <v>595</v>
      </c>
      <c r="F659" s="103">
        <v>1.4699999999999999E-8</v>
      </c>
      <c r="G659" s="68">
        <v>1.4699999999999999E-8</v>
      </c>
      <c r="H659" s="66" t="s">
        <v>360</v>
      </c>
      <c r="I659" s="66" t="s">
        <v>179</v>
      </c>
      <c r="J659" s="68">
        <v>6.1106190000000003E-3</v>
      </c>
      <c r="K659" s="68">
        <v>9.5829299999999999E-3</v>
      </c>
      <c r="L659" s="68">
        <v>9.5829299999999999E-3</v>
      </c>
      <c r="M659" s="68">
        <f>VLOOKUP('3. Pollutant Emissions - EF'!A659,'2. Emissions Units &amp; Activities'!A:M,11,FALSE)*G659</f>
        <v>2.283204E-5</v>
      </c>
      <c r="N659" s="68">
        <f>VLOOKUP('3. Pollutant Emissions - EF'!A659,'2. Emissions Units &amp; Activities'!A:M,12,FALSE)*G659</f>
        <v>2.625460273972627E-5</v>
      </c>
      <c r="O659" s="68">
        <f>VLOOKUP('3. Pollutant Emissions - EF'!A659,'2. Emissions Units &amp; Activities'!A:M,13,FALSE)*G659</f>
        <v>2.625460273972627E-5</v>
      </c>
    </row>
    <row r="660" spans="1:15" x14ac:dyDescent="0.35">
      <c r="A660" s="62" t="s">
        <v>103</v>
      </c>
      <c r="B660" s="65" t="s">
        <v>257</v>
      </c>
      <c r="C660" s="65" t="s">
        <v>258</v>
      </c>
      <c r="D660" s="8">
        <f>IFERROR(IF(OR($B660="",$B660="No CAS"),INDEX('[1]DEQ Pollutant List'!$A$7:$A$611,MATCH($C660,'[1]DEQ Pollutant List'!$C$7:$C$611,0)),INDEX('[1]DEQ Pollutant List'!$A$7:$A$611,MATCH($B660,'[1]DEQ Pollutant List'!$B$7:$B$611,0))),"")</f>
        <v>600</v>
      </c>
      <c r="F660" s="104">
        <v>3.1500000000000001E-4</v>
      </c>
      <c r="G660" s="65">
        <v>3.1500000000000001E-4</v>
      </c>
      <c r="H660" s="65" t="s">
        <v>360</v>
      </c>
      <c r="I660" s="65" t="s">
        <v>179</v>
      </c>
      <c r="J660" s="88">
        <v>130.941846</v>
      </c>
      <c r="K660" s="67">
        <v>205.3485</v>
      </c>
      <c r="L660" s="67">
        <v>205.3485</v>
      </c>
      <c r="M660" s="67">
        <f>VLOOKUP('3. Pollutant Emissions - EF'!A660,'2. Emissions Units &amp; Activities'!A:M,11,FALSE)*G660</f>
        <v>0.48925800000000003</v>
      </c>
      <c r="N660" s="67">
        <f>VLOOKUP('3. Pollutant Emissions - EF'!A660,'2. Emissions Units &amp; Activities'!A:M,12,FALSE)*G660</f>
        <v>0.56259863013699152</v>
      </c>
      <c r="O660" s="67">
        <f>VLOOKUP('3. Pollutant Emissions - EF'!A660,'2. Emissions Units &amp; Activities'!A:M,13,FALSE)*G660</f>
        <v>0.56259863013699152</v>
      </c>
    </row>
    <row r="661" spans="1:15" x14ac:dyDescent="0.35">
      <c r="A661" s="63" t="s">
        <v>103</v>
      </c>
      <c r="B661" s="66" t="s">
        <v>294</v>
      </c>
      <c r="C661" s="66" t="s">
        <v>295</v>
      </c>
      <c r="D661" s="8">
        <f>IFERROR(IF(OR($B661="",$B661="No CAS"),INDEX('[1]DEQ Pollutant List'!$A$7:$A$611,MATCH($C661,'[1]DEQ Pollutant List'!$C$7:$C$611,0)),INDEX('[1]DEQ Pollutant List'!$A$7:$A$611,MATCH($B661,'[1]DEQ Pollutant List'!$B$7:$B$611,0))),"")</f>
        <v>608</v>
      </c>
      <c r="F661" s="104">
        <v>1.7799999999999999E-5</v>
      </c>
      <c r="G661" s="66">
        <v>1.7799999999999999E-5</v>
      </c>
      <c r="H661" s="66" t="s">
        <v>360</v>
      </c>
      <c r="I661" s="66" t="s">
        <v>179</v>
      </c>
      <c r="J661" s="66">
        <v>7.3992535200000003</v>
      </c>
      <c r="K661" s="68">
        <v>11.603820000000001</v>
      </c>
      <c r="L661" s="68">
        <v>11.603820000000001</v>
      </c>
      <c r="M661" s="68">
        <f>VLOOKUP('3. Pollutant Emissions - EF'!A661,'2. Emissions Units &amp; Activities'!A:M,11,FALSE)*G661</f>
        <v>2.7646959999999998E-2</v>
      </c>
      <c r="N661" s="68">
        <f>VLOOKUP('3. Pollutant Emissions - EF'!A661,'2. Emissions Units &amp; Activities'!A:M,12,FALSE)*G661</f>
        <v>3.1791287671233175E-2</v>
      </c>
      <c r="O661" s="68">
        <f>VLOOKUP('3. Pollutant Emissions - EF'!A661,'2. Emissions Units &amp; Activities'!A:M,13,FALSE)*G661</f>
        <v>3.1791287671233175E-2</v>
      </c>
    </row>
    <row r="662" spans="1:15" x14ac:dyDescent="0.35">
      <c r="A662" s="62" t="s">
        <v>103</v>
      </c>
      <c r="B662" s="65" t="s">
        <v>259</v>
      </c>
      <c r="C662" s="65" t="s">
        <v>260</v>
      </c>
      <c r="D662" s="8">
        <f>IFERROR(IF(OR($B662="",$B662="No CAS"),INDEX('[1]DEQ Pollutant List'!$A$7:$A$611,MATCH($C662,'[1]DEQ Pollutant List'!$C$7:$C$611,0)),INDEX('[1]DEQ Pollutant List'!$A$7:$A$611,MATCH($B662,'[1]DEQ Pollutant List'!$B$7:$B$611,0))),"")</f>
        <v>620</v>
      </c>
      <c r="F662" s="104">
        <v>3.8299999999999998E-7</v>
      </c>
      <c r="G662" s="65">
        <v>3.8299999999999998E-7</v>
      </c>
      <c r="H662" s="65" t="s">
        <v>360</v>
      </c>
      <c r="I662" s="65" t="s">
        <v>179</v>
      </c>
      <c r="J662" s="67">
        <v>0.159208657</v>
      </c>
      <c r="K662" s="67">
        <v>0.2496777</v>
      </c>
      <c r="L662" s="67">
        <v>0.2496777</v>
      </c>
      <c r="M662" s="67">
        <f>VLOOKUP('3. Pollutant Emissions - EF'!A662,'2. Emissions Units &amp; Activities'!A:M,11,FALSE)*G662</f>
        <v>5.9487560000000001E-4</v>
      </c>
      <c r="N662" s="67">
        <f>VLOOKUP('3. Pollutant Emissions - EF'!A662,'2. Emissions Units &amp; Activities'!A:M,12,FALSE)*G662</f>
        <v>6.8404849315069122E-4</v>
      </c>
      <c r="O662" s="67">
        <f>VLOOKUP('3. Pollutant Emissions - EF'!A662,'2. Emissions Units &amp; Activities'!A:M,13,FALSE)*G662</f>
        <v>6.8404849315069122E-4</v>
      </c>
    </row>
    <row r="663" spans="1:15" x14ac:dyDescent="0.35">
      <c r="A663" s="63" t="s">
        <v>103</v>
      </c>
      <c r="B663" s="66" t="s">
        <v>344</v>
      </c>
      <c r="C663" s="66" t="s">
        <v>345</v>
      </c>
      <c r="D663" s="8">
        <f>IFERROR(IF(OR($B663="",$B663="No CAS"),INDEX('[1]DEQ Pollutant List'!$A$7:$A$611,MATCH($C663,'[1]DEQ Pollutant List'!$C$7:$C$611,0)),INDEX('[1]DEQ Pollutant List'!$A$7:$A$611,MATCH($B663,'[1]DEQ Pollutant List'!$B$7:$B$611,0))),"")</f>
        <v>624</v>
      </c>
      <c r="F663" s="104">
        <v>3.1E-6</v>
      </c>
      <c r="G663" s="66">
        <v>3.1E-6</v>
      </c>
      <c r="H663" s="66" t="s">
        <v>360</v>
      </c>
      <c r="I663" s="66" t="s">
        <v>179</v>
      </c>
      <c r="J663" s="68">
        <v>1.28863404</v>
      </c>
      <c r="K663" s="68">
        <v>2.0208900000000001</v>
      </c>
      <c r="L663" s="68">
        <v>2.0208900000000001</v>
      </c>
      <c r="M663" s="68">
        <f>VLOOKUP('3. Pollutant Emissions - EF'!A663,'2. Emissions Units &amp; Activities'!A:M,11,FALSE)*G663</f>
        <v>4.8149200000000003E-3</v>
      </c>
      <c r="N663" s="68">
        <f>VLOOKUP('3. Pollutant Emissions - EF'!A663,'2. Emissions Units &amp; Activities'!A:M,12,FALSE)*G663</f>
        <v>5.5366849315069012E-3</v>
      </c>
      <c r="O663" s="68">
        <f>VLOOKUP('3. Pollutant Emissions - EF'!A663,'2. Emissions Units &amp; Activities'!A:M,13,FALSE)*G663</f>
        <v>5.5366849315069012E-3</v>
      </c>
    </row>
    <row r="664" spans="1:15" x14ac:dyDescent="0.35">
      <c r="A664" s="62" t="s">
        <v>103</v>
      </c>
      <c r="B664" s="65" t="s">
        <v>296</v>
      </c>
      <c r="C664" s="65" t="s">
        <v>297</v>
      </c>
      <c r="D664" s="8">
        <f>IFERROR(IF(OR($B664="",$B664="No CAS"),INDEX('[1]DEQ Pollutant List'!$A$7:$A$611,MATCH($C664,'[1]DEQ Pollutant List'!$C$7:$C$611,0)),INDEX('[1]DEQ Pollutant List'!$A$7:$A$611,MATCH($B664,'[1]DEQ Pollutant List'!$B$7:$B$611,0))),"")</f>
        <v>628</v>
      </c>
      <c r="F664" s="104">
        <v>1.7000000000000001E-4</v>
      </c>
      <c r="G664" s="65">
        <v>1.7000000000000001E-4</v>
      </c>
      <c r="H664" s="65" t="s">
        <v>360</v>
      </c>
      <c r="I664" s="65" t="s">
        <v>179</v>
      </c>
      <c r="J664" s="88">
        <v>70.667028000000002</v>
      </c>
      <c r="K664" s="67">
        <v>110.82299999999999</v>
      </c>
      <c r="L664" s="67">
        <v>110.82299999999999</v>
      </c>
      <c r="M664" s="67">
        <f>VLOOKUP('3. Pollutant Emissions - EF'!A664,'2. Emissions Units &amp; Activities'!A:M,11,FALSE)*G664</f>
        <v>0.264044</v>
      </c>
      <c r="N664" s="67">
        <f>VLOOKUP('3. Pollutant Emissions - EF'!A664,'2. Emissions Units &amp; Activities'!A:M,12,FALSE)*G664</f>
        <v>0.30362465753424944</v>
      </c>
      <c r="O664" s="67">
        <f>VLOOKUP('3. Pollutant Emissions - EF'!A664,'2. Emissions Units &amp; Activities'!A:M,13,FALSE)*G664</f>
        <v>0.30362465753424944</v>
      </c>
    </row>
    <row r="665" spans="1:15" x14ac:dyDescent="0.35">
      <c r="A665" s="63" t="s">
        <v>103</v>
      </c>
      <c r="B665" s="66" t="s">
        <v>235</v>
      </c>
      <c r="C665" s="66" t="s">
        <v>236</v>
      </c>
      <c r="D665" s="8">
        <f>IFERROR(IF(OR($B665="",$B665="No CAS"),INDEX('[1]DEQ Pollutant List'!$A$7:$A$611,MATCH($C665,'[1]DEQ Pollutant List'!$C$7:$C$611,0)),INDEX('[1]DEQ Pollutant List'!$A$7:$A$611,MATCH($B665,'[1]DEQ Pollutant List'!$B$7:$B$611,0))),"")</f>
        <v>632</v>
      </c>
      <c r="F665" s="104">
        <v>5.8E-5</v>
      </c>
      <c r="G665" s="66">
        <v>5.8E-5</v>
      </c>
      <c r="H665" s="66" t="s">
        <v>360</v>
      </c>
      <c r="I665" s="66" t="s">
        <v>179</v>
      </c>
      <c r="J665" s="68">
        <v>24.109927200000001</v>
      </c>
      <c r="K665" s="68">
        <v>37.810200000000002</v>
      </c>
      <c r="L665" s="68">
        <v>37.810200000000002</v>
      </c>
      <c r="M665" s="68">
        <f>VLOOKUP('3. Pollutant Emissions - EF'!A665,'2. Emissions Units &amp; Activities'!A:M,11,FALSE)*G665</f>
        <v>9.0085600000000002E-2</v>
      </c>
      <c r="N665" s="68">
        <f>VLOOKUP('3. Pollutant Emissions - EF'!A665,'2. Emissions Units &amp; Activities'!A:M,12,FALSE)*G665</f>
        <v>0.10358958904109686</v>
      </c>
      <c r="O665" s="68">
        <f>VLOOKUP('3. Pollutant Emissions - EF'!A665,'2. Emissions Units &amp; Activities'!A:M,13,FALSE)*G665</f>
        <v>0.10358958904109686</v>
      </c>
    </row>
    <row r="666" spans="1:15" x14ac:dyDescent="0.35">
      <c r="A666" s="62" t="s">
        <v>106</v>
      </c>
      <c r="B666" s="65" t="s">
        <v>269</v>
      </c>
      <c r="C666" s="65" t="s">
        <v>270</v>
      </c>
      <c r="D666" s="8">
        <f>IFERROR(IF(OR($B666="",$B666="No CAS"),INDEX('[1]DEQ Pollutant List'!$A$7:$A$611,MATCH($C666,'[1]DEQ Pollutant List'!$C$7:$C$611,0)),INDEX('[1]DEQ Pollutant List'!$A$7:$A$611,MATCH($B666,'[1]DEQ Pollutant List'!$B$7:$B$611,0))),"")</f>
        <v>326</v>
      </c>
      <c r="F666" s="105">
        <v>7.7500000000000003E-6</v>
      </c>
      <c r="G666" s="65">
        <v>7.7500000000000003E-6</v>
      </c>
      <c r="H666" s="65" t="s">
        <v>360</v>
      </c>
      <c r="I666" s="65" t="s">
        <v>179</v>
      </c>
      <c r="J666" s="67">
        <v>3.2215851</v>
      </c>
      <c r="K666" s="67">
        <v>5.052225</v>
      </c>
      <c r="L666" s="67">
        <v>5.052225</v>
      </c>
      <c r="M666" s="67">
        <f>VLOOKUP('3. Pollutant Emissions - EF'!A666,'2. Emissions Units &amp; Activities'!A:M,11,FALSE)*G666</f>
        <v>1.2037300000000001E-2</v>
      </c>
      <c r="N666" s="67">
        <f>VLOOKUP('3. Pollutant Emissions - EF'!A666,'2. Emissions Units &amp; Activities'!A:M,12,FALSE)*G666</f>
        <v>1.3841712328767254E-2</v>
      </c>
      <c r="O666" s="67">
        <f>VLOOKUP('3. Pollutant Emissions - EF'!A666,'2. Emissions Units &amp; Activities'!A:M,13,FALSE)*G666</f>
        <v>1.3841712328767254E-2</v>
      </c>
    </row>
    <row r="667" spans="1:15" x14ac:dyDescent="0.35">
      <c r="A667" s="63" t="s">
        <v>106</v>
      </c>
      <c r="B667" s="66" t="s">
        <v>272</v>
      </c>
      <c r="C667" s="66" t="s">
        <v>273</v>
      </c>
      <c r="D667" s="8">
        <f>IFERROR(IF(OR($B667="",$B667="No CAS"),INDEX('[1]DEQ Pollutant List'!$A$7:$A$611,MATCH($C667,'[1]DEQ Pollutant List'!$C$7:$C$611,0)),INDEX('[1]DEQ Pollutant List'!$A$7:$A$611,MATCH($B667,'[1]DEQ Pollutant List'!$B$7:$B$611,0))),"")</f>
        <v>607</v>
      </c>
      <c r="F667" s="105">
        <v>5.8799999999999996E-6</v>
      </c>
      <c r="G667" s="66">
        <v>5.8799999999999996E-6</v>
      </c>
      <c r="H667" s="66" t="s">
        <v>360</v>
      </c>
      <c r="I667" s="66" t="s">
        <v>179</v>
      </c>
      <c r="J667" s="68">
        <v>2.4442477920000001</v>
      </c>
      <c r="K667" s="68">
        <v>3.8331719999999998</v>
      </c>
      <c r="L667" s="68">
        <v>3.8331719999999998</v>
      </c>
      <c r="M667" s="68">
        <f>VLOOKUP('3. Pollutant Emissions - EF'!A667,'2. Emissions Units &amp; Activities'!A:M,11,FALSE)*G667</f>
        <v>9.1328160000000002E-3</v>
      </c>
      <c r="N667" s="68">
        <f>VLOOKUP('3. Pollutant Emissions - EF'!A667,'2. Emissions Units &amp; Activities'!A:M,12,FALSE)*G667</f>
        <v>1.0501841095890509E-2</v>
      </c>
      <c r="O667" s="68">
        <f>VLOOKUP('3. Pollutant Emissions - EF'!A667,'2. Emissions Units &amp; Activities'!A:M,13,FALSE)*G667</f>
        <v>1.0501841095890509E-2</v>
      </c>
    </row>
    <row r="668" spans="1:15" x14ac:dyDescent="0.35">
      <c r="A668" s="62" t="s">
        <v>106</v>
      </c>
      <c r="B668" s="65" t="s">
        <v>276</v>
      </c>
      <c r="C668" s="65" t="s">
        <v>277</v>
      </c>
      <c r="D668" s="8">
        <f>IFERROR(IF(OR($B668="",$B668="No CAS"),INDEX('[1]DEQ Pollutant List'!$A$7:$A$611,MATCH($C668,'[1]DEQ Pollutant List'!$C$7:$C$611,0)),INDEX('[1]DEQ Pollutant List'!$A$7:$A$611,MATCH($B668,'[1]DEQ Pollutant List'!$B$7:$B$611,0))),"")</f>
        <v>113</v>
      </c>
      <c r="F668" s="105">
        <v>9.6700000000000006E-6</v>
      </c>
      <c r="G668" s="65">
        <v>9.6700000000000006E-6</v>
      </c>
      <c r="H668" s="65" t="s">
        <v>360</v>
      </c>
      <c r="I668" s="65" t="s">
        <v>179</v>
      </c>
      <c r="J668" s="67">
        <v>4.0197068280000003</v>
      </c>
      <c r="K668" s="67">
        <v>6.3038730000000003</v>
      </c>
      <c r="L668" s="67">
        <v>6.3038730000000003</v>
      </c>
      <c r="M668" s="67">
        <f>VLOOKUP('3. Pollutant Emissions - EF'!A668,'2. Emissions Units &amp; Activities'!A:M,11,FALSE)*G668</f>
        <v>1.5019444000000002E-2</v>
      </c>
      <c r="N668" s="67">
        <f>VLOOKUP('3. Pollutant Emissions - EF'!A668,'2. Emissions Units &amp; Activities'!A:M,12,FALSE)*G668</f>
        <v>1.7270884931507011E-2</v>
      </c>
      <c r="O668" s="67">
        <f>VLOOKUP('3. Pollutant Emissions - EF'!A668,'2. Emissions Units &amp; Activities'!A:M,13,FALSE)*G668</f>
        <v>1.7270884931507011E-2</v>
      </c>
    </row>
    <row r="669" spans="1:15" x14ac:dyDescent="0.35">
      <c r="A669" s="63" t="s">
        <v>106</v>
      </c>
      <c r="B669" s="66" t="s">
        <v>393</v>
      </c>
      <c r="C669" s="66" t="s">
        <v>394</v>
      </c>
      <c r="D669" s="8">
        <f>IFERROR(IF(OR($B669="",$B669="No CAS"),INDEX('[1]DEQ Pollutant List'!$A$7:$A$611,MATCH($C669,'[1]DEQ Pollutant List'!$C$7:$C$611,0)),INDEX('[1]DEQ Pollutant List'!$A$7:$A$611,MATCH($B669,'[1]DEQ Pollutant List'!$B$7:$B$611,0))),"")</f>
        <v>616</v>
      </c>
      <c r="F669" s="104">
        <v>4.1999999999999996E-6</v>
      </c>
      <c r="G669" s="66">
        <v>4.1999999999999996E-6</v>
      </c>
      <c r="H669" s="66" t="s">
        <v>360</v>
      </c>
      <c r="I669" s="66" t="s">
        <v>179</v>
      </c>
      <c r="J669" s="68">
        <v>1.7458912799999999</v>
      </c>
      <c r="K669" s="68">
        <v>2.7379799999999999</v>
      </c>
      <c r="L669" s="68">
        <v>2.7379799999999999</v>
      </c>
      <c r="M669" s="68">
        <f>VLOOKUP('3. Pollutant Emissions - EF'!A669,'2. Emissions Units &amp; Activities'!A:M,11,FALSE)*G669</f>
        <v>6.5234399999999993E-3</v>
      </c>
      <c r="N669" s="68">
        <f>VLOOKUP('3. Pollutant Emissions - EF'!A669,'2. Emissions Units &amp; Activities'!A:M,12,FALSE)*G669</f>
        <v>7.5013150684932195E-3</v>
      </c>
      <c r="O669" s="68">
        <f>VLOOKUP('3. Pollutant Emissions - EF'!A669,'2. Emissions Units &amp; Activities'!A:M,13,FALSE)*G669</f>
        <v>7.5013150684932195E-3</v>
      </c>
    </row>
    <row r="670" spans="1:15" x14ac:dyDescent="0.35">
      <c r="A670" s="62" t="s">
        <v>106</v>
      </c>
      <c r="B670" s="65" t="s">
        <v>278</v>
      </c>
      <c r="C670" s="65" t="s">
        <v>279</v>
      </c>
      <c r="D670" s="8">
        <f>IFERROR(IF(OR($B670="",$B670="No CAS"),INDEX('[1]DEQ Pollutant List'!$A$7:$A$611,MATCH($C670,'[1]DEQ Pollutant List'!$C$7:$C$611,0)),INDEX('[1]DEQ Pollutant List'!$A$7:$A$611,MATCH($B670,'[1]DEQ Pollutant List'!$B$7:$B$611,0))),"")</f>
        <v>333</v>
      </c>
      <c r="F670" s="105">
        <v>9.9099999999999996E-5</v>
      </c>
      <c r="G670" s="65">
        <v>9.9099999999999996E-5</v>
      </c>
      <c r="H670" s="65" t="s">
        <v>360</v>
      </c>
      <c r="I670" s="65" t="s">
        <v>179</v>
      </c>
      <c r="J670" s="88">
        <v>41.194720439999998</v>
      </c>
      <c r="K670" s="67">
        <v>64.603290000000001</v>
      </c>
      <c r="L670" s="67">
        <v>64.603290000000001</v>
      </c>
      <c r="M670" s="67">
        <f>VLOOKUP('3. Pollutant Emissions - EF'!A670,'2. Emissions Units &amp; Activities'!A:M,11,FALSE)*G670</f>
        <v>0.15392212</v>
      </c>
      <c r="N670" s="67">
        <f>VLOOKUP('3. Pollutant Emissions - EF'!A670,'2. Emissions Units &amp; Activities'!A:M,12,FALSE)*G670</f>
        <v>0.17699531506849481</v>
      </c>
      <c r="O670" s="67">
        <f>VLOOKUP('3. Pollutant Emissions - EF'!A670,'2. Emissions Units &amp; Activities'!A:M,13,FALSE)*G670</f>
        <v>0.17699531506849481</v>
      </c>
    </row>
    <row r="671" spans="1:15" x14ac:dyDescent="0.35">
      <c r="A671" s="63" t="s">
        <v>106</v>
      </c>
      <c r="B671" s="66" t="s">
        <v>395</v>
      </c>
      <c r="C671" s="101" t="s">
        <v>396</v>
      </c>
      <c r="D671" s="8">
        <f>IFERROR(IF(OR($B671="",$B671="No CAS"),INDEX('[1]DEQ Pollutant List'!$A$7:$A$611,MATCH($C671,'[1]DEQ Pollutant List'!$C$7:$C$611,0)),INDEX('[1]DEQ Pollutant List'!$A$7:$A$611,MATCH($B671,'[1]DEQ Pollutant List'!$B$7:$B$611,0))),"")</f>
        <v>131</v>
      </c>
      <c r="F671" s="104">
        <v>1.8E-5</v>
      </c>
      <c r="G671" s="66">
        <v>1.8E-5</v>
      </c>
      <c r="H671" s="66" t="s">
        <v>360</v>
      </c>
      <c r="I671" s="66" t="s">
        <v>179</v>
      </c>
      <c r="J671" s="68">
        <v>7.4823912000000004</v>
      </c>
      <c r="K671" s="68">
        <v>11.7342</v>
      </c>
      <c r="L671" s="68">
        <v>11.7342</v>
      </c>
      <c r="M671" s="68">
        <f>VLOOKUP('3. Pollutant Emissions - EF'!A671,'2. Emissions Units &amp; Activities'!A:M,11,FALSE)*G671</f>
        <v>2.7957600000000003E-2</v>
      </c>
      <c r="N671" s="68">
        <f>VLOOKUP('3. Pollutant Emissions - EF'!A671,'2. Emissions Units &amp; Activities'!A:M,12,FALSE)*G671</f>
        <v>3.2148493150685235E-2</v>
      </c>
      <c r="O671" s="68">
        <f>VLOOKUP('3. Pollutant Emissions - EF'!A671,'2. Emissions Units &amp; Activities'!A:M,13,FALSE)*G671</f>
        <v>3.2148493150685235E-2</v>
      </c>
    </row>
    <row r="672" spans="1:15" x14ac:dyDescent="0.35">
      <c r="A672" s="62" t="s">
        <v>106</v>
      </c>
      <c r="B672" s="65" t="s">
        <v>238</v>
      </c>
      <c r="C672" s="65" t="s">
        <v>239</v>
      </c>
      <c r="D672" s="8">
        <f>IFERROR(IF(OR($B672="",$B672="No CAS"),INDEX('[1]DEQ Pollutant List'!$A$7:$A$611,MATCH($C672,'[1]DEQ Pollutant List'!$C$7:$C$611,0)),INDEX('[1]DEQ Pollutant List'!$A$7:$A$611,MATCH($B672,'[1]DEQ Pollutant List'!$B$7:$B$611,0))),"")</f>
        <v>427</v>
      </c>
      <c r="F672" s="104">
        <v>1.1199999999999999E-5</v>
      </c>
      <c r="G672" s="65">
        <v>1.1199999999999999E-5</v>
      </c>
      <c r="H672" s="65" t="s">
        <v>360</v>
      </c>
      <c r="I672" s="65" t="s">
        <v>179</v>
      </c>
      <c r="J672" s="67">
        <v>4.6557100800000004</v>
      </c>
      <c r="K672" s="67">
        <v>7.3012800000000002</v>
      </c>
      <c r="L672" s="67">
        <v>7.3012800000000002</v>
      </c>
      <c r="M672" s="67">
        <f>VLOOKUP('3. Pollutant Emissions - EF'!A672,'2. Emissions Units &amp; Activities'!A:M,11,FALSE)*G672</f>
        <v>1.7395839999999999E-2</v>
      </c>
      <c r="N672" s="67">
        <f>VLOOKUP('3. Pollutant Emissions - EF'!A672,'2. Emissions Units &amp; Activities'!A:M,12,FALSE)*G672</f>
        <v>2.0003506849315254E-2</v>
      </c>
      <c r="O672" s="67">
        <f>VLOOKUP('3. Pollutant Emissions - EF'!A672,'2. Emissions Units &amp; Activities'!A:M,13,FALSE)*G672</f>
        <v>2.0003506849315254E-2</v>
      </c>
    </row>
    <row r="673" spans="1:15" x14ac:dyDescent="0.35">
      <c r="A673" s="63" t="s">
        <v>106</v>
      </c>
      <c r="B673" s="66" t="s">
        <v>397</v>
      </c>
      <c r="C673" s="66" t="s">
        <v>398</v>
      </c>
      <c r="D673" s="8">
        <f>IFERROR(IF(OR($B673="",$B673="No CAS"),INDEX('[1]DEQ Pollutant List'!$A$7:$A$611,MATCH($C673,'[1]DEQ Pollutant List'!$C$7:$C$611,0)),INDEX('[1]DEQ Pollutant List'!$A$7:$A$611,MATCH($B673,'[1]DEQ Pollutant List'!$B$7:$B$611,0))),"")</f>
        <v>439</v>
      </c>
      <c r="F673" s="104">
        <v>1.77E-6</v>
      </c>
      <c r="G673" s="66">
        <v>1.77E-6</v>
      </c>
      <c r="H673" s="66" t="s">
        <v>360</v>
      </c>
      <c r="I673" s="66" t="s">
        <v>179</v>
      </c>
      <c r="J673" s="68">
        <v>0.73576846799999995</v>
      </c>
      <c r="K673" s="68">
        <v>1.1538630000000001</v>
      </c>
      <c r="L673" s="68">
        <v>1.1538630000000001</v>
      </c>
      <c r="M673" s="68">
        <f>VLOOKUP('3. Pollutant Emissions - EF'!A673,'2. Emissions Units &amp; Activities'!A:M,11,FALSE)*G673</f>
        <v>2.7491640000000001E-3</v>
      </c>
      <c r="N673" s="68">
        <f>VLOOKUP('3. Pollutant Emissions - EF'!A673,'2. Emissions Units &amp; Activities'!A:M,12,FALSE)*G673</f>
        <v>3.1612684931507143E-3</v>
      </c>
      <c r="O673" s="68">
        <f>VLOOKUP('3. Pollutant Emissions - EF'!A673,'2. Emissions Units &amp; Activities'!A:M,13,FALSE)*G673</f>
        <v>3.1612684931507143E-3</v>
      </c>
    </row>
    <row r="674" spans="1:15" x14ac:dyDescent="0.35">
      <c r="A674" s="62" t="s">
        <v>106</v>
      </c>
      <c r="B674" s="65" t="s">
        <v>399</v>
      </c>
      <c r="C674" s="65" t="s">
        <v>400</v>
      </c>
      <c r="D674" s="8">
        <f>IFERROR(IF(OR($B674="",$B674="No CAS"),INDEX('[1]DEQ Pollutant List'!$A$7:$A$611,MATCH($C674,'[1]DEQ Pollutant List'!$C$7:$C$611,0)),INDEX('[1]DEQ Pollutant List'!$A$7:$A$611,MATCH($B674,'[1]DEQ Pollutant List'!$B$7:$B$611,0))),"")</f>
        <v>436</v>
      </c>
      <c r="F674" s="103">
        <v>8.7699999999999998E-8</v>
      </c>
      <c r="G674" s="67">
        <v>8.7699999999999998E-8</v>
      </c>
      <c r="H674" s="65" t="s">
        <v>360</v>
      </c>
      <c r="I674" s="65" t="s">
        <v>179</v>
      </c>
      <c r="J674" s="67">
        <v>3.6455873E-2</v>
      </c>
      <c r="K674" s="67">
        <v>5.7171630000000001E-2</v>
      </c>
      <c r="L674" s="67">
        <v>5.7171630000000001E-2</v>
      </c>
      <c r="M674" s="67">
        <f>VLOOKUP('3. Pollutant Emissions - EF'!A674,'2. Emissions Units &amp; Activities'!A:M,11,FALSE)*G674</f>
        <v>1.3621564000000001E-4</v>
      </c>
      <c r="N674" s="67">
        <f>VLOOKUP('3. Pollutant Emissions - EF'!A674,'2. Emissions Units &amp; Activities'!A:M,12,FALSE)*G674</f>
        <v>1.5663460273972749E-4</v>
      </c>
      <c r="O674" s="67">
        <f>VLOOKUP('3. Pollutant Emissions - EF'!A674,'2. Emissions Units &amp; Activities'!A:M,13,FALSE)*G674</f>
        <v>1.5663460273972749E-4</v>
      </c>
    </row>
    <row r="675" spans="1:15" x14ac:dyDescent="0.35">
      <c r="A675" s="63" t="s">
        <v>106</v>
      </c>
      <c r="B675" s="66" t="s">
        <v>363</v>
      </c>
      <c r="C675" s="66" t="s">
        <v>364</v>
      </c>
      <c r="D675" s="8">
        <f>IFERROR(IF(OR($B675="",$B675="No CAS"),INDEX('[1]DEQ Pollutant List'!$A$7:$A$611,MATCH($C675,'[1]DEQ Pollutant List'!$C$7:$C$611,0)),INDEX('[1]DEQ Pollutant List'!$A$7:$A$611,MATCH($B675,'[1]DEQ Pollutant List'!$B$7:$B$611,0))),"")</f>
        <v>402</v>
      </c>
      <c r="F675" s="103">
        <v>7.6700000000000003E-7</v>
      </c>
      <c r="G675" s="66">
        <v>7.6700000000000003E-7</v>
      </c>
      <c r="H675" s="66" t="s">
        <v>360</v>
      </c>
      <c r="I675" s="66" t="s">
        <v>179</v>
      </c>
      <c r="J675" s="68">
        <v>0.318833003</v>
      </c>
      <c r="K675" s="68">
        <v>0.50000730000000004</v>
      </c>
      <c r="L675" s="68">
        <v>0.50000730000000004</v>
      </c>
      <c r="M675" s="68">
        <f>VLOOKUP('3. Pollutant Emissions - EF'!A675,'2. Emissions Units &amp; Activities'!A:M,11,FALSE)*G675</f>
        <v>1.1913044000000002E-3</v>
      </c>
      <c r="N675" s="68">
        <f>VLOOKUP('3. Pollutant Emissions - EF'!A675,'2. Emissions Units &amp; Activities'!A:M,12,FALSE)*G675</f>
        <v>1.369883013698643E-3</v>
      </c>
      <c r="O675" s="68">
        <f>VLOOKUP('3. Pollutant Emissions - EF'!A675,'2. Emissions Units &amp; Activities'!A:M,13,FALSE)*G675</f>
        <v>1.369883013698643E-3</v>
      </c>
    </row>
    <row r="676" spans="1:15" x14ac:dyDescent="0.35">
      <c r="A676" s="62" t="s">
        <v>106</v>
      </c>
      <c r="B676" s="65" t="s">
        <v>365</v>
      </c>
      <c r="C676" s="65" t="s">
        <v>366</v>
      </c>
      <c r="D676" s="8">
        <f>IFERROR(IF(OR($B676="",$B676="No CAS"),INDEX('[1]DEQ Pollutant List'!$A$7:$A$611,MATCH($C676,'[1]DEQ Pollutant List'!$C$7:$C$611,0)),INDEX('[1]DEQ Pollutant List'!$A$7:$A$611,MATCH($B676,'[1]DEQ Pollutant List'!$B$7:$B$611,0))),"")</f>
        <v>403</v>
      </c>
      <c r="F676" s="103">
        <v>1.36E-4</v>
      </c>
      <c r="G676" s="65">
        <v>1.36E-4</v>
      </c>
      <c r="H676" s="65" t="s">
        <v>360</v>
      </c>
      <c r="I676" s="65" t="s">
        <v>179</v>
      </c>
      <c r="J676" s="65">
        <v>56.533622399999999</v>
      </c>
      <c r="K676" s="67">
        <v>88.6584</v>
      </c>
      <c r="L676" s="67">
        <v>88.6584</v>
      </c>
      <c r="M676" s="67">
        <f>VLOOKUP('3. Pollutant Emissions - EF'!A676,'2. Emissions Units &amp; Activities'!A:M,11,FALSE)*G676</f>
        <v>0.21123520000000001</v>
      </c>
      <c r="N676" s="67">
        <f>VLOOKUP('3. Pollutant Emissions - EF'!A676,'2. Emissions Units &amp; Activities'!A:M,12,FALSE)*G676</f>
        <v>0.24289972602739951</v>
      </c>
      <c r="O676" s="67">
        <f>VLOOKUP('3. Pollutant Emissions - EF'!A676,'2. Emissions Units &amp; Activities'!A:M,13,FALSE)*G676</f>
        <v>0.24289972602739951</v>
      </c>
    </row>
    <row r="677" spans="1:15" x14ac:dyDescent="0.35">
      <c r="A677" s="63" t="s">
        <v>106</v>
      </c>
      <c r="B677" s="66" t="s">
        <v>206</v>
      </c>
      <c r="C677" s="66" t="s">
        <v>207</v>
      </c>
      <c r="D677" s="8">
        <f>IFERROR(IF(OR($B677="",$B677="No CAS"),INDEX('[1]DEQ Pollutant List'!$A$7:$A$611,MATCH($C677,'[1]DEQ Pollutant List'!$C$7:$C$611,0)),INDEX('[1]DEQ Pollutant List'!$A$7:$A$611,MATCH($B677,'[1]DEQ Pollutant List'!$B$7:$B$611,0))),"")</f>
        <v>1</v>
      </c>
      <c r="F677" s="104">
        <v>1.16E-3</v>
      </c>
      <c r="G677" s="66">
        <v>1.16E-3</v>
      </c>
      <c r="H677" s="66" t="s">
        <v>360</v>
      </c>
      <c r="I677" s="66" t="s">
        <v>179</v>
      </c>
      <c r="J677" s="89">
        <v>482.19854400000003</v>
      </c>
      <c r="K677" s="68">
        <v>756.20399999999995</v>
      </c>
      <c r="L677" s="68">
        <v>756.20399999999995</v>
      </c>
      <c r="M677" s="68">
        <f>VLOOKUP('3. Pollutant Emissions - EF'!A677,'2. Emissions Units &amp; Activities'!A:M,11,FALSE)*G677</f>
        <v>1.801712</v>
      </c>
      <c r="N677" s="68">
        <f>VLOOKUP('3. Pollutant Emissions - EF'!A677,'2. Emissions Units &amp; Activities'!A:M,12,FALSE)*G677</f>
        <v>2.071791780821937</v>
      </c>
      <c r="O677" s="68">
        <f>VLOOKUP('3. Pollutant Emissions - EF'!A677,'2. Emissions Units &amp; Activities'!A:M,13,FALSE)*G677</f>
        <v>2.071791780821937</v>
      </c>
    </row>
    <row r="678" spans="1:15" x14ac:dyDescent="0.35">
      <c r="A678" s="62" t="s">
        <v>106</v>
      </c>
      <c r="B678" s="65" t="s">
        <v>322</v>
      </c>
      <c r="C678" s="65" t="s">
        <v>323</v>
      </c>
      <c r="D678" s="8">
        <f>IFERROR(IF(OR($B678="",$B678="No CAS"),INDEX('[1]DEQ Pollutant List'!$A$7:$A$611,MATCH($C678,'[1]DEQ Pollutant List'!$C$7:$C$611,0)),INDEX('[1]DEQ Pollutant List'!$A$7:$A$611,MATCH($B678,'[1]DEQ Pollutant List'!$B$7:$B$611,0))),"")</f>
        <v>634</v>
      </c>
      <c r="F678" s="103">
        <v>5.2099999999999998E-4</v>
      </c>
      <c r="G678" s="65">
        <v>5.2099999999999998E-4</v>
      </c>
      <c r="H678" s="65" t="s">
        <v>360</v>
      </c>
      <c r="I678" s="65" t="s">
        <v>179</v>
      </c>
      <c r="J678" s="67">
        <v>216.5736564</v>
      </c>
      <c r="K678" s="67">
        <v>339.63990000000001</v>
      </c>
      <c r="L678" s="67">
        <v>339.63990000000001</v>
      </c>
      <c r="M678" s="67">
        <f>VLOOKUP('3. Pollutant Emissions - EF'!A678,'2. Emissions Units &amp; Activities'!A:M,11,FALSE)*G678</f>
        <v>0.80921719999999997</v>
      </c>
      <c r="N678" s="67">
        <f>VLOOKUP('3. Pollutant Emissions - EF'!A678,'2. Emissions Units &amp; Activities'!A:M,12,FALSE)*G678</f>
        <v>0.93052027397261139</v>
      </c>
      <c r="O678" s="67">
        <f>VLOOKUP('3. Pollutant Emissions - EF'!A678,'2. Emissions Units &amp; Activities'!A:M,13,FALSE)*G678</f>
        <v>0.93052027397261139</v>
      </c>
    </row>
    <row r="679" spans="1:15" x14ac:dyDescent="0.35">
      <c r="A679" s="63" t="s">
        <v>106</v>
      </c>
      <c r="B679" s="66" t="s">
        <v>301</v>
      </c>
      <c r="C679" s="66" t="s">
        <v>302</v>
      </c>
      <c r="D679" s="8">
        <f>IFERROR(IF(OR($B679="",$B679="No CAS"),INDEX('[1]DEQ Pollutant List'!$A$7:$A$611,MATCH($C679,'[1]DEQ Pollutant List'!$C$7:$C$611,0)),INDEX('[1]DEQ Pollutant List'!$A$7:$A$611,MATCH($B679,'[1]DEQ Pollutant List'!$B$7:$B$611,0))),"")</f>
        <v>5</v>
      </c>
      <c r="F679" s="104">
        <v>1.25E-4</v>
      </c>
      <c r="G679" s="66">
        <v>1.25E-4</v>
      </c>
      <c r="H679" s="66" t="s">
        <v>360</v>
      </c>
      <c r="I679" s="66" t="s">
        <v>179</v>
      </c>
      <c r="J679" s="89">
        <v>51.96105</v>
      </c>
      <c r="K679" s="68">
        <v>81.487499999999997</v>
      </c>
      <c r="L679" s="68">
        <v>81.487499999999997</v>
      </c>
      <c r="M679" s="68">
        <f>VLOOKUP('3. Pollutant Emissions - EF'!A679,'2. Emissions Units &amp; Activities'!A:M,11,FALSE)*G679</f>
        <v>0.19415000000000002</v>
      </c>
      <c r="N679" s="68">
        <f>VLOOKUP('3. Pollutant Emissions - EF'!A679,'2. Emissions Units &amp; Activities'!A:M,12,FALSE)*G679</f>
        <v>0.22325342465753634</v>
      </c>
      <c r="O679" s="68">
        <f>VLOOKUP('3. Pollutant Emissions - EF'!A679,'2. Emissions Units &amp; Activities'!A:M,13,FALSE)*G679</f>
        <v>0.22325342465753634</v>
      </c>
    </row>
    <row r="680" spans="1:15" x14ac:dyDescent="0.35">
      <c r="A680" s="62" t="s">
        <v>106</v>
      </c>
      <c r="B680" s="65" t="s">
        <v>351</v>
      </c>
      <c r="C680" s="65" t="s">
        <v>352</v>
      </c>
      <c r="D680" s="8">
        <f>IFERROR(IF(OR($B680="",$B680="No CAS"),INDEX('[1]DEQ Pollutant List'!$A$7:$A$611,MATCH($C680,'[1]DEQ Pollutant List'!$C$7:$C$611,0)),INDEX('[1]DEQ Pollutant List'!$A$7:$A$611,MATCH($B680,'[1]DEQ Pollutant List'!$B$7:$B$611,0))),"")</f>
        <v>26</v>
      </c>
      <c r="F680" s="104">
        <v>8.3900000000000002E-2</v>
      </c>
      <c r="G680" s="65">
        <v>8.3900000000000002E-2</v>
      </c>
      <c r="H680" s="65" t="s">
        <v>360</v>
      </c>
      <c r="I680" s="65" t="s">
        <v>179</v>
      </c>
      <c r="J680" s="88">
        <v>34876.256759999997</v>
      </c>
      <c r="K680" s="67">
        <v>54694.41</v>
      </c>
      <c r="L680" s="67">
        <v>54694.41</v>
      </c>
      <c r="M680" s="67">
        <f>VLOOKUP('3. Pollutant Emissions - EF'!A680,'2. Emissions Units &amp; Activities'!A:M,11,FALSE)*G680</f>
        <v>130.31348</v>
      </c>
      <c r="N680" s="67">
        <f>VLOOKUP('3. Pollutant Emissions - EF'!A680,'2. Emissions Units &amp; Activities'!A:M,12,FALSE)*G680</f>
        <v>149.84769863013838</v>
      </c>
      <c r="O680" s="67">
        <f>VLOOKUP('3. Pollutant Emissions - EF'!A680,'2. Emissions Units &amp; Activities'!A:M,13,FALSE)*G680</f>
        <v>149.84769863013838</v>
      </c>
    </row>
    <row r="681" spans="1:15" x14ac:dyDescent="0.35">
      <c r="A681" s="63" t="s">
        <v>106</v>
      </c>
      <c r="B681" s="66" t="s">
        <v>367</v>
      </c>
      <c r="C681" s="66" t="s">
        <v>368</v>
      </c>
      <c r="D681" s="8">
        <f>IFERROR(IF(OR($B681="",$B681="No CAS"),INDEX('[1]DEQ Pollutant List'!$A$7:$A$611,MATCH($C681,'[1]DEQ Pollutant List'!$C$7:$C$611,0)),INDEX('[1]DEQ Pollutant List'!$A$7:$A$611,MATCH($B681,'[1]DEQ Pollutant List'!$B$7:$B$611,0))),"")</f>
        <v>404</v>
      </c>
      <c r="F681" s="104">
        <v>4.1399999999999997E-5</v>
      </c>
      <c r="G681" s="66">
        <v>4.1399999999999997E-5</v>
      </c>
      <c r="H681" s="66" t="s">
        <v>360</v>
      </c>
      <c r="I681" s="66" t="s">
        <v>179</v>
      </c>
      <c r="J681" s="68">
        <v>17.20949976</v>
      </c>
      <c r="K681" s="68">
        <v>26.988659999999999</v>
      </c>
      <c r="L681" s="68">
        <v>26.988659999999999</v>
      </c>
      <c r="M681" s="68">
        <f>VLOOKUP('3. Pollutant Emissions - EF'!A681,'2. Emissions Units &amp; Activities'!A:M,11,FALSE)*G681</f>
        <v>6.4302479999999995E-2</v>
      </c>
      <c r="N681" s="68">
        <f>VLOOKUP('3. Pollutant Emissions - EF'!A681,'2. Emissions Units &amp; Activities'!A:M,12,FALSE)*G681</f>
        <v>7.3941534246576027E-2</v>
      </c>
      <c r="O681" s="68">
        <f>VLOOKUP('3. Pollutant Emissions - EF'!A681,'2. Emissions Units &amp; Activities'!A:M,13,FALSE)*G681</f>
        <v>7.3941534246576027E-2</v>
      </c>
    </row>
    <row r="682" spans="1:15" x14ac:dyDescent="0.35">
      <c r="A682" s="62" t="s">
        <v>106</v>
      </c>
      <c r="B682" s="65" t="s">
        <v>208</v>
      </c>
      <c r="C682" s="65" t="s">
        <v>209</v>
      </c>
      <c r="D682" s="8">
        <f>IFERROR(IF(OR($B682="",$B682="No CAS"),INDEX('[1]DEQ Pollutant List'!$A$7:$A$611,MATCH($C682,'[1]DEQ Pollutant List'!$C$7:$C$611,0)),INDEX('[1]DEQ Pollutant List'!$A$7:$A$611,MATCH($B682,'[1]DEQ Pollutant List'!$B$7:$B$611,0))),"")</f>
        <v>33</v>
      </c>
      <c r="F682" s="105">
        <v>2.6300000000000001E-7</v>
      </c>
      <c r="G682" s="65">
        <v>2.6300000000000001E-7</v>
      </c>
      <c r="H682" s="65" t="s">
        <v>360</v>
      </c>
      <c r="I682" s="65" t="s">
        <v>179</v>
      </c>
      <c r="J682" s="67">
        <v>0.10932604899999999</v>
      </c>
      <c r="K682" s="67">
        <v>0.17144970000000001</v>
      </c>
      <c r="L682" s="67">
        <v>0.17144970000000001</v>
      </c>
      <c r="M682" s="67">
        <f>VLOOKUP('3. Pollutant Emissions - EF'!A682,'2. Emissions Units &amp; Activities'!A:M,11,FALSE)*G682</f>
        <v>4.0849160000000002E-4</v>
      </c>
      <c r="N682" s="67">
        <f>VLOOKUP('3. Pollutant Emissions - EF'!A682,'2. Emissions Units &amp; Activities'!A:M,12,FALSE)*G682</f>
        <v>4.6972520547945647E-4</v>
      </c>
      <c r="O682" s="67">
        <f>VLOOKUP('3. Pollutant Emissions - EF'!A682,'2. Emissions Units &amp; Activities'!A:M,13,FALSE)*G682</f>
        <v>4.6972520547945647E-4</v>
      </c>
    </row>
    <row r="683" spans="1:15" x14ac:dyDescent="0.35">
      <c r="A683" s="63" t="s">
        <v>106</v>
      </c>
      <c r="B683" s="66" t="s">
        <v>170</v>
      </c>
      <c r="C683" s="66" t="s">
        <v>210</v>
      </c>
      <c r="D683" s="8">
        <f>IFERROR(IF(OR($B683="",$B683="No CAS"),INDEX('[1]DEQ Pollutant List'!$A$7:$A$611,MATCH($C683,'[1]DEQ Pollutant List'!$C$7:$C$611,0)),INDEX('[1]DEQ Pollutant List'!$A$7:$A$611,MATCH($B683,'[1]DEQ Pollutant List'!$B$7:$B$611,0))),"")</f>
        <v>37</v>
      </c>
      <c r="F683" s="103">
        <v>2.6199999999999999E-7</v>
      </c>
      <c r="G683" s="66">
        <v>2.6199999999999999E-7</v>
      </c>
      <c r="H683" s="66" t="s">
        <v>360</v>
      </c>
      <c r="I683" s="66" t="s">
        <v>179</v>
      </c>
      <c r="J683" s="68">
        <v>0.108910361</v>
      </c>
      <c r="K683" s="68">
        <v>0.1707978</v>
      </c>
      <c r="L683" s="68">
        <v>0.1707978</v>
      </c>
      <c r="M683" s="68">
        <f>VLOOKUP('3. Pollutant Emissions - EF'!A683,'2. Emissions Units &amp; Activities'!A:M,11,FALSE)*G683</f>
        <v>4.069384E-4</v>
      </c>
      <c r="N683" s="68">
        <f>VLOOKUP('3. Pollutant Emissions - EF'!A683,'2. Emissions Units &amp; Activities'!A:M,12,FALSE)*G683</f>
        <v>4.6793917808219613E-4</v>
      </c>
      <c r="O683" s="68">
        <f>VLOOKUP('3. Pollutant Emissions - EF'!A683,'2. Emissions Units &amp; Activities'!A:M,13,FALSE)*G683</f>
        <v>4.6793917808219613E-4</v>
      </c>
    </row>
    <row r="684" spans="1:15" x14ac:dyDescent="0.35">
      <c r="A684" s="62" t="s">
        <v>106</v>
      </c>
      <c r="B684" s="65" t="s">
        <v>241</v>
      </c>
      <c r="C684" s="65" t="s">
        <v>242</v>
      </c>
      <c r="D684" s="8">
        <f>IFERROR(IF(OR($B684="",$B684="No CAS"),INDEX('[1]DEQ Pollutant List'!$A$7:$A$611,MATCH($C684,'[1]DEQ Pollutant List'!$C$7:$C$611,0)),INDEX('[1]DEQ Pollutant List'!$A$7:$A$611,MATCH($B684,'[1]DEQ Pollutant List'!$B$7:$B$611,0))),"")</f>
        <v>45</v>
      </c>
      <c r="F684" s="104">
        <v>2.5000000000000002E-6</v>
      </c>
      <c r="G684" s="65">
        <v>2.5000000000000002E-6</v>
      </c>
      <c r="H684" s="65" t="s">
        <v>360</v>
      </c>
      <c r="I684" s="65" t="s">
        <v>179</v>
      </c>
      <c r="J684" s="67">
        <v>1.039221</v>
      </c>
      <c r="K684" s="67">
        <v>1.62975</v>
      </c>
      <c r="L684" s="67">
        <v>1.62975</v>
      </c>
      <c r="M684" s="67">
        <f>VLOOKUP('3. Pollutant Emissions - EF'!A684,'2. Emissions Units &amp; Activities'!A:M,11,FALSE)*G684</f>
        <v>3.8830000000000006E-3</v>
      </c>
      <c r="N684" s="67">
        <f>VLOOKUP('3. Pollutant Emissions - EF'!A684,'2. Emissions Units &amp; Activities'!A:M,12,FALSE)*G684</f>
        <v>4.4650684931507268E-3</v>
      </c>
      <c r="O684" s="67">
        <f>VLOOKUP('3. Pollutant Emissions - EF'!A684,'2. Emissions Units &amp; Activities'!A:M,13,FALSE)*G684</f>
        <v>4.4650684931507268E-3</v>
      </c>
    </row>
    <row r="685" spans="1:15" x14ac:dyDescent="0.35">
      <c r="A685" s="63" t="s">
        <v>106</v>
      </c>
      <c r="B685" s="66" t="s">
        <v>369</v>
      </c>
      <c r="C685" s="66" t="s">
        <v>370</v>
      </c>
      <c r="D685" s="8">
        <f>IFERROR(IF(OR($B685="",$B685="No CAS"),INDEX('[1]DEQ Pollutant List'!$A$7:$A$611,MATCH($C685,'[1]DEQ Pollutant List'!$C$7:$C$611,0)),INDEX('[1]DEQ Pollutant List'!$A$7:$A$611,MATCH($B685,'[1]DEQ Pollutant List'!$B$7:$B$611,0))),"")</f>
        <v>405</v>
      </c>
      <c r="F685" s="104">
        <v>4.5199999999999999E-6</v>
      </c>
      <c r="G685" s="66">
        <v>4.5199999999999999E-6</v>
      </c>
      <c r="H685" s="66" t="s">
        <v>360</v>
      </c>
      <c r="I685" s="66" t="s">
        <v>179</v>
      </c>
      <c r="J685" s="68">
        <v>1.8789115679999999</v>
      </c>
      <c r="K685" s="68">
        <v>2.9465880000000002</v>
      </c>
      <c r="L685" s="68">
        <v>2.9465880000000002</v>
      </c>
      <c r="M685" s="68">
        <f>VLOOKUP('3. Pollutant Emissions - EF'!A685,'2. Emissions Units &amp; Activities'!A:M,11,FALSE)*G685</f>
        <v>7.0204639999999997E-3</v>
      </c>
      <c r="N685" s="68">
        <f>VLOOKUP('3. Pollutant Emissions - EF'!A685,'2. Emissions Units &amp; Activities'!A:M,12,FALSE)*G685</f>
        <v>8.0728438356165132E-3</v>
      </c>
      <c r="O685" s="68">
        <f>VLOOKUP('3. Pollutant Emissions - EF'!A685,'2. Emissions Units &amp; Activities'!A:M,13,FALSE)*G685</f>
        <v>8.0728438356165132E-3</v>
      </c>
    </row>
    <row r="686" spans="1:15" x14ac:dyDescent="0.35">
      <c r="A686" s="62" t="s">
        <v>106</v>
      </c>
      <c r="B686" s="65" t="s">
        <v>312</v>
      </c>
      <c r="C686" s="65" t="s">
        <v>313</v>
      </c>
      <c r="D686" s="8">
        <f>IFERROR(IF(OR($B686="",$B686="No CAS"),INDEX('[1]DEQ Pollutant List'!$A$7:$A$611,MATCH($C686,'[1]DEQ Pollutant List'!$C$7:$C$611,0)),INDEX('[1]DEQ Pollutant List'!$A$7:$A$611,MATCH($B686,'[1]DEQ Pollutant List'!$B$7:$B$611,0))),"")</f>
        <v>46</v>
      </c>
      <c r="F686" s="104">
        <v>4.51E-6</v>
      </c>
      <c r="G686" s="65">
        <v>4.51E-6</v>
      </c>
      <c r="H686" s="65" t="s">
        <v>360</v>
      </c>
      <c r="I686" s="65" t="s">
        <v>179</v>
      </c>
      <c r="J686" s="67">
        <v>1.874754684</v>
      </c>
      <c r="K686" s="67">
        <v>2.9400689999999998</v>
      </c>
      <c r="L686" s="67">
        <v>2.9400689999999998</v>
      </c>
      <c r="M686" s="67">
        <f>VLOOKUP('3. Pollutant Emissions - EF'!A686,'2. Emissions Units &amp; Activities'!A:M,11,FALSE)*G686</f>
        <v>7.0049320000000002E-3</v>
      </c>
      <c r="N686" s="67">
        <f>VLOOKUP('3. Pollutant Emissions - EF'!A686,'2. Emissions Units &amp; Activities'!A:M,12,FALSE)*G686</f>
        <v>8.0549835616439101E-3</v>
      </c>
      <c r="O686" s="67">
        <f>VLOOKUP('3. Pollutant Emissions - EF'!A686,'2. Emissions Units &amp; Activities'!A:M,13,FALSE)*G686</f>
        <v>8.0549835616439101E-3</v>
      </c>
    </row>
    <row r="687" spans="1:15" x14ac:dyDescent="0.35">
      <c r="A687" s="63" t="s">
        <v>106</v>
      </c>
      <c r="B687" s="66" t="s">
        <v>371</v>
      </c>
      <c r="C687" s="66" t="s">
        <v>372</v>
      </c>
      <c r="D687" s="8">
        <f>IFERROR(IF(OR($B687="",$B687="No CAS"),INDEX('[1]DEQ Pollutant List'!$A$7:$A$611,MATCH($C687,'[1]DEQ Pollutant List'!$C$7:$C$611,0)),INDEX('[1]DEQ Pollutant List'!$A$7:$A$611,MATCH($B687,'[1]DEQ Pollutant List'!$B$7:$B$611,0))),"")</f>
        <v>406</v>
      </c>
      <c r="F687" s="104">
        <v>3.5900000000000003E-7</v>
      </c>
      <c r="G687" s="66">
        <v>3.5900000000000003E-7</v>
      </c>
      <c r="H687" s="66" t="s">
        <v>360</v>
      </c>
      <c r="I687" s="66" t="s">
        <v>179</v>
      </c>
      <c r="J687" s="68">
        <v>0.14923213599999999</v>
      </c>
      <c r="K687" s="68">
        <v>0.23403209999999999</v>
      </c>
      <c r="L687" s="68">
        <v>0.23403209999999999</v>
      </c>
      <c r="M687" s="68">
        <f>VLOOKUP('3. Pollutant Emissions - EF'!A687,'2. Emissions Units &amp; Activities'!A:M,11,FALSE)*G687</f>
        <v>5.5759880000000003E-4</v>
      </c>
      <c r="N687" s="68">
        <f>VLOOKUP('3. Pollutant Emissions - EF'!A687,'2. Emissions Units &amp; Activities'!A:M,12,FALSE)*G687</f>
        <v>6.4118383561644434E-4</v>
      </c>
      <c r="O687" s="68">
        <f>VLOOKUP('3. Pollutant Emissions - EF'!A687,'2. Emissions Units &amp; Activities'!A:M,13,FALSE)*G687</f>
        <v>6.4118383561644434E-4</v>
      </c>
    </row>
    <row r="688" spans="1:15" x14ac:dyDescent="0.35">
      <c r="A688" s="62" t="s">
        <v>106</v>
      </c>
      <c r="B688" s="65" t="s">
        <v>373</v>
      </c>
      <c r="C688" s="65" t="s">
        <v>374</v>
      </c>
      <c r="D688" s="8">
        <f>IFERROR(IF(OR($B688="",$B688="No CAS"),INDEX('[1]DEQ Pollutant List'!$A$7:$A$611,MATCH($C688,'[1]DEQ Pollutant List'!$C$7:$C$611,0)),INDEX('[1]DEQ Pollutant List'!$A$7:$A$611,MATCH($B688,'[1]DEQ Pollutant List'!$B$7:$B$611,0))),"")</f>
        <v>407</v>
      </c>
      <c r="F688" s="104">
        <v>9.1800000000000004E-7</v>
      </c>
      <c r="G688" s="65">
        <v>9.1800000000000004E-7</v>
      </c>
      <c r="H688" s="65" t="s">
        <v>360</v>
      </c>
      <c r="I688" s="65" t="s">
        <v>179</v>
      </c>
      <c r="J688" s="67">
        <v>0.38160195099999999</v>
      </c>
      <c r="K688" s="67">
        <v>0.59844419999999998</v>
      </c>
      <c r="L688" s="67">
        <v>0.59844419999999998</v>
      </c>
      <c r="M688" s="67">
        <f>VLOOKUP('3. Pollutant Emissions - EF'!A688,'2. Emissions Units &amp; Activities'!A:M,11,FALSE)*G688</f>
        <v>1.4258376000000001E-3</v>
      </c>
      <c r="N688" s="67">
        <f>VLOOKUP('3. Pollutant Emissions - EF'!A688,'2. Emissions Units &amp; Activities'!A:M,12,FALSE)*G688</f>
        <v>1.6395731506849468E-3</v>
      </c>
      <c r="O688" s="67">
        <f>VLOOKUP('3. Pollutant Emissions - EF'!A688,'2. Emissions Units &amp; Activities'!A:M,13,FALSE)*G688</f>
        <v>1.6395731506849468E-3</v>
      </c>
    </row>
    <row r="689" spans="1:15" x14ac:dyDescent="0.35">
      <c r="A689" s="63" t="s">
        <v>106</v>
      </c>
      <c r="B689" s="66" t="s">
        <v>375</v>
      </c>
      <c r="C689" s="66" t="s">
        <v>376</v>
      </c>
      <c r="D689" s="8">
        <f>IFERROR(IF(OR($B689="",$B689="No CAS"),INDEX('[1]DEQ Pollutant List'!$A$7:$A$611,MATCH($C689,'[1]DEQ Pollutant List'!$C$7:$C$611,0)),INDEX('[1]DEQ Pollutant List'!$A$7:$A$611,MATCH($B689,'[1]DEQ Pollutant List'!$B$7:$B$611,0))),"")</f>
        <v>409</v>
      </c>
      <c r="F689" s="104">
        <v>4.7399999999999998E-7</v>
      </c>
      <c r="G689" s="66">
        <v>4.7399999999999998E-7</v>
      </c>
      <c r="H689" s="66" t="s">
        <v>360</v>
      </c>
      <c r="I689" s="66" t="s">
        <v>179</v>
      </c>
      <c r="J689" s="68">
        <v>0.197036302</v>
      </c>
      <c r="K689" s="68">
        <v>0.30900060000000001</v>
      </c>
      <c r="L689" s="68">
        <v>0.30900060000000001</v>
      </c>
      <c r="M689" s="68">
        <f>VLOOKUP('3. Pollutant Emissions - EF'!A689,'2. Emissions Units &amp; Activities'!A:M,11,FALSE)*G689</f>
        <v>7.3621679999999999E-4</v>
      </c>
      <c r="N689" s="68">
        <f>VLOOKUP('3. Pollutant Emissions - EF'!A689,'2. Emissions Units &amp; Activities'!A:M,12,FALSE)*G689</f>
        <v>8.4657698630137774E-4</v>
      </c>
      <c r="O689" s="68">
        <f>VLOOKUP('3. Pollutant Emissions - EF'!A689,'2. Emissions Units &amp; Activities'!A:M,13,FALSE)*G689</f>
        <v>8.4657698630137774E-4</v>
      </c>
    </row>
    <row r="690" spans="1:15" x14ac:dyDescent="0.35">
      <c r="A690" s="62" t="s">
        <v>106</v>
      </c>
      <c r="B690" s="65" t="s">
        <v>377</v>
      </c>
      <c r="C690" s="65" t="s">
        <v>378</v>
      </c>
      <c r="D690" s="8">
        <f>IFERROR(IF(OR($B690="",$B690="No CAS"),INDEX('[1]DEQ Pollutant List'!$A$7:$A$611,MATCH($C690,'[1]DEQ Pollutant List'!$C$7:$C$611,0)),INDEX('[1]DEQ Pollutant List'!$A$7:$A$611,MATCH($B690,'[1]DEQ Pollutant List'!$B$7:$B$611,0))),"")</f>
        <v>410</v>
      </c>
      <c r="F690" s="103">
        <v>5.76E-8</v>
      </c>
      <c r="G690" s="67">
        <v>5.76E-8</v>
      </c>
      <c r="H690" s="65" t="s">
        <v>360</v>
      </c>
      <c r="I690" s="65" t="s">
        <v>179</v>
      </c>
      <c r="J690" s="67">
        <v>2.3943651999999999E-2</v>
      </c>
      <c r="K690" s="67">
        <v>3.7549440000000003E-2</v>
      </c>
      <c r="L690" s="67">
        <v>3.7549440000000003E-2</v>
      </c>
      <c r="M690" s="67">
        <f>VLOOKUP('3. Pollutant Emissions - EF'!A690,'2. Emissions Units &amp; Activities'!A:M,11,FALSE)*G690</f>
        <v>8.9464320000000005E-5</v>
      </c>
      <c r="N690" s="67">
        <f>VLOOKUP('3. Pollutant Emissions - EF'!A690,'2. Emissions Units &amp; Activities'!A:M,12,FALSE)*G690</f>
        <v>1.0287517808219274E-4</v>
      </c>
      <c r="O690" s="67">
        <f>VLOOKUP('3. Pollutant Emissions - EF'!A690,'2. Emissions Units &amp; Activities'!A:M,13,FALSE)*G690</f>
        <v>1.0287517808219274E-4</v>
      </c>
    </row>
    <row r="691" spans="1:15" x14ac:dyDescent="0.35">
      <c r="A691" s="63" t="s">
        <v>106</v>
      </c>
      <c r="B691" s="66" t="s">
        <v>379</v>
      </c>
      <c r="C691" s="66" t="s">
        <v>380</v>
      </c>
      <c r="D691" s="8">
        <f>IFERROR(IF(OR($B691="",$B691="No CAS"),INDEX('[1]DEQ Pollutant List'!$A$7:$A$611,MATCH($C691,'[1]DEQ Pollutant List'!$C$7:$C$611,0)),INDEX('[1]DEQ Pollutant List'!$A$7:$A$611,MATCH($B691,'[1]DEQ Pollutant List'!$B$7:$B$611,0))),"")</f>
        <v>412</v>
      </c>
      <c r="F691" s="104">
        <v>8.0299999999999998E-7</v>
      </c>
      <c r="G691" s="66">
        <v>8.0299999999999998E-7</v>
      </c>
      <c r="H691" s="66" t="s">
        <v>360</v>
      </c>
      <c r="I691" s="66" t="s">
        <v>179</v>
      </c>
      <c r="J691" s="68">
        <v>0.33379778500000001</v>
      </c>
      <c r="K691" s="68">
        <v>0.52347569999999999</v>
      </c>
      <c r="L691" s="68">
        <v>0.52347569999999999</v>
      </c>
      <c r="M691" s="68">
        <f>VLOOKUP('3. Pollutant Emissions - EF'!A691,'2. Emissions Units &amp; Activities'!A:M,11,FALSE)*G691</f>
        <v>1.2472195999999999E-3</v>
      </c>
      <c r="N691" s="68">
        <f>VLOOKUP('3. Pollutant Emissions - EF'!A691,'2. Emissions Units &amp; Activities'!A:M,12,FALSE)*G691</f>
        <v>1.4341800000000134E-3</v>
      </c>
      <c r="O691" s="68">
        <f>VLOOKUP('3. Pollutant Emissions - EF'!A691,'2. Emissions Units &amp; Activities'!A:M,13,FALSE)*G691</f>
        <v>1.4341800000000134E-3</v>
      </c>
    </row>
    <row r="692" spans="1:15" x14ac:dyDescent="0.35">
      <c r="A692" s="62" t="s">
        <v>106</v>
      </c>
      <c r="B692" s="65" t="s">
        <v>211</v>
      </c>
      <c r="C692" s="65" t="s">
        <v>212</v>
      </c>
      <c r="D692" s="8">
        <f>IFERROR(IF(OR($B692="",$B692="No CAS"),INDEX('[1]DEQ Pollutant List'!$A$7:$A$611,MATCH($C692,'[1]DEQ Pollutant List'!$C$7:$C$611,0)),INDEX('[1]DEQ Pollutant List'!$A$7:$A$611,MATCH($B692,'[1]DEQ Pollutant List'!$B$7:$B$611,0))),"")</f>
        <v>58</v>
      </c>
      <c r="F692" s="104">
        <v>1.2100000000000001E-7</v>
      </c>
      <c r="G692" s="65">
        <v>1.2100000000000001E-7</v>
      </c>
      <c r="H692" s="65" t="s">
        <v>360</v>
      </c>
      <c r="I692" s="65" t="s">
        <v>179</v>
      </c>
      <c r="J692" s="67">
        <v>5.0298295999999999E-2</v>
      </c>
      <c r="K692" s="67">
        <v>7.8879900000000003E-2</v>
      </c>
      <c r="L692" s="67">
        <v>7.8879900000000003E-2</v>
      </c>
      <c r="M692" s="67">
        <f>VLOOKUP('3. Pollutant Emissions - EF'!A692,'2. Emissions Units &amp; Activities'!A:M,11,FALSE)*G692</f>
        <v>1.8793720000000001E-4</v>
      </c>
      <c r="N692" s="67">
        <f>VLOOKUP('3. Pollutant Emissions - EF'!A692,'2. Emissions Units &amp; Activities'!A:M,12,FALSE)*G692</f>
        <v>2.1610931506849519E-4</v>
      </c>
      <c r="O692" s="67">
        <f>VLOOKUP('3. Pollutant Emissions - EF'!A692,'2. Emissions Units &amp; Activities'!A:M,13,FALSE)*G692</f>
        <v>2.1610931506849519E-4</v>
      </c>
    </row>
    <row r="693" spans="1:15" x14ac:dyDescent="0.35">
      <c r="A693" s="63" t="s">
        <v>106</v>
      </c>
      <c r="B693" s="66" t="s">
        <v>332</v>
      </c>
      <c r="C693" s="66" t="s">
        <v>333</v>
      </c>
      <c r="D693" s="8">
        <f>IFERROR(IF(OR($B693="",$B693="No CAS"),INDEX('[1]DEQ Pollutant List'!$A$7:$A$611,MATCH($C693,'[1]DEQ Pollutant List'!$C$7:$C$611,0)),INDEX('[1]DEQ Pollutant List'!$A$7:$A$611,MATCH($B693,'[1]DEQ Pollutant List'!$B$7:$B$611,0))),"")</f>
        <v>62</v>
      </c>
      <c r="F693" s="104">
        <v>3.6100000000000003E-5</v>
      </c>
      <c r="G693" s="66">
        <v>3.6100000000000003E-5</v>
      </c>
      <c r="H693" s="66" t="s">
        <v>360</v>
      </c>
      <c r="I693" s="66" t="s">
        <v>179</v>
      </c>
      <c r="J693" s="68">
        <v>15.006351240000001</v>
      </c>
      <c r="K693" s="68">
        <v>23.53359</v>
      </c>
      <c r="L693" s="68">
        <v>23.53359</v>
      </c>
      <c r="M693" s="68">
        <f>VLOOKUP('3. Pollutant Emissions - EF'!A693,'2. Emissions Units &amp; Activities'!A:M,11,FALSE)*G693</f>
        <v>5.6070520000000006E-2</v>
      </c>
      <c r="N693" s="68">
        <f>VLOOKUP('3. Pollutant Emissions - EF'!A693,'2. Emissions Units &amp; Activities'!A:M,12,FALSE)*G693</f>
        <v>6.4475589041096501E-2</v>
      </c>
      <c r="O693" s="68">
        <f>VLOOKUP('3. Pollutant Emissions - EF'!A693,'2. Emissions Units &amp; Activities'!A:M,13,FALSE)*G693</f>
        <v>6.4475589041096501E-2</v>
      </c>
    </row>
    <row r="694" spans="1:15" x14ac:dyDescent="0.35">
      <c r="A694" s="62" t="s">
        <v>106</v>
      </c>
      <c r="B694" s="65" t="s">
        <v>401</v>
      </c>
      <c r="C694" s="66" t="s">
        <v>402</v>
      </c>
      <c r="D694" s="8">
        <f>IFERROR(IF(OR($B694="",$B694="No CAS"),INDEX('[1]DEQ Pollutant List'!$A$7:$A$611,MATCH($C694,'[1]DEQ Pollutant List'!$C$7:$C$611,0)),INDEX('[1]DEQ Pollutant List'!$A$7:$A$611,MATCH($B694,'[1]DEQ Pollutant List'!$B$7:$B$611,0))),"")</f>
        <v>522</v>
      </c>
      <c r="F694" s="104">
        <v>1.0000000000000001E-5</v>
      </c>
      <c r="G694" s="65">
        <v>1.0000000000000001E-5</v>
      </c>
      <c r="H694" s="65" t="s">
        <v>360</v>
      </c>
      <c r="I694" s="65" t="s">
        <v>179</v>
      </c>
      <c r="J694" s="67">
        <v>4.1568839999999998</v>
      </c>
      <c r="K694" s="67">
        <v>6.5190000000000001</v>
      </c>
      <c r="L694" s="67">
        <v>6.5190000000000001</v>
      </c>
      <c r="M694" s="67">
        <f>VLOOKUP('3. Pollutant Emissions - EF'!A694,'2. Emissions Units &amp; Activities'!A:M,11,FALSE)*G694</f>
        <v>1.5532000000000002E-2</v>
      </c>
      <c r="N694" s="67">
        <f>VLOOKUP('3. Pollutant Emissions - EF'!A694,'2. Emissions Units &amp; Activities'!A:M,12,FALSE)*G694</f>
        <v>1.7860273972602907E-2</v>
      </c>
      <c r="O694" s="67">
        <f>VLOOKUP('3. Pollutant Emissions - EF'!A694,'2. Emissions Units &amp; Activities'!A:M,13,FALSE)*G694</f>
        <v>1.7860273972602907E-2</v>
      </c>
    </row>
    <row r="695" spans="1:15" x14ac:dyDescent="0.35">
      <c r="A695" s="63" t="s">
        <v>106</v>
      </c>
      <c r="B695" s="66" t="s">
        <v>403</v>
      </c>
      <c r="C695" s="66" t="s">
        <v>404</v>
      </c>
      <c r="D695" s="8">
        <f>IFERROR(IF(OR($B695="",$B695="No CAS"),INDEX('[1]DEQ Pollutant List'!$A$7:$A$611,MATCH($C695,'[1]DEQ Pollutant List'!$C$7:$C$611,0)),INDEX('[1]DEQ Pollutant List'!$A$7:$A$611,MATCH($B695,'[1]DEQ Pollutant List'!$B$7:$B$611,0))),"")</f>
        <v>71</v>
      </c>
      <c r="F695" s="104">
        <v>8.2999999999999998E-5</v>
      </c>
      <c r="G695" s="66">
        <v>8.2999999999999998E-5</v>
      </c>
      <c r="H695" s="66" t="s">
        <v>360</v>
      </c>
      <c r="I695" s="66" t="s">
        <v>179</v>
      </c>
      <c r="J695" s="68">
        <v>34.5021372</v>
      </c>
      <c r="K695" s="68">
        <v>54.107700000000001</v>
      </c>
      <c r="L695" s="68">
        <v>54.107700000000001</v>
      </c>
      <c r="M695" s="68">
        <f>VLOOKUP('3. Pollutant Emissions - EF'!A695,'2. Emissions Units &amp; Activities'!A:M,11,FALSE)*G695</f>
        <v>0.12891559999999999</v>
      </c>
      <c r="N695" s="68">
        <f>VLOOKUP('3. Pollutant Emissions - EF'!A695,'2. Emissions Units &amp; Activities'!A:M,12,FALSE)*G695</f>
        <v>0.14824027397260411</v>
      </c>
      <c r="O695" s="68">
        <f>VLOOKUP('3. Pollutant Emissions - EF'!A695,'2. Emissions Units &amp; Activities'!A:M,13,FALSE)*G695</f>
        <v>0.14824027397260411</v>
      </c>
    </row>
    <row r="696" spans="1:15" x14ac:dyDescent="0.35">
      <c r="A696" s="62" t="s">
        <v>106</v>
      </c>
      <c r="B696" s="65" t="s">
        <v>405</v>
      </c>
      <c r="C696" s="65" t="s">
        <v>406</v>
      </c>
      <c r="D696" s="8">
        <f>IFERROR(IF(OR($B696="",$B696="No CAS"),INDEX('[1]DEQ Pollutant List'!$A$7:$A$611,MATCH($C696,'[1]DEQ Pollutant List'!$C$7:$C$611,0)),INDEX('[1]DEQ Pollutant List'!$A$7:$A$611,MATCH($B696,'[1]DEQ Pollutant List'!$B$7:$B$611,0))),"")</f>
        <v>324</v>
      </c>
      <c r="F696" s="104">
        <v>1.2999999999999999E-5</v>
      </c>
      <c r="G696" s="65">
        <v>1.2999999999999999E-5</v>
      </c>
      <c r="H696" s="65" t="s">
        <v>360</v>
      </c>
      <c r="I696" s="65" t="s">
        <v>179</v>
      </c>
      <c r="J696" s="67">
        <v>5.4039491999999996</v>
      </c>
      <c r="K696" s="67">
        <v>8.4747000000000003</v>
      </c>
      <c r="L696" s="67">
        <v>8.4747000000000003</v>
      </c>
      <c r="M696" s="67">
        <f>VLOOKUP('3. Pollutant Emissions - EF'!A696,'2. Emissions Units &amp; Activities'!A:M,11,FALSE)*G696</f>
        <v>2.0191600000000001E-2</v>
      </c>
      <c r="N696" s="67">
        <f>VLOOKUP('3. Pollutant Emissions - EF'!A696,'2. Emissions Units &amp; Activities'!A:M,12,FALSE)*G696</f>
        <v>2.3218356164383776E-2</v>
      </c>
      <c r="O696" s="67">
        <f>VLOOKUP('3. Pollutant Emissions - EF'!A696,'2. Emissions Units &amp; Activities'!A:M,13,FALSE)*G696</f>
        <v>2.3218356164383776E-2</v>
      </c>
    </row>
    <row r="697" spans="1:15" x14ac:dyDescent="0.35">
      <c r="A697" s="63" t="s">
        <v>106</v>
      </c>
      <c r="B697" s="66" t="s">
        <v>213</v>
      </c>
      <c r="C697" s="66" t="s">
        <v>214</v>
      </c>
      <c r="D697" s="8">
        <f>IFERROR(IF(OR($B697="",$B697="No CAS"),INDEX('[1]DEQ Pollutant List'!$A$7:$A$611,MATCH($C697,'[1]DEQ Pollutant List'!$C$7:$C$611,0)),INDEX('[1]DEQ Pollutant List'!$A$7:$A$611,MATCH($B697,'[1]DEQ Pollutant List'!$B$7:$B$611,0))),"")</f>
        <v>83</v>
      </c>
      <c r="F697" s="104">
        <v>6.7599999999999997E-7</v>
      </c>
      <c r="G697" s="66">
        <v>6.7599999999999997E-7</v>
      </c>
      <c r="H697" s="66" t="s">
        <v>360</v>
      </c>
      <c r="I697" s="66" t="s">
        <v>179</v>
      </c>
      <c r="J697" s="68">
        <v>0.28100535799999998</v>
      </c>
      <c r="K697" s="68">
        <v>0.44068439999999998</v>
      </c>
      <c r="L697" s="68">
        <v>0.44068439999999998</v>
      </c>
      <c r="M697" s="68">
        <f>VLOOKUP('3. Pollutant Emissions - EF'!A697,'2. Emissions Units &amp; Activities'!A:M,11,FALSE)*G697</f>
        <v>1.0499632E-3</v>
      </c>
      <c r="N697" s="68">
        <f>VLOOKUP('3. Pollutant Emissions - EF'!A697,'2. Emissions Units &amp; Activities'!A:M,12,FALSE)*G697</f>
        <v>1.2073545205479564E-3</v>
      </c>
      <c r="O697" s="68">
        <f>VLOOKUP('3. Pollutant Emissions - EF'!A697,'2. Emissions Units &amp; Activities'!A:M,13,FALSE)*G697</f>
        <v>1.2073545205479564E-3</v>
      </c>
    </row>
    <row r="698" spans="1:15" x14ac:dyDescent="0.35">
      <c r="A698" s="62" t="s">
        <v>106</v>
      </c>
      <c r="B698" s="65" t="s">
        <v>314</v>
      </c>
      <c r="C698" s="65" t="s">
        <v>315</v>
      </c>
      <c r="D698" s="8">
        <f>IFERROR(IF(OR($B698="",$B698="No CAS"),INDEX('[1]DEQ Pollutant List'!$A$7:$A$611,MATCH($C698,'[1]DEQ Pollutant List'!$C$7:$C$611,0)),INDEX('[1]DEQ Pollutant List'!$A$7:$A$611,MATCH($B698,'[1]DEQ Pollutant List'!$B$7:$B$611,0))),"")</f>
        <v>90</v>
      </c>
      <c r="F698" s="104">
        <v>7.1899999999999999E-5</v>
      </c>
      <c r="G698" s="65">
        <v>7.1899999999999999E-5</v>
      </c>
      <c r="H698" s="65" t="s">
        <v>360</v>
      </c>
      <c r="I698" s="65" t="s">
        <v>179</v>
      </c>
      <c r="J698" s="67">
        <v>29.887995960000001</v>
      </c>
      <c r="K698" s="67">
        <v>46.871609999999997</v>
      </c>
      <c r="L698" s="67">
        <v>46.871609999999997</v>
      </c>
      <c r="M698" s="67">
        <f>VLOOKUP('3. Pollutant Emissions - EF'!A698,'2. Emissions Units &amp; Activities'!A:M,11,FALSE)*G698</f>
        <v>0.11167508</v>
      </c>
      <c r="N698" s="67">
        <f>VLOOKUP('3. Pollutant Emissions - EF'!A698,'2. Emissions Units &amp; Activities'!A:M,12,FALSE)*G698</f>
        <v>0.12841536986301488</v>
      </c>
      <c r="O698" s="67">
        <f>VLOOKUP('3. Pollutant Emissions - EF'!A698,'2. Emissions Units &amp; Activities'!A:M,13,FALSE)*G698</f>
        <v>0.12841536986301488</v>
      </c>
    </row>
    <row r="699" spans="1:15" x14ac:dyDescent="0.35">
      <c r="A699" s="63" t="s">
        <v>106</v>
      </c>
      <c r="B699" s="66" t="s">
        <v>280</v>
      </c>
      <c r="C699" s="66" t="s">
        <v>281</v>
      </c>
      <c r="D699" s="8">
        <f>IFERROR(IF(OR($B699="",$B699="No CAS"),INDEX('[1]DEQ Pollutant List'!$A$7:$A$611,MATCH($C699,'[1]DEQ Pollutant List'!$C$7:$C$611,0)),INDEX('[1]DEQ Pollutant List'!$A$7:$A$611,MATCH($B699,'[1]DEQ Pollutant List'!$B$7:$B$611,0))),"")</f>
        <v>91</v>
      </c>
      <c r="F699" s="104">
        <v>3.9400000000000004E-6</v>
      </c>
      <c r="G699" s="66">
        <v>3.9400000000000004E-6</v>
      </c>
      <c r="H699" s="66" t="s">
        <v>360</v>
      </c>
      <c r="I699" s="66" t="s">
        <v>179</v>
      </c>
      <c r="J699" s="68">
        <v>1.6378122959999999</v>
      </c>
      <c r="K699" s="68">
        <v>2.568486</v>
      </c>
      <c r="L699" s="68">
        <v>2.568486</v>
      </c>
      <c r="M699" s="68">
        <f>VLOOKUP('3. Pollutant Emissions - EF'!A699,'2. Emissions Units &amp; Activities'!A:M,11,FALSE)*G699</f>
        <v>6.1196080000000012E-3</v>
      </c>
      <c r="N699" s="68">
        <f>VLOOKUP('3. Pollutant Emissions - EF'!A699,'2. Emissions Units &amp; Activities'!A:M,12,FALSE)*G699</f>
        <v>7.0369479452055458E-3</v>
      </c>
      <c r="O699" s="68">
        <f>VLOOKUP('3. Pollutant Emissions - EF'!A699,'2. Emissions Units &amp; Activities'!A:M,13,FALSE)*G699</f>
        <v>7.0369479452055458E-3</v>
      </c>
    </row>
    <row r="700" spans="1:15" x14ac:dyDescent="0.35">
      <c r="A700" s="62" t="s">
        <v>106</v>
      </c>
      <c r="B700" s="65" t="s">
        <v>282</v>
      </c>
      <c r="C700" s="65" t="s">
        <v>283</v>
      </c>
      <c r="D700" s="8">
        <f>IFERROR(IF(OR($B700="",$B700="No CAS"),INDEX('[1]DEQ Pollutant List'!$A$7:$A$611,MATCH($C700,'[1]DEQ Pollutant List'!$C$7:$C$611,0)),INDEX('[1]DEQ Pollutant List'!$A$7:$A$611,MATCH($B700,'[1]DEQ Pollutant List'!$B$7:$B$611,0))),"")</f>
        <v>108</v>
      </c>
      <c r="F700" s="104">
        <v>5.2900000000000002E-6</v>
      </c>
      <c r="G700" s="65">
        <v>5.2900000000000002E-6</v>
      </c>
      <c r="H700" s="65" t="s">
        <v>360</v>
      </c>
      <c r="I700" s="65" t="s">
        <v>179</v>
      </c>
      <c r="J700" s="67">
        <v>2.1989916360000001</v>
      </c>
      <c r="K700" s="67">
        <v>3.4485510000000001</v>
      </c>
      <c r="L700" s="67">
        <v>3.4485510000000001</v>
      </c>
      <c r="M700" s="67">
        <f>VLOOKUP('3. Pollutant Emissions - EF'!A700,'2. Emissions Units &amp; Activities'!A:M,11,FALSE)*G700</f>
        <v>8.2164280000000013E-3</v>
      </c>
      <c r="N700" s="67">
        <f>VLOOKUP('3. Pollutant Emissions - EF'!A700,'2. Emissions Units &amp; Activities'!A:M,12,FALSE)*G700</f>
        <v>9.4480849315069382E-3</v>
      </c>
      <c r="O700" s="67">
        <f>VLOOKUP('3. Pollutant Emissions - EF'!A700,'2. Emissions Units &amp; Activities'!A:M,13,FALSE)*G700</f>
        <v>9.4480849315069382E-3</v>
      </c>
    </row>
    <row r="701" spans="1:15" x14ac:dyDescent="0.35">
      <c r="A701" s="63" t="s">
        <v>106</v>
      </c>
      <c r="B701" s="66" t="s">
        <v>284</v>
      </c>
      <c r="C701" s="66" t="s">
        <v>285</v>
      </c>
      <c r="D701" s="8">
        <f>IFERROR(IF(OR($B701="",$B701="No CAS"),INDEX('[1]DEQ Pollutant List'!$A$7:$A$611,MATCH($C701,'[1]DEQ Pollutant List'!$C$7:$C$611,0)),INDEX('[1]DEQ Pollutant List'!$A$7:$A$611,MATCH($B701,'[1]DEQ Pollutant List'!$B$7:$B$611,0))),"")</f>
        <v>118</v>
      </c>
      <c r="F701" s="104">
        <v>4.7899999999999999E-6</v>
      </c>
      <c r="G701" s="66">
        <v>4.7899999999999999E-6</v>
      </c>
      <c r="H701" s="66" t="s">
        <v>360</v>
      </c>
      <c r="I701" s="66" t="s">
        <v>179</v>
      </c>
      <c r="J701" s="68">
        <v>1.9911474360000001</v>
      </c>
      <c r="K701" s="68">
        <v>3.122601</v>
      </c>
      <c r="L701" s="68">
        <v>3.122601</v>
      </c>
      <c r="M701" s="68">
        <f>VLOOKUP('3. Pollutant Emissions - EF'!A701,'2. Emissions Units &amp; Activities'!A:M,11,FALSE)*G701</f>
        <v>7.4398279999999999E-3</v>
      </c>
      <c r="N701" s="68">
        <f>VLOOKUP('3. Pollutant Emissions - EF'!A701,'2. Emissions Units &amp; Activities'!A:M,12,FALSE)*G701</f>
        <v>8.5550712328767917E-3</v>
      </c>
      <c r="O701" s="68">
        <f>VLOOKUP('3. Pollutant Emissions - EF'!A701,'2. Emissions Units &amp; Activities'!A:M,13,FALSE)*G701</f>
        <v>8.5550712328767917E-3</v>
      </c>
    </row>
    <row r="702" spans="1:15" x14ac:dyDescent="0.35">
      <c r="A702" s="62" t="s">
        <v>106</v>
      </c>
      <c r="B702" s="65" t="s">
        <v>334</v>
      </c>
      <c r="C702" s="65" t="s">
        <v>335</v>
      </c>
      <c r="D702" s="8">
        <f>IFERROR(IF(OR($B702="",$B702="No CAS"),INDEX('[1]DEQ Pollutant List'!$A$7:$A$611,MATCH($C702,'[1]DEQ Pollutant List'!$C$7:$C$611,0)),INDEX('[1]DEQ Pollutant List'!$A$7:$A$611,MATCH($B702,'[1]DEQ Pollutant List'!$B$7:$B$611,0))),"")</f>
        <v>325</v>
      </c>
      <c r="F702" s="104">
        <v>1.12E-4</v>
      </c>
      <c r="G702" s="65">
        <v>1.12E-4</v>
      </c>
      <c r="H702" s="65" t="s">
        <v>360</v>
      </c>
      <c r="I702" s="65" t="s">
        <v>179</v>
      </c>
      <c r="J702" s="67">
        <v>46.557100800000001</v>
      </c>
      <c r="K702" s="67">
        <v>73.012799999999999</v>
      </c>
      <c r="L702" s="67">
        <v>73.012799999999999</v>
      </c>
      <c r="M702" s="67">
        <f>VLOOKUP('3. Pollutant Emissions - EF'!A702,'2. Emissions Units &amp; Activities'!A:M,11,FALSE)*G702</f>
        <v>0.17395840000000001</v>
      </c>
      <c r="N702" s="67">
        <f>VLOOKUP('3. Pollutant Emissions - EF'!A702,'2. Emissions Units &amp; Activities'!A:M,12,FALSE)*G702</f>
        <v>0.20003506849315256</v>
      </c>
      <c r="O702" s="67">
        <f>VLOOKUP('3. Pollutant Emissions - EF'!A702,'2. Emissions Units &amp; Activities'!A:M,13,FALSE)*G702</f>
        <v>0.20003506849315256</v>
      </c>
    </row>
    <row r="703" spans="1:15" x14ac:dyDescent="0.35">
      <c r="A703" s="63" t="s">
        <v>106</v>
      </c>
      <c r="B703" s="66" t="s">
        <v>381</v>
      </c>
      <c r="C703" s="66" t="s">
        <v>382</v>
      </c>
      <c r="D703" s="8">
        <f>IFERROR(IF(OR($B703="",$B703="No CAS"),INDEX('[1]DEQ Pollutant List'!$A$7:$A$611,MATCH($C703,'[1]DEQ Pollutant List'!$C$7:$C$611,0)),INDEX('[1]DEQ Pollutant List'!$A$7:$A$611,MATCH($B703,'[1]DEQ Pollutant List'!$B$7:$B$611,0))),"")</f>
        <v>136</v>
      </c>
      <c r="F703" s="104">
        <v>1.59E-6</v>
      </c>
      <c r="G703" s="66">
        <v>1.59E-6</v>
      </c>
      <c r="H703" s="66" t="s">
        <v>360</v>
      </c>
      <c r="I703" s="66" t="s">
        <v>179</v>
      </c>
      <c r="J703" s="68">
        <v>0.66094455600000002</v>
      </c>
      <c r="K703" s="68">
        <v>1.036521</v>
      </c>
      <c r="L703" s="68">
        <v>1.036521</v>
      </c>
      <c r="M703" s="68">
        <f>VLOOKUP('3. Pollutant Emissions - EF'!A703,'2. Emissions Units &amp; Activities'!A:M,11,FALSE)*G703</f>
        <v>2.469588E-3</v>
      </c>
      <c r="N703" s="68">
        <f>VLOOKUP('3. Pollutant Emissions - EF'!A703,'2. Emissions Units &amp; Activities'!A:M,12,FALSE)*G703</f>
        <v>2.8397835616438623E-3</v>
      </c>
      <c r="O703" s="68">
        <f>VLOOKUP('3. Pollutant Emissions - EF'!A703,'2. Emissions Units &amp; Activities'!A:M,13,FALSE)*G703</f>
        <v>2.8397835616438623E-3</v>
      </c>
    </row>
    <row r="704" spans="1:15" x14ac:dyDescent="0.35">
      <c r="A704" s="62" t="s">
        <v>106</v>
      </c>
      <c r="B704" s="65" t="s">
        <v>383</v>
      </c>
      <c r="C704" s="66" t="s">
        <v>384</v>
      </c>
      <c r="D704" s="8">
        <f>IFERROR(IF(OR($B704="",$B704="No CAS"),INDEX('[1]DEQ Pollutant List'!$A$7:$A$611,MATCH($C704,'[1]DEQ Pollutant List'!$C$7:$C$611,0)),INDEX('[1]DEQ Pollutant List'!$A$7:$A$611,MATCH($B704,'[1]DEQ Pollutant List'!$B$7:$B$611,0))),"")</f>
        <v>414</v>
      </c>
      <c r="F704" s="104">
        <v>1.06E-5</v>
      </c>
      <c r="G704" s="65">
        <v>1.06E-5</v>
      </c>
      <c r="H704" s="65" t="s">
        <v>360</v>
      </c>
      <c r="I704" s="65" t="s">
        <v>179</v>
      </c>
      <c r="J704" s="67">
        <v>4.4062970400000001</v>
      </c>
      <c r="K704" s="67">
        <v>6.9101400000000002</v>
      </c>
      <c r="L704" s="67">
        <v>6.9101400000000002</v>
      </c>
      <c r="M704" s="67">
        <f>VLOOKUP('3. Pollutant Emissions - EF'!A704,'2. Emissions Units &amp; Activities'!A:M,11,FALSE)*G704</f>
        <v>1.646392E-2</v>
      </c>
      <c r="N704" s="67">
        <f>VLOOKUP('3. Pollutant Emissions - EF'!A704,'2. Emissions Units &amp; Activities'!A:M,12,FALSE)*G704</f>
        <v>1.8931890410959083E-2</v>
      </c>
      <c r="O704" s="67">
        <f>VLOOKUP('3. Pollutant Emissions - EF'!A704,'2. Emissions Units &amp; Activities'!A:M,13,FALSE)*G704</f>
        <v>1.8931890410959083E-2</v>
      </c>
    </row>
    <row r="705" spans="1:15" x14ac:dyDescent="0.35">
      <c r="A705" s="63" t="s">
        <v>106</v>
      </c>
      <c r="B705" s="66" t="s">
        <v>243</v>
      </c>
      <c r="C705" s="66" t="s">
        <v>244</v>
      </c>
      <c r="D705" s="8">
        <f>IFERROR(IF(OR($B705="",$B705="No CAS"),INDEX('[1]DEQ Pollutant List'!$A$7:$A$611,MATCH($C705,'[1]DEQ Pollutant List'!$C$7:$C$611,0)),INDEX('[1]DEQ Pollutant List'!$A$7:$A$611,MATCH($B705,'[1]DEQ Pollutant List'!$B$7:$B$611,0))),"")</f>
        <v>146</v>
      </c>
      <c r="F705" s="104">
        <v>2.2999999999999999E-7</v>
      </c>
      <c r="G705" s="66">
        <v>2.2999999999999999E-7</v>
      </c>
      <c r="H705" s="66" t="s">
        <v>360</v>
      </c>
      <c r="I705" s="66" t="s">
        <v>179</v>
      </c>
      <c r="J705" s="68">
        <v>9.5608332000000004E-2</v>
      </c>
      <c r="K705" s="68">
        <v>0.14993699999999999</v>
      </c>
      <c r="L705" s="68">
        <v>0.14993699999999999</v>
      </c>
      <c r="M705" s="68">
        <f>VLOOKUP('3. Pollutant Emissions - EF'!A705,'2. Emissions Units &amp; Activities'!A:M,11,FALSE)*G705</f>
        <v>3.5723599999999998E-4</v>
      </c>
      <c r="N705" s="68">
        <f>VLOOKUP('3. Pollutant Emissions - EF'!A705,'2. Emissions Units &amp; Activities'!A:M,12,FALSE)*G705</f>
        <v>4.1078630136986684E-4</v>
      </c>
      <c r="O705" s="68">
        <f>VLOOKUP('3. Pollutant Emissions - EF'!A705,'2. Emissions Units &amp; Activities'!A:M,13,FALSE)*G705</f>
        <v>4.1078630136986684E-4</v>
      </c>
    </row>
    <row r="706" spans="1:15" x14ac:dyDescent="0.35">
      <c r="A706" s="62" t="s">
        <v>106</v>
      </c>
      <c r="B706" s="65" t="s">
        <v>215</v>
      </c>
      <c r="C706" s="65" t="s">
        <v>216</v>
      </c>
      <c r="D706" s="8">
        <f>IFERROR(IF(OR($B706="",$B706="No CAS"),INDEX('[1]DEQ Pollutant List'!$A$7:$A$611,MATCH($C706,'[1]DEQ Pollutant List'!$C$7:$C$611,0)),INDEX('[1]DEQ Pollutant List'!$A$7:$A$611,MATCH($B706,'[1]DEQ Pollutant List'!$B$7:$B$611,0))),"")</f>
        <v>149</v>
      </c>
      <c r="F706" s="104">
        <v>4.7899999999999999E-6</v>
      </c>
      <c r="G706" s="65">
        <v>4.7899999999999999E-6</v>
      </c>
      <c r="H706" s="65" t="s">
        <v>360</v>
      </c>
      <c r="I706" s="65" t="s">
        <v>179</v>
      </c>
      <c r="J706" s="67">
        <v>1.9911474360000001</v>
      </c>
      <c r="K706" s="67">
        <v>3.122601</v>
      </c>
      <c r="L706" s="67">
        <v>3.122601</v>
      </c>
      <c r="M706" s="67">
        <f>VLOOKUP('3. Pollutant Emissions - EF'!A706,'2. Emissions Units &amp; Activities'!A:M,11,FALSE)*G706</f>
        <v>7.4398279999999999E-3</v>
      </c>
      <c r="N706" s="67">
        <f>VLOOKUP('3. Pollutant Emissions - EF'!A706,'2. Emissions Units &amp; Activities'!A:M,12,FALSE)*G706</f>
        <v>8.5550712328767917E-3</v>
      </c>
      <c r="O706" s="67">
        <f>VLOOKUP('3. Pollutant Emissions - EF'!A706,'2. Emissions Units &amp; Activities'!A:M,13,FALSE)*G706</f>
        <v>8.5550712328767917E-3</v>
      </c>
    </row>
    <row r="707" spans="1:15" x14ac:dyDescent="0.35">
      <c r="A707" s="63" t="s">
        <v>106</v>
      </c>
      <c r="B707" s="66" t="s">
        <v>336</v>
      </c>
      <c r="C707" s="66" t="s">
        <v>337</v>
      </c>
      <c r="D707" s="8">
        <f>IFERROR(IF(OR($B707="",$B707="No CAS"),INDEX('[1]DEQ Pollutant List'!$A$7:$A$611,MATCH($C707,'[1]DEQ Pollutant List'!$C$7:$C$611,0)),INDEX('[1]DEQ Pollutant List'!$A$7:$A$611,MATCH($B707,'[1]DEQ Pollutant List'!$B$7:$B$611,0))),"")</f>
        <v>156</v>
      </c>
      <c r="F707" s="104">
        <v>1.2999999999999999E-4</v>
      </c>
      <c r="G707" s="66">
        <v>1.2999999999999999E-4</v>
      </c>
      <c r="H707" s="66" t="s">
        <v>360</v>
      </c>
      <c r="I707" s="66" t="s">
        <v>179</v>
      </c>
      <c r="J707" s="68">
        <v>54.039492000000003</v>
      </c>
      <c r="K707" s="68">
        <v>84.747</v>
      </c>
      <c r="L707" s="68">
        <v>84.747</v>
      </c>
      <c r="M707" s="68">
        <f>VLOOKUP('3. Pollutant Emissions - EF'!A707,'2. Emissions Units &amp; Activities'!A:M,11,FALSE)*G707</f>
        <v>0.20191599999999998</v>
      </c>
      <c r="N707" s="68">
        <f>VLOOKUP('3. Pollutant Emissions - EF'!A707,'2. Emissions Units &amp; Activities'!A:M,12,FALSE)*G707</f>
        <v>0.23218356164383777</v>
      </c>
      <c r="O707" s="68">
        <f>VLOOKUP('3. Pollutant Emissions - EF'!A707,'2. Emissions Units &amp; Activities'!A:M,13,FALSE)*G707</f>
        <v>0.23218356164383777</v>
      </c>
    </row>
    <row r="708" spans="1:15" x14ac:dyDescent="0.35">
      <c r="A708" s="62" t="s">
        <v>106</v>
      </c>
      <c r="B708" s="65" t="s">
        <v>385</v>
      </c>
      <c r="C708" s="65" t="s">
        <v>386</v>
      </c>
      <c r="D708" s="8">
        <f>IFERROR(IF(OR($B708="",$B708="No CAS"),INDEX('[1]DEQ Pollutant List'!$A$7:$A$611,MATCH($C708,'[1]DEQ Pollutant List'!$C$7:$C$611,0)),INDEX('[1]DEQ Pollutant List'!$A$7:$A$611,MATCH($B708,'[1]DEQ Pollutant List'!$B$7:$B$611,0))),"")</f>
        <v>419</v>
      </c>
      <c r="F708" s="103">
        <v>3.5600000000000001E-8</v>
      </c>
      <c r="G708" s="67">
        <v>3.5600000000000001E-8</v>
      </c>
      <c r="H708" s="65" t="s">
        <v>360</v>
      </c>
      <c r="I708" s="65" t="s">
        <v>179</v>
      </c>
      <c r="J708" s="67">
        <v>1.4798507000000001E-2</v>
      </c>
      <c r="K708" s="67">
        <v>2.3207640000000002E-2</v>
      </c>
      <c r="L708" s="67">
        <v>2.3207640000000002E-2</v>
      </c>
      <c r="M708" s="67">
        <f>VLOOKUP('3. Pollutant Emissions - EF'!A708,'2. Emissions Units &amp; Activities'!A:M,11,FALSE)*G708</f>
        <v>5.5293920000000004E-5</v>
      </c>
      <c r="N708" s="67">
        <f>VLOOKUP('3. Pollutant Emissions - EF'!A708,'2. Emissions Units &amp; Activities'!A:M,12,FALSE)*G708</f>
        <v>6.3582575342466352E-5</v>
      </c>
      <c r="O708" s="67">
        <f>VLOOKUP('3. Pollutant Emissions - EF'!A708,'2. Emissions Units &amp; Activities'!A:M,13,FALSE)*G708</f>
        <v>6.3582575342466352E-5</v>
      </c>
    </row>
    <row r="709" spans="1:15" x14ac:dyDescent="0.35">
      <c r="A709" s="63" t="s">
        <v>106</v>
      </c>
      <c r="B709" s="66" t="s">
        <v>407</v>
      </c>
      <c r="C709" s="66" t="s">
        <v>408</v>
      </c>
      <c r="D709" s="8">
        <f>IFERROR(IF(OR($B709="",$B709="No CAS"),INDEX('[1]DEQ Pollutant List'!$A$7:$A$611,MATCH($C709,'[1]DEQ Pollutant List'!$C$7:$C$611,0)),INDEX('[1]DEQ Pollutant List'!$A$7:$A$611,MATCH($B709,'[1]DEQ Pollutant List'!$B$7:$B$611,0))),"")</f>
        <v>520</v>
      </c>
      <c r="F709" s="104">
        <v>2.4399999999999999E-4</v>
      </c>
      <c r="G709" s="66">
        <v>2.4399999999999999E-4</v>
      </c>
      <c r="H709" s="66" t="s">
        <v>360</v>
      </c>
      <c r="I709" s="66" t="s">
        <v>179</v>
      </c>
      <c r="J709" s="68">
        <v>101.4279696</v>
      </c>
      <c r="K709" s="68">
        <v>159.06360000000001</v>
      </c>
      <c r="L709" s="68">
        <v>159.06360000000001</v>
      </c>
      <c r="M709" s="68">
        <f>VLOOKUP('3. Pollutant Emissions - EF'!A709,'2. Emissions Units &amp; Activities'!A:M,11,FALSE)*G709</f>
        <v>0.37898080000000001</v>
      </c>
      <c r="N709" s="68">
        <f>VLOOKUP('3. Pollutant Emissions - EF'!A709,'2. Emissions Units &amp; Activities'!A:M,12,FALSE)*G709</f>
        <v>0.43579068493151091</v>
      </c>
      <c r="O709" s="68">
        <f>VLOOKUP('3. Pollutant Emissions - EF'!A709,'2. Emissions Units &amp; Activities'!A:M,13,FALSE)*G709</f>
        <v>0.43579068493151091</v>
      </c>
    </row>
    <row r="710" spans="1:15" x14ac:dyDescent="0.35">
      <c r="A710" s="62" t="s">
        <v>106</v>
      </c>
      <c r="B710" s="65" t="s">
        <v>286</v>
      </c>
      <c r="C710" s="65" t="s">
        <v>287</v>
      </c>
      <c r="D710" s="8">
        <f>IFERROR(IF(OR($B710="",$B710="No CAS"),INDEX('[1]DEQ Pollutant List'!$A$7:$A$611,MATCH($C710,'[1]DEQ Pollutant List'!$C$7:$C$611,0)),INDEX('[1]DEQ Pollutant List'!$A$7:$A$611,MATCH($B710,'[1]DEQ Pollutant List'!$B$7:$B$611,0))),"")</f>
        <v>328</v>
      </c>
      <c r="F710" s="104">
        <v>2.9899999999999998E-5</v>
      </c>
      <c r="G710" s="65">
        <v>2.9899999999999998E-5</v>
      </c>
      <c r="H710" s="65" t="s">
        <v>360</v>
      </c>
      <c r="I710" s="65" t="s">
        <v>179</v>
      </c>
      <c r="J710" s="67">
        <v>12.429083159999999</v>
      </c>
      <c r="K710" s="67">
        <v>19.491810000000001</v>
      </c>
      <c r="L710" s="67">
        <v>19.491810000000001</v>
      </c>
      <c r="M710" s="67">
        <f>VLOOKUP('3. Pollutant Emissions - EF'!A710,'2. Emissions Units &amp; Activities'!A:M,11,FALSE)*G710</f>
        <v>4.6440679999999998E-2</v>
      </c>
      <c r="N710" s="67">
        <f>VLOOKUP('3. Pollutant Emissions - EF'!A710,'2. Emissions Units &amp; Activities'!A:M,12,FALSE)*G710</f>
        <v>5.3402219178082688E-2</v>
      </c>
      <c r="O710" s="67">
        <f>VLOOKUP('3. Pollutant Emissions - EF'!A710,'2. Emissions Units &amp; Activities'!A:M,13,FALSE)*G710</f>
        <v>5.3402219178082688E-2</v>
      </c>
    </row>
    <row r="711" spans="1:15" x14ac:dyDescent="0.35">
      <c r="A711" s="63" t="s">
        <v>106</v>
      </c>
      <c r="B711" s="66" t="s">
        <v>316</v>
      </c>
      <c r="C711" s="66" t="s">
        <v>317</v>
      </c>
      <c r="D711" s="8">
        <f>IFERROR(IF(OR($B711="",$B711="No CAS"),INDEX('[1]DEQ Pollutant List'!$A$7:$A$611,MATCH($C711,'[1]DEQ Pollutant List'!$C$7:$C$611,0)),INDEX('[1]DEQ Pollutant List'!$A$7:$A$611,MATCH($B711,'[1]DEQ Pollutant List'!$B$7:$B$611,0))),"")</f>
        <v>229</v>
      </c>
      <c r="F711" s="104">
        <v>3.8999999999999999E-6</v>
      </c>
      <c r="G711" s="66">
        <v>3.8999999999999999E-6</v>
      </c>
      <c r="H711" s="66" t="s">
        <v>360</v>
      </c>
      <c r="I711" s="66" t="s">
        <v>179</v>
      </c>
      <c r="J711" s="68">
        <v>1.62118476</v>
      </c>
      <c r="K711" s="68">
        <v>2.5424099999999998</v>
      </c>
      <c r="L711" s="68">
        <v>2.5424099999999998</v>
      </c>
      <c r="M711" s="68">
        <f>VLOOKUP('3. Pollutant Emissions - EF'!A711,'2. Emissions Units &amp; Activities'!A:M,11,FALSE)*G711</f>
        <v>6.0574799999999996E-3</v>
      </c>
      <c r="N711" s="68">
        <f>VLOOKUP('3. Pollutant Emissions - EF'!A711,'2. Emissions Units &amp; Activities'!A:M,12,FALSE)*G711</f>
        <v>6.9655068493151336E-3</v>
      </c>
      <c r="O711" s="68">
        <f>VLOOKUP('3. Pollutant Emissions - EF'!A711,'2. Emissions Units &amp; Activities'!A:M,13,FALSE)*G711</f>
        <v>6.9655068493151336E-3</v>
      </c>
    </row>
    <row r="712" spans="1:15" x14ac:dyDescent="0.35">
      <c r="A712" s="62" t="s">
        <v>106</v>
      </c>
      <c r="B712" s="65" t="s">
        <v>338</v>
      </c>
      <c r="C712" s="66" t="s">
        <v>339</v>
      </c>
      <c r="D712" s="8">
        <f>IFERROR(IF(OR($B712="",$B712="No CAS"),INDEX('[1]DEQ Pollutant List'!$A$7:$A$611,MATCH($C712,'[1]DEQ Pollutant List'!$C$7:$C$611,0)),INDEX('[1]DEQ Pollutant List'!$A$7:$A$611,MATCH($B712,'[1]DEQ Pollutant List'!$B$7:$B$611,0))),"")</f>
        <v>233</v>
      </c>
      <c r="F712" s="104">
        <v>4.4299999999999999E-6</v>
      </c>
      <c r="G712" s="65">
        <v>4.4299999999999999E-6</v>
      </c>
      <c r="H712" s="65" t="s">
        <v>360</v>
      </c>
      <c r="I712" s="65" t="s">
        <v>179</v>
      </c>
      <c r="J712" s="67">
        <v>1.841499612</v>
      </c>
      <c r="K712" s="67">
        <v>2.8879169999999998</v>
      </c>
      <c r="L712" s="67">
        <v>2.8879169999999998</v>
      </c>
      <c r="M712" s="67">
        <f>VLOOKUP('3. Pollutant Emissions - EF'!A712,'2. Emissions Units &amp; Activities'!A:M,11,FALSE)*G712</f>
        <v>6.8806760000000005E-3</v>
      </c>
      <c r="N712" s="67">
        <f>VLOOKUP('3. Pollutant Emissions - EF'!A712,'2. Emissions Units &amp; Activities'!A:M,12,FALSE)*G712</f>
        <v>7.9121013698630876E-3</v>
      </c>
      <c r="O712" s="67">
        <f>VLOOKUP('3. Pollutant Emissions - EF'!A712,'2. Emissions Units &amp; Activities'!A:M,13,FALSE)*G712</f>
        <v>7.9121013698630876E-3</v>
      </c>
    </row>
    <row r="713" spans="1:15" x14ac:dyDescent="0.35">
      <c r="A713" s="63" t="s">
        <v>106</v>
      </c>
      <c r="B713" s="66" t="s">
        <v>245</v>
      </c>
      <c r="C713" s="66" t="s">
        <v>246</v>
      </c>
      <c r="D713" s="8">
        <f>IFERROR(IF(OR($B713="",$B713="No CAS"),INDEX('[1]DEQ Pollutant List'!$A$7:$A$611,MATCH($C713,'[1]DEQ Pollutant List'!$C$7:$C$611,0)),INDEX('[1]DEQ Pollutant List'!$A$7:$A$611,MATCH($B713,'[1]DEQ Pollutant List'!$B$7:$B$611,0))),"")</f>
        <v>424</v>
      </c>
      <c r="F713" s="104">
        <v>8.9300000000000002E-5</v>
      </c>
      <c r="G713" s="66">
        <v>8.9300000000000002E-5</v>
      </c>
      <c r="H713" s="66" t="s">
        <v>360</v>
      </c>
      <c r="I713" s="66" t="s">
        <v>179</v>
      </c>
      <c r="J713" s="68">
        <v>37.12097412</v>
      </c>
      <c r="K713" s="68">
        <v>58.214669999999998</v>
      </c>
      <c r="L713" s="68">
        <v>58.214669999999998</v>
      </c>
      <c r="M713" s="68">
        <f>VLOOKUP('3. Pollutant Emissions - EF'!A713,'2. Emissions Units &amp; Activities'!A:M,11,FALSE)*G713</f>
        <v>0.13870076000000001</v>
      </c>
      <c r="N713" s="68">
        <f>VLOOKUP('3. Pollutant Emissions - EF'!A713,'2. Emissions Units &amp; Activities'!A:M,12,FALSE)*G713</f>
        <v>0.15949224657534394</v>
      </c>
      <c r="O713" s="68">
        <f>VLOOKUP('3. Pollutant Emissions - EF'!A713,'2. Emissions Units &amp; Activities'!A:M,13,FALSE)*G713</f>
        <v>0.15949224657534394</v>
      </c>
    </row>
    <row r="714" spans="1:15" x14ac:dyDescent="0.35">
      <c r="A714" s="62" t="s">
        <v>106</v>
      </c>
      <c r="B714" s="65" t="s">
        <v>247</v>
      </c>
      <c r="C714" s="65" t="s">
        <v>248</v>
      </c>
      <c r="D714" s="8">
        <f>IFERROR(IF(OR($B714="",$B714="No CAS"),INDEX('[1]DEQ Pollutant List'!$A$7:$A$611,MATCH($C714,'[1]DEQ Pollutant List'!$C$7:$C$611,0)),INDEX('[1]DEQ Pollutant List'!$A$7:$A$611,MATCH($B714,'[1]DEQ Pollutant List'!$B$7:$B$611,0))),"")</f>
        <v>425</v>
      </c>
      <c r="F714" s="104">
        <v>9.1300000000000007E-6</v>
      </c>
      <c r="G714" s="65">
        <v>9.1300000000000007E-6</v>
      </c>
      <c r="H714" s="65" t="s">
        <v>360</v>
      </c>
      <c r="I714" s="65" t="s">
        <v>179</v>
      </c>
      <c r="J714" s="67">
        <v>3.795235092</v>
      </c>
      <c r="K714" s="67">
        <v>5.9518469999999999</v>
      </c>
      <c r="L714" s="67">
        <v>5.9518469999999999</v>
      </c>
      <c r="M714" s="67">
        <f>VLOOKUP('3. Pollutant Emissions - EF'!A714,'2. Emissions Units &amp; Activities'!A:M,11,FALSE)*G714</f>
        <v>1.4180716000000001E-2</v>
      </c>
      <c r="N714" s="67">
        <f>VLOOKUP('3. Pollutant Emissions - EF'!A714,'2. Emissions Units &amp; Activities'!A:M,12,FALSE)*G714</f>
        <v>1.6306430136986454E-2</v>
      </c>
      <c r="O714" s="67">
        <f>VLOOKUP('3. Pollutant Emissions - EF'!A714,'2. Emissions Units &amp; Activities'!A:M,13,FALSE)*G714</f>
        <v>1.6306430136986454E-2</v>
      </c>
    </row>
    <row r="715" spans="1:15" x14ac:dyDescent="0.35">
      <c r="A715" s="63" t="s">
        <v>106</v>
      </c>
      <c r="B715" s="66" t="s">
        <v>217</v>
      </c>
      <c r="C715" s="66" t="s">
        <v>218</v>
      </c>
      <c r="D715" s="8">
        <f>IFERROR(IF(OR($B715="",$B715="No CAS"),INDEX('[1]DEQ Pollutant List'!$A$7:$A$611,MATCH($C715,'[1]DEQ Pollutant List'!$C$7:$C$611,0)),INDEX('[1]DEQ Pollutant List'!$A$7:$A$611,MATCH($B715,'[1]DEQ Pollutant List'!$B$7:$B$611,0))),"")</f>
        <v>250</v>
      </c>
      <c r="F715" s="104">
        <v>1.1E-4</v>
      </c>
      <c r="G715" s="66">
        <v>1.1E-4</v>
      </c>
      <c r="H715" s="66" t="s">
        <v>360</v>
      </c>
      <c r="I715" s="66" t="s">
        <v>179</v>
      </c>
      <c r="J715" s="89">
        <v>45.725724</v>
      </c>
      <c r="K715" s="68">
        <v>71.709000000000003</v>
      </c>
      <c r="L715" s="68">
        <v>71.709000000000003</v>
      </c>
      <c r="M715" s="68">
        <f>VLOOKUP('3. Pollutant Emissions - EF'!A715,'2. Emissions Units &amp; Activities'!A:M,11,FALSE)*G715</f>
        <v>0.170852</v>
      </c>
      <c r="N715" s="68">
        <f>VLOOKUP('3. Pollutant Emissions - EF'!A715,'2. Emissions Units &amp; Activities'!A:M,12,FALSE)*G715</f>
        <v>0.19646301369863198</v>
      </c>
      <c r="O715" s="68">
        <f>VLOOKUP('3. Pollutant Emissions - EF'!A715,'2. Emissions Units &amp; Activities'!A:M,13,FALSE)*G715</f>
        <v>0.19646301369863198</v>
      </c>
    </row>
    <row r="716" spans="1:15" x14ac:dyDescent="0.35">
      <c r="A716" s="62" t="s">
        <v>106</v>
      </c>
      <c r="B716" s="65" t="s">
        <v>249</v>
      </c>
      <c r="C716" s="65" t="s">
        <v>250</v>
      </c>
      <c r="D716" s="8">
        <f>IFERROR(IF(OR($B716="",$B716="No CAS"),INDEX('[1]DEQ Pollutant List'!$A$7:$A$611,MATCH($C716,'[1]DEQ Pollutant List'!$C$7:$C$611,0)),INDEX('[1]DEQ Pollutant List'!$A$7:$A$611,MATCH($B716,'[1]DEQ Pollutant List'!$B$7:$B$611,0))),"")</f>
        <v>289</v>
      </c>
      <c r="F716" s="104">
        <v>2.8900000000000001E-5</v>
      </c>
      <c r="G716" s="65">
        <v>2.8900000000000001E-5</v>
      </c>
      <c r="H716" s="65" t="s">
        <v>360</v>
      </c>
      <c r="I716" s="65" t="s">
        <v>179</v>
      </c>
      <c r="J716" s="88">
        <v>12.013394760000001</v>
      </c>
      <c r="K716" s="67">
        <v>18.83991</v>
      </c>
      <c r="L716" s="67">
        <v>18.83991</v>
      </c>
      <c r="M716" s="67">
        <f>VLOOKUP('3. Pollutant Emissions - EF'!A716,'2. Emissions Units &amp; Activities'!A:M,11,FALSE)*G716</f>
        <v>4.488748E-2</v>
      </c>
      <c r="N716" s="67">
        <f>VLOOKUP('3. Pollutant Emissions - EF'!A716,'2. Emissions Units &amp; Activities'!A:M,12,FALSE)*G716</f>
        <v>5.1616191780822399E-2</v>
      </c>
      <c r="O716" s="67">
        <f>VLOOKUP('3. Pollutant Emissions - EF'!A716,'2. Emissions Units &amp; Activities'!A:M,13,FALSE)*G716</f>
        <v>5.1616191780822399E-2</v>
      </c>
    </row>
    <row r="717" spans="1:15" x14ac:dyDescent="0.35">
      <c r="A717" s="63" t="s">
        <v>106</v>
      </c>
      <c r="B717" s="95" t="s">
        <v>288</v>
      </c>
      <c r="C717" s="66" t="s">
        <v>289</v>
      </c>
      <c r="D717" s="8">
        <f>IFERROR(IF(OR($B717="",$B717="No CAS"),INDEX('[1]DEQ Pollutant List'!$A$7:$A$611,MATCH($C717,'[1]DEQ Pollutant List'!$C$7:$C$611,0)),INDEX('[1]DEQ Pollutant List'!$A$7:$A$611,MATCH($B717,'[1]DEQ Pollutant List'!$B$7:$B$611,0))),"")</f>
        <v>293</v>
      </c>
      <c r="F717" s="104">
        <v>2.64E-2</v>
      </c>
      <c r="G717" s="66">
        <v>2.64E-2</v>
      </c>
      <c r="H717" s="66" t="s">
        <v>360</v>
      </c>
      <c r="I717" s="66" t="s">
        <v>175</v>
      </c>
      <c r="J717" s="89">
        <v>10974.173699999999</v>
      </c>
      <c r="K717" s="68">
        <v>17210.159909999998</v>
      </c>
      <c r="L717" s="68">
        <v>17210.159909999998</v>
      </c>
      <c r="M717" s="68">
        <f>VLOOKUP('3. Pollutant Emissions - EF'!A717,'2. Emissions Units &amp; Activities'!A:M,11,FALSE)*G717</f>
        <v>41.004480000000001</v>
      </c>
      <c r="N717" s="68">
        <f>VLOOKUP('3. Pollutant Emissions - EF'!A717,'2. Emissions Units &amp; Activities'!A:M,12,FALSE)*G717</f>
        <v>47.151123287671673</v>
      </c>
      <c r="O717" s="68">
        <f>VLOOKUP('3. Pollutant Emissions - EF'!A717,'2. Emissions Units &amp; Activities'!A:M,13,FALSE)*G717</f>
        <v>47.151123287671673</v>
      </c>
    </row>
    <row r="718" spans="1:15" x14ac:dyDescent="0.35">
      <c r="A718" s="62" t="s">
        <v>106</v>
      </c>
      <c r="B718" s="65" t="s">
        <v>391</v>
      </c>
      <c r="C718" s="65" t="s">
        <v>392</v>
      </c>
      <c r="D718" s="8">
        <f>IFERROR(IF(OR($B718="",$B718="No CAS"),INDEX('[1]DEQ Pollutant List'!$A$7:$A$611,MATCH($C718,'[1]DEQ Pollutant List'!$C$7:$C$611,0)),INDEX('[1]DEQ Pollutant List'!$A$7:$A$611,MATCH($B718,'[1]DEQ Pollutant List'!$B$7:$B$611,0))),"")</f>
        <v>426</v>
      </c>
      <c r="F718" s="103">
        <v>8.7699999999999998E-8</v>
      </c>
      <c r="G718" s="67">
        <v>8.7699999999999998E-8</v>
      </c>
      <c r="H718" s="65" t="s">
        <v>360</v>
      </c>
      <c r="I718" s="65" t="s">
        <v>179</v>
      </c>
      <c r="J718" s="67">
        <v>3.6455873E-2</v>
      </c>
      <c r="K718" s="67">
        <v>5.7171630000000001E-2</v>
      </c>
      <c r="L718" s="67">
        <v>5.7171630000000001E-2</v>
      </c>
      <c r="M718" s="67">
        <f>VLOOKUP('3. Pollutant Emissions - EF'!A718,'2. Emissions Units &amp; Activities'!A:M,11,FALSE)*G718</f>
        <v>1.3621564000000001E-4</v>
      </c>
      <c r="N718" s="67">
        <f>VLOOKUP('3. Pollutant Emissions - EF'!A718,'2. Emissions Units &amp; Activities'!A:M,12,FALSE)*G718</f>
        <v>1.5663460273972749E-4</v>
      </c>
      <c r="O718" s="67">
        <f>VLOOKUP('3. Pollutant Emissions - EF'!A718,'2. Emissions Units &amp; Activities'!A:M,13,FALSE)*G718</f>
        <v>1.5663460273972749E-4</v>
      </c>
    </row>
    <row r="719" spans="1:15" x14ac:dyDescent="0.35">
      <c r="A719" s="63" t="s">
        <v>106</v>
      </c>
      <c r="B719" s="66" t="s">
        <v>348</v>
      </c>
      <c r="C719" s="66" t="s">
        <v>349</v>
      </c>
      <c r="D719" s="8">
        <f>IFERROR(IF(OR($B719="",$B719="No CAS"),INDEX('[1]DEQ Pollutant List'!$A$7:$A$611,MATCH($C719,'[1]DEQ Pollutant List'!$C$7:$C$611,0)),INDEX('[1]DEQ Pollutant List'!$A$7:$A$611,MATCH($B719,'[1]DEQ Pollutant List'!$B$7:$B$611,0))),"")</f>
        <v>157</v>
      </c>
      <c r="F719" s="104">
        <v>1.6099999999999998E-5</v>
      </c>
      <c r="G719" s="66">
        <v>1.6099999999999998E-5</v>
      </c>
      <c r="H719" s="66" t="s">
        <v>360</v>
      </c>
      <c r="I719" s="66" t="s">
        <v>179</v>
      </c>
      <c r="J719" s="68">
        <v>6.6925832400000003</v>
      </c>
      <c r="K719" s="68">
        <v>10.49559</v>
      </c>
      <c r="L719" s="68">
        <v>10.49559</v>
      </c>
      <c r="M719" s="68">
        <f>VLOOKUP('3. Pollutant Emissions - EF'!A719,'2. Emissions Units &amp; Activities'!A:M,11,FALSE)*G719</f>
        <v>2.5006519999999997E-2</v>
      </c>
      <c r="N719" s="68">
        <f>VLOOKUP('3. Pollutant Emissions - EF'!A719,'2. Emissions Units &amp; Activities'!A:M,12,FALSE)*G719</f>
        <v>2.8755041095890676E-2</v>
      </c>
      <c r="O719" s="68">
        <f>VLOOKUP('3. Pollutant Emissions - EF'!A719,'2. Emissions Units &amp; Activities'!A:M,13,FALSE)*G719</f>
        <v>2.8755041095890676E-2</v>
      </c>
    </row>
    <row r="720" spans="1:15" x14ac:dyDescent="0.35">
      <c r="A720" s="62" t="s">
        <v>106</v>
      </c>
      <c r="B720" s="65" t="s">
        <v>172</v>
      </c>
      <c r="C720" s="65" t="s">
        <v>173</v>
      </c>
      <c r="D720" s="8">
        <f>IFERROR(IF(OR($B720="",$B720="No CAS"),INDEX('[1]DEQ Pollutant List'!$A$7:$A$611,MATCH($C720,'[1]DEQ Pollutant List'!$C$7:$C$611,0)),INDEX('[1]DEQ Pollutant List'!$A$7:$A$611,MATCH($B720,'[1]DEQ Pollutant List'!$B$7:$B$611,0))),"")</f>
        <v>305</v>
      </c>
      <c r="F720" s="104">
        <v>7.6400000000000001E-7</v>
      </c>
      <c r="G720" s="65">
        <v>7.6400000000000001E-7</v>
      </c>
      <c r="H720" s="65" t="s">
        <v>360</v>
      </c>
      <c r="I720" s="65" t="s">
        <v>179</v>
      </c>
      <c r="J720" s="67">
        <v>0.31758593800000001</v>
      </c>
      <c r="K720" s="67">
        <v>0.49805159999999998</v>
      </c>
      <c r="L720" s="67">
        <v>0.49805159999999998</v>
      </c>
      <c r="M720" s="67">
        <f>VLOOKUP('3. Pollutant Emissions - EF'!A720,'2. Emissions Units &amp; Activities'!A:M,11,FALSE)*G720</f>
        <v>1.1866448E-3</v>
      </c>
      <c r="N720" s="67">
        <f>VLOOKUP('3. Pollutant Emissions - EF'!A720,'2. Emissions Units &amp; Activities'!A:M,12,FALSE)*G720</f>
        <v>1.3645249315068621E-3</v>
      </c>
      <c r="O720" s="67">
        <f>VLOOKUP('3. Pollutant Emissions - EF'!A720,'2. Emissions Units &amp; Activities'!A:M,13,FALSE)*G720</f>
        <v>1.3645249315068621E-3</v>
      </c>
    </row>
    <row r="721" spans="1:15" x14ac:dyDescent="0.35">
      <c r="A721" s="63" t="s">
        <v>106</v>
      </c>
      <c r="B721" s="66" t="s">
        <v>221</v>
      </c>
      <c r="C721" s="66" t="s">
        <v>222</v>
      </c>
      <c r="D721" s="8">
        <f>IFERROR(IF(OR($B721="",$B721="No CAS"),INDEX('[1]DEQ Pollutant List'!$A$7:$A$611,MATCH($C721,'[1]DEQ Pollutant List'!$C$7:$C$611,0)),INDEX('[1]DEQ Pollutant List'!$A$7:$A$611,MATCH($B721,'[1]DEQ Pollutant List'!$B$7:$B$611,0))),"")</f>
        <v>312</v>
      </c>
      <c r="F721" s="104">
        <v>1.5299999999999999E-5</v>
      </c>
      <c r="G721" s="66">
        <v>1.5299999999999999E-5</v>
      </c>
      <c r="H721" s="66" t="s">
        <v>360</v>
      </c>
      <c r="I721" s="66" t="s">
        <v>179</v>
      </c>
      <c r="J721" s="68">
        <v>6.3600325199999999</v>
      </c>
      <c r="K721" s="68">
        <v>9.9740699999999993</v>
      </c>
      <c r="L721" s="68">
        <v>9.9740699999999993</v>
      </c>
      <c r="M721" s="68">
        <f>VLOOKUP('3. Pollutant Emissions - EF'!A721,'2. Emissions Units &amp; Activities'!A:M,11,FALSE)*G721</f>
        <v>2.3763960000000001E-2</v>
      </c>
      <c r="N721" s="68">
        <f>VLOOKUP('3. Pollutant Emissions - EF'!A721,'2. Emissions Units &amp; Activities'!A:M,12,FALSE)*G721</f>
        <v>2.7326219178082443E-2</v>
      </c>
      <c r="O721" s="68">
        <f>VLOOKUP('3. Pollutant Emissions - EF'!A721,'2. Emissions Units &amp; Activities'!A:M,13,FALSE)*G721</f>
        <v>2.7326219178082443E-2</v>
      </c>
    </row>
    <row r="722" spans="1:15" x14ac:dyDescent="0.35">
      <c r="A722" s="62" t="s">
        <v>106</v>
      </c>
      <c r="B722" s="65" t="s">
        <v>223</v>
      </c>
      <c r="C722" s="65" t="s">
        <v>224</v>
      </c>
      <c r="D722" s="8">
        <f>IFERROR(IF(OR($B722="",$B722="No CAS"),INDEX('[1]DEQ Pollutant List'!$A$7:$A$611,MATCH($C722,'[1]DEQ Pollutant List'!$C$7:$C$611,0)),INDEX('[1]DEQ Pollutant List'!$A$7:$A$611,MATCH($B722,'[1]DEQ Pollutant List'!$B$7:$B$611,0))),"")</f>
        <v>316</v>
      </c>
      <c r="F722" s="104">
        <v>1.15E-7</v>
      </c>
      <c r="G722" s="65">
        <v>1.15E-7</v>
      </c>
      <c r="H722" s="65" t="s">
        <v>360</v>
      </c>
      <c r="I722" s="65" t="s">
        <v>179</v>
      </c>
      <c r="J722" s="67">
        <v>4.7804166000000002E-2</v>
      </c>
      <c r="K722" s="67">
        <v>7.4968499999999993E-2</v>
      </c>
      <c r="L722" s="67">
        <v>7.4968499999999993E-2</v>
      </c>
      <c r="M722" s="67">
        <f>VLOOKUP('3. Pollutant Emissions - EF'!A722,'2. Emissions Units &amp; Activities'!A:M,11,FALSE)*G722</f>
        <v>1.7861799999999999E-4</v>
      </c>
      <c r="N722" s="67">
        <f>VLOOKUP('3. Pollutant Emissions - EF'!A722,'2. Emissions Units &amp; Activities'!A:M,12,FALSE)*G722</f>
        <v>2.0539315068493342E-4</v>
      </c>
      <c r="O722" s="67">
        <f>VLOOKUP('3. Pollutant Emissions - EF'!A722,'2. Emissions Units &amp; Activities'!A:M,13,FALSE)*G722</f>
        <v>2.0539315068493342E-4</v>
      </c>
    </row>
    <row r="723" spans="1:15" x14ac:dyDescent="0.35">
      <c r="A723" s="63" t="s">
        <v>106</v>
      </c>
      <c r="B723" s="66" t="s">
        <v>303</v>
      </c>
      <c r="C723" s="66" t="s">
        <v>304</v>
      </c>
      <c r="D723" s="8">
        <f>IFERROR(IF(OR($B723="",$B723="No CAS"),INDEX('[1]DEQ Pollutant List'!$A$7:$A$611,MATCH($C723,'[1]DEQ Pollutant List'!$C$7:$C$611,0)),INDEX('[1]DEQ Pollutant List'!$A$7:$A$611,MATCH($B723,'[1]DEQ Pollutant List'!$B$7:$B$611,0))),"")</f>
        <v>321</v>
      </c>
      <c r="F723" s="104">
        <v>7.3300000000000004E-2</v>
      </c>
      <c r="G723" s="66">
        <v>7.3300000000000004E-2</v>
      </c>
      <c r="H723" s="66" t="s">
        <v>360</v>
      </c>
      <c r="I723" s="66" t="s">
        <v>179</v>
      </c>
      <c r="J723" s="66">
        <v>30469.959719999999</v>
      </c>
      <c r="K723" s="68">
        <v>47784.27</v>
      </c>
      <c r="L723" s="68">
        <v>47784.27</v>
      </c>
      <c r="M723" s="68">
        <f>VLOOKUP('3. Pollutant Emissions - EF'!A723,'2. Emissions Units &amp; Activities'!A:M,11,FALSE)*G723</f>
        <v>113.84956000000001</v>
      </c>
      <c r="N723" s="68">
        <f>VLOOKUP('3. Pollutant Emissions - EF'!A723,'2. Emissions Units &amp; Activities'!A:M,12,FALSE)*G723</f>
        <v>130.9158082191793</v>
      </c>
      <c r="O723" s="68">
        <f>VLOOKUP('3. Pollutant Emissions - EF'!A723,'2. Emissions Units &amp; Activities'!A:M,13,FALSE)*G723</f>
        <v>130.9158082191793</v>
      </c>
    </row>
    <row r="724" spans="1:15" x14ac:dyDescent="0.35">
      <c r="A724" s="62" t="s">
        <v>106</v>
      </c>
      <c r="B724" s="65" t="s">
        <v>290</v>
      </c>
      <c r="C724" s="65" t="s">
        <v>291</v>
      </c>
      <c r="D724" s="8">
        <f>IFERROR(IF(OR($B724="",$B724="No CAS"),INDEX('[1]DEQ Pollutant List'!$A$7:$A$611,MATCH($C724,'[1]DEQ Pollutant List'!$C$7:$C$611,0)),INDEX('[1]DEQ Pollutant List'!$A$7:$A$611,MATCH($B724,'[1]DEQ Pollutant List'!$B$7:$B$611,0))),"")</f>
        <v>337</v>
      </c>
      <c r="F724" s="104">
        <v>3.4600000000000001E-4</v>
      </c>
      <c r="G724" s="65">
        <v>3.4600000000000001E-4</v>
      </c>
      <c r="H724" s="65" t="s">
        <v>360</v>
      </c>
      <c r="I724" s="65" t="s">
        <v>179</v>
      </c>
      <c r="J724" s="67">
        <v>143.82818639999999</v>
      </c>
      <c r="K724" s="67">
        <v>225.5574</v>
      </c>
      <c r="L724" s="67">
        <v>225.5574</v>
      </c>
      <c r="M724" s="67">
        <f>VLOOKUP('3. Pollutant Emissions - EF'!A724,'2. Emissions Units &amp; Activities'!A:M,11,FALSE)*G724</f>
        <v>0.53740719999999997</v>
      </c>
      <c r="N724" s="67">
        <f>VLOOKUP('3. Pollutant Emissions - EF'!A724,'2. Emissions Units &amp; Activities'!A:M,12,FALSE)*G724</f>
        <v>0.6179654794520606</v>
      </c>
      <c r="O724" s="67">
        <f>VLOOKUP('3. Pollutant Emissions - EF'!A724,'2. Emissions Units &amp; Activities'!A:M,13,FALSE)*G724</f>
        <v>0.6179654794520606</v>
      </c>
    </row>
    <row r="725" spans="1:15" x14ac:dyDescent="0.35">
      <c r="A725" s="63" t="s">
        <v>106</v>
      </c>
      <c r="B725" s="66" t="s">
        <v>251</v>
      </c>
      <c r="C725" s="66" t="s">
        <v>252</v>
      </c>
      <c r="D725" s="8">
        <f>IFERROR(IF(OR($B725="",$B725="No CAS"),INDEX('[1]DEQ Pollutant List'!$A$7:$A$611,MATCH($C725,'[1]DEQ Pollutant List'!$C$7:$C$611,0)),INDEX('[1]DEQ Pollutant List'!$A$7:$A$611,MATCH($B725,'[1]DEQ Pollutant List'!$B$7:$B$611,0))),"")</f>
        <v>428</v>
      </c>
      <c r="F725" s="104">
        <v>2.17E-6</v>
      </c>
      <c r="G725" s="66">
        <v>2.17E-6</v>
      </c>
      <c r="H725" s="66" t="s">
        <v>360</v>
      </c>
      <c r="I725" s="66" t="s">
        <v>179</v>
      </c>
      <c r="J725" s="68">
        <v>0.90204382800000005</v>
      </c>
      <c r="K725" s="68">
        <v>1.414623</v>
      </c>
      <c r="L725" s="68">
        <v>1.414623</v>
      </c>
      <c r="M725" s="68">
        <f>VLOOKUP('3. Pollutant Emissions - EF'!A725,'2. Emissions Units &amp; Activities'!A:M,11,FALSE)*G725</f>
        <v>3.3704440000000002E-3</v>
      </c>
      <c r="N725" s="68">
        <f>VLOOKUP('3. Pollutant Emissions - EF'!A725,'2. Emissions Units &amp; Activities'!A:M,12,FALSE)*G725</f>
        <v>3.8756794520548306E-3</v>
      </c>
      <c r="O725" s="68">
        <f>VLOOKUP('3. Pollutant Emissions - EF'!A725,'2. Emissions Units &amp; Activities'!A:M,13,FALSE)*G725</f>
        <v>3.8756794520548306E-3</v>
      </c>
    </row>
    <row r="726" spans="1:15" x14ac:dyDescent="0.35">
      <c r="A726" s="62" t="s">
        <v>106</v>
      </c>
      <c r="B726" s="65" t="s">
        <v>225</v>
      </c>
      <c r="C726" s="65" t="s">
        <v>226</v>
      </c>
      <c r="D726" s="8">
        <f>IFERROR(IF(OR($B726="",$B726="No CAS"),INDEX('[1]DEQ Pollutant List'!$A$7:$A$611,MATCH($C726,'[1]DEQ Pollutant List'!$C$7:$C$611,0)),INDEX('[1]DEQ Pollutant List'!$A$7:$A$611,MATCH($B726,'[1]DEQ Pollutant List'!$B$7:$B$611,0))),"")</f>
        <v>364</v>
      </c>
      <c r="F726" s="104">
        <v>1.6500000000000001E-6</v>
      </c>
      <c r="G726" s="65">
        <v>1.6500000000000001E-6</v>
      </c>
      <c r="H726" s="65" t="s">
        <v>360</v>
      </c>
      <c r="I726" s="65" t="s">
        <v>179</v>
      </c>
      <c r="J726" s="67">
        <v>0.68588585999999996</v>
      </c>
      <c r="K726" s="67">
        <v>1.0756349999999999</v>
      </c>
      <c r="L726" s="67">
        <v>1.0756349999999999</v>
      </c>
      <c r="M726" s="67">
        <f>VLOOKUP('3. Pollutant Emissions - EF'!A726,'2. Emissions Units &amp; Activities'!A:M,11,FALSE)*G726</f>
        <v>2.5627800000000002E-3</v>
      </c>
      <c r="N726" s="67">
        <f>VLOOKUP('3. Pollutant Emissions - EF'!A726,'2. Emissions Units &amp; Activities'!A:M,12,FALSE)*G726</f>
        <v>2.9469452054794796E-3</v>
      </c>
      <c r="O726" s="67">
        <f>VLOOKUP('3. Pollutant Emissions - EF'!A726,'2. Emissions Units &amp; Activities'!A:M,13,FALSE)*G726</f>
        <v>2.9469452054794796E-3</v>
      </c>
    </row>
    <row r="727" spans="1:15" x14ac:dyDescent="0.35">
      <c r="A727" s="63" t="s">
        <v>106</v>
      </c>
      <c r="B727" s="66" t="s">
        <v>409</v>
      </c>
      <c r="C727" s="66" t="s">
        <v>410</v>
      </c>
      <c r="D727" s="8">
        <f>IFERROR(IF(OR($B727="",$B727="No CAS"),INDEX('[1]DEQ Pollutant List'!$A$7:$A$611,MATCH($C727,'[1]DEQ Pollutant List'!$C$7:$C$611,0)),INDEX('[1]DEQ Pollutant List'!$A$7:$A$611,MATCH($B727,'[1]DEQ Pollutant List'!$B$7:$B$611,0))),"")</f>
        <v>429</v>
      </c>
      <c r="F727" s="104">
        <v>8.4999999999999994E-8</v>
      </c>
      <c r="G727" s="66">
        <v>8.4999999999999994E-8</v>
      </c>
      <c r="H727" s="66" t="s">
        <v>360</v>
      </c>
      <c r="I727" s="66" t="s">
        <v>179</v>
      </c>
      <c r="J727" s="68">
        <v>3.5333514000000003E-2</v>
      </c>
      <c r="K727" s="68">
        <v>5.5411500000000002E-2</v>
      </c>
      <c r="L727" s="68">
        <v>5.5411500000000002E-2</v>
      </c>
      <c r="M727" s="68">
        <f>VLOOKUP('3. Pollutant Emissions - EF'!A727,'2. Emissions Units &amp; Activities'!A:M,11,FALSE)*G727</f>
        <v>1.32022E-4</v>
      </c>
      <c r="N727" s="68">
        <f>VLOOKUP('3. Pollutant Emissions - EF'!A727,'2. Emissions Units &amp; Activities'!A:M,12,FALSE)*G727</f>
        <v>1.5181232876712469E-4</v>
      </c>
      <c r="O727" s="68">
        <f>VLOOKUP('3. Pollutant Emissions - EF'!A727,'2. Emissions Units &amp; Activities'!A:M,13,FALSE)*G727</f>
        <v>1.5181232876712469E-4</v>
      </c>
    </row>
    <row r="728" spans="1:15" x14ac:dyDescent="0.35">
      <c r="A728" s="62" t="s">
        <v>106</v>
      </c>
      <c r="B728" s="65" t="s">
        <v>253</v>
      </c>
      <c r="C728" s="65" t="s">
        <v>254</v>
      </c>
      <c r="D728" s="8">
        <f>IFERROR(IF(OR($B728="",$B728="No CAS"),INDEX('[1]DEQ Pollutant List'!$A$7:$A$611,MATCH($C728,'[1]DEQ Pollutant List'!$C$7:$C$611,0)),INDEX('[1]DEQ Pollutant List'!$A$7:$A$611,MATCH($B728,'[1]DEQ Pollutant List'!$B$7:$B$611,0))),"")</f>
        <v>430</v>
      </c>
      <c r="F728" s="104">
        <v>2.8600000000000001E-4</v>
      </c>
      <c r="G728" s="65">
        <v>2.8600000000000001E-4</v>
      </c>
      <c r="H728" s="65" t="s">
        <v>360</v>
      </c>
      <c r="I728" s="65" t="s">
        <v>179</v>
      </c>
      <c r="J728" s="67">
        <v>118.8868824</v>
      </c>
      <c r="K728" s="67">
        <v>186.4434</v>
      </c>
      <c r="L728" s="67">
        <v>186.4434</v>
      </c>
      <c r="M728" s="67">
        <f>VLOOKUP('3. Pollutant Emissions - EF'!A728,'2. Emissions Units &amp; Activities'!A:M,11,FALSE)*G728</f>
        <v>0.44421520000000003</v>
      </c>
      <c r="N728" s="67">
        <f>VLOOKUP('3. Pollutant Emissions - EF'!A728,'2. Emissions Units &amp; Activities'!A:M,12,FALSE)*G728</f>
        <v>0.51080383561644316</v>
      </c>
      <c r="O728" s="67">
        <f>VLOOKUP('3. Pollutant Emissions - EF'!A728,'2. Emissions Units &amp; Activities'!A:M,13,FALSE)*G728</f>
        <v>0.51080383561644316</v>
      </c>
    </row>
    <row r="729" spans="1:15" x14ac:dyDescent="0.35">
      <c r="A729" s="63" t="s">
        <v>106</v>
      </c>
      <c r="B729" s="66" t="s">
        <v>255</v>
      </c>
      <c r="C729" s="66" t="s">
        <v>256</v>
      </c>
      <c r="D729" s="8">
        <f>IFERROR(IF(OR($B729="",$B729="No CAS"),INDEX('[1]DEQ Pollutant List'!$A$7:$A$611,MATCH($C729,'[1]DEQ Pollutant List'!$C$7:$C$611,0)),INDEX('[1]DEQ Pollutant List'!$A$7:$A$611,MATCH($B729,'[1]DEQ Pollutant List'!$B$7:$B$611,0))),"")</f>
        <v>431</v>
      </c>
      <c r="F729" s="104">
        <v>4.5500000000000001E-5</v>
      </c>
      <c r="G729" s="66">
        <v>4.5500000000000001E-5</v>
      </c>
      <c r="H729" s="66" t="s">
        <v>360</v>
      </c>
      <c r="I729" s="66" t="s">
        <v>179</v>
      </c>
      <c r="J729" s="68">
        <v>18.913822199999998</v>
      </c>
      <c r="K729" s="68">
        <v>29.661449999999999</v>
      </c>
      <c r="L729" s="68">
        <v>29.661449999999999</v>
      </c>
      <c r="M729" s="68">
        <f>VLOOKUP('3. Pollutant Emissions - EF'!A729,'2. Emissions Units &amp; Activities'!A:M,11,FALSE)*G729</f>
        <v>7.06706E-2</v>
      </c>
      <c r="N729" s="68">
        <f>VLOOKUP('3. Pollutant Emissions - EF'!A729,'2. Emissions Units &amp; Activities'!A:M,12,FALSE)*G729</f>
        <v>8.126424657534323E-2</v>
      </c>
      <c r="O729" s="68">
        <f>VLOOKUP('3. Pollutant Emissions - EF'!A729,'2. Emissions Units &amp; Activities'!A:M,13,FALSE)*G729</f>
        <v>8.126424657534323E-2</v>
      </c>
    </row>
    <row r="730" spans="1:15" x14ac:dyDescent="0.35">
      <c r="A730" s="62" t="s">
        <v>106</v>
      </c>
      <c r="B730" s="65" t="s">
        <v>231</v>
      </c>
      <c r="C730" s="65" t="s">
        <v>232</v>
      </c>
      <c r="D730" s="8">
        <f>IFERROR(IF(OR($B730="",$B730="No CAS"),INDEX('[1]DEQ Pollutant List'!$A$7:$A$611,MATCH($C730,'[1]DEQ Pollutant List'!$C$7:$C$611,0)),INDEX('[1]DEQ Pollutant List'!$A$7:$A$611,MATCH($B730,'[1]DEQ Pollutant List'!$B$7:$B$611,0))),"")</f>
        <v>575</v>
      </c>
      <c r="F730" s="104">
        <v>4.1300000000000001E-7</v>
      </c>
      <c r="G730" s="65">
        <v>4.1300000000000001E-7</v>
      </c>
      <c r="H730" s="65" t="s">
        <v>360</v>
      </c>
      <c r="I730" s="65" t="s">
        <v>179</v>
      </c>
      <c r="J730" s="67">
        <v>0.171679309</v>
      </c>
      <c r="K730" s="67">
        <v>0.26923469999999999</v>
      </c>
      <c r="L730" s="67">
        <v>0.26923469999999999</v>
      </c>
      <c r="M730" s="67">
        <f>VLOOKUP('3. Pollutant Emissions - EF'!A730,'2. Emissions Units &amp; Activities'!A:M,11,FALSE)*G730</f>
        <v>6.414716E-4</v>
      </c>
      <c r="N730" s="67">
        <f>VLOOKUP('3. Pollutant Emissions - EF'!A730,'2. Emissions Units &amp; Activities'!A:M,12,FALSE)*G730</f>
        <v>7.376293150685E-4</v>
      </c>
      <c r="O730" s="67">
        <f>VLOOKUP('3. Pollutant Emissions - EF'!A730,'2. Emissions Units &amp; Activities'!A:M,13,FALSE)*G730</f>
        <v>7.376293150685E-4</v>
      </c>
    </row>
    <row r="731" spans="1:15" x14ac:dyDescent="0.35">
      <c r="A731" s="63" t="s">
        <v>106</v>
      </c>
      <c r="B731" s="66" t="s">
        <v>355</v>
      </c>
      <c r="C731" s="66" t="s">
        <v>356</v>
      </c>
      <c r="D731" s="8">
        <f>IFERROR(IF(OR($B731="",$B731="No CAS"),INDEX('[1]DEQ Pollutant List'!$A$7:$A$611,MATCH($C731,'[1]DEQ Pollutant List'!$C$7:$C$611,0)),INDEX('[1]DEQ Pollutant List'!$A$7:$A$611,MATCH($B731,'[1]DEQ Pollutant List'!$B$7:$B$611,0))),"")</f>
        <v>580</v>
      </c>
      <c r="F731" s="103">
        <v>4.3900000000000003E-8</v>
      </c>
      <c r="G731" s="68">
        <v>4.3900000000000003E-8</v>
      </c>
      <c r="H731" s="66" t="s">
        <v>360</v>
      </c>
      <c r="I731" s="66" t="s">
        <v>179</v>
      </c>
      <c r="J731" s="68">
        <v>1.8248720999999999E-2</v>
      </c>
      <c r="K731" s="68">
        <v>2.861841E-2</v>
      </c>
      <c r="L731" s="68">
        <v>2.861841E-2</v>
      </c>
      <c r="M731" s="68">
        <f>VLOOKUP('3. Pollutant Emissions - EF'!A731,'2. Emissions Units &amp; Activities'!A:M,11,FALSE)*G731</f>
        <v>6.8185480000000005E-5</v>
      </c>
      <c r="N731" s="68">
        <f>VLOOKUP('3. Pollutant Emissions - EF'!A731,'2. Emissions Units &amp; Activities'!A:M,12,FALSE)*G731</f>
        <v>7.8406602739726763E-5</v>
      </c>
      <c r="O731" s="68">
        <f>VLOOKUP('3. Pollutant Emissions - EF'!A731,'2. Emissions Units &amp; Activities'!A:M,13,FALSE)*G731</f>
        <v>7.8406602739726763E-5</v>
      </c>
    </row>
    <row r="732" spans="1:15" x14ac:dyDescent="0.35">
      <c r="A732" s="62" t="s">
        <v>106</v>
      </c>
      <c r="B732" s="65" t="s">
        <v>292</v>
      </c>
      <c r="C732" s="65" t="s">
        <v>293</v>
      </c>
      <c r="D732" s="8">
        <f>IFERROR(IF(OR($B732="",$B732="No CAS"),INDEX('[1]DEQ Pollutant List'!$A$7:$A$611,MATCH($C732,'[1]DEQ Pollutant List'!$C$7:$C$611,0)),INDEX('[1]DEQ Pollutant List'!$A$7:$A$611,MATCH($B732,'[1]DEQ Pollutant List'!$B$7:$B$611,0))),"")</f>
        <v>585</v>
      </c>
      <c r="F732" s="104">
        <v>6.4999999999999996E-6</v>
      </c>
      <c r="G732" s="65">
        <v>6.4999999999999996E-6</v>
      </c>
      <c r="H732" s="65" t="s">
        <v>360</v>
      </c>
      <c r="I732" s="65" t="s">
        <v>179</v>
      </c>
      <c r="J732" s="67">
        <v>2.7019745999999998</v>
      </c>
      <c r="K732" s="67">
        <v>4.2373500000000002</v>
      </c>
      <c r="L732" s="67">
        <v>4.2373500000000002</v>
      </c>
      <c r="M732" s="67">
        <f>VLOOKUP('3. Pollutant Emissions - EF'!A732,'2. Emissions Units &amp; Activities'!A:M,11,FALSE)*G732</f>
        <v>1.00958E-2</v>
      </c>
      <c r="N732" s="67">
        <f>VLOOKUP('3. Pollutant Emissions - EF'!A732,'2. Emissions Units &amp; Activities'!A:M,12,FALSE)*G732</f>
        <v>1.1609178082191888E-2</v>
      </c>
      <c r="O732" s="67">
        <f>VLOOKUP('3. Pollutant Emissions - EF'!A732,'2. Emissions Units &amp; Activities'!A:M,13,FALSE)*G732</f>
        <v>1.1609178082191888E-2</v>
      </c>
    </row>
    <row r="733" spans="1:15" x14ac:dyDescent="0.35">
      <c r="A733" s="63" t="s">
        <v>106</v>
      </c>
      <c r="B733" s="66" t="s">
        <v>320</v>
      </c>
      <c r="C733" s="66" t="s">
        <v>321</v>
      </c>
      <c r="D733" s="8">
        <f>IFERROR(IF(OR($B733="",$B733="No CAS"),INDEX('[1]DEQ Pollutant List'!$A$7:$A$611,MATCH($C733,'[1]DEQ Pollutant List'!$C$7:$C$611,0)),INDEX('[1]DEQ Pollutant List'!$A$7:$A$611,MATCH($B733,'[1]DEQ Pollutant List'!$B$7:$B$611,0))),"")</f>
        <v>488</v>
      </c>
      <c r="F733" s="104">
        <v>1.45E-5</v>
      </c>
      <c r="G733" s="66">
        <v>1.45E-5</v>
      </c>
      <c r="H733" s="66" t="s">
        <v>360</v>
      </c>
      <c r="I733" s="66" t="s">
        <v>179</v>
      </c>
      <c r="J733" s="68">
        <v>6.0274818000000003</v>
      </c>
      <c r="K733" s="68">
        <v>9.4525500000000005</v>
      </c>
      <c r="L733" s="68">
        <v>9.4525500000000005</v>
      </c>
      <c r="M733" s="68">
        <f>VLOOKUP('3. Pollutant Emissions - EF'!A733,'2. Emissions Units &amp; Activities'!A:M,11,FALSE)*G733</f>
        <v>2.25214E-2</v>
      </c>
      <c r="N733" s="68">
        <f>VLOOKUP('3. Pollutant Emissions - EF'!A733,'2. Emissions Units &amp; Activities'!A:M,12,FALSE)*G733</f>
        <v>2.5897397260274214E-2</v>
      </c>
      <c r="O733" s="68">
        <f>VLOOKUP('3. Pollutant Emissions - EF'!A733,'2. Emissions Units &amp; Activities'!A:M,13,FALSE)*G733</f>
        <v>2.5897397260274214E-2</v>
      </c>
    </row>
    <row r="734" spans="1:15" x14ac:dyDescent="0.35">
      <c r="A734" s="62" t="s">
        <v>106</v>
      </c>
      <c r="B734" s="102" t="s">
        <v>357</v>
      </c>
      <c r="C734" s="65" t="s">
        <v>358</v>
      </c>
      <c r="D734" s="8">
        <f>IFERROR(IF(OR($B734="",$B734="No CAS"),INDEX('[1]DEQ Pollutant List'!$A$7:$A$611,MATCH($C734,'[1]DEQ Pollutant List'!$C$7:$C$611,0)),INDEX('[1]DEQ Pollutant List'!$A$7:$A$611,MATCH($B734,'[1]DEQ Pollutant List'!$B$7:$B$611,0))),"")</f>
        <v>595</v>
      </c>
      <c r="F734" s="104">
        <v>4.2199999999999999E-7</v>
      </c>
      <c r="G734" s="65">
        <v>4.2199999999999999E-7</v>
      </c>
      <c r="H734" s="65" t="s">
        <v>360</v>
      </c>
      <c r="I734" s="65" t="s">
        <v>179</v>
      </c>
      <c r="J734" s="67">
        <v>0.175420505</v>
      </c>
      <c r="K734" s="67">
        <v>0.27510180000000001</v>
      </c>
      <c r="L734" s="67">
        <v>0.27510180000000001</v>
      </c>
      <c r="M734" s="67">
        <f>VLOOKUP('3. Pollutant Emissions - EF'!A734,'2. Emissions Units &amp; Activities'!A:M,11,FALSE)*G734</f>
        <v>6.5545040000000005E-4</v>
      </c>
      <c r="N734" s="67">
        <f>VLOOKUP('3. Pollutant Emissions - EF'!A734,'2. Emissions Units &amp; Activities'!A:M,12,FALSE)*G734</f>
        <v>7.5370356164384264E-4</v>
      </c>
      <c r="O734" s="67">
        <f>VLOOKUP('3. Pollutant Emissions - EF'!A734,'2. Emissions Units &amp; Activities'!A:M,13,FALSE)*G734</f>
        <v>7.5370356164384264E-4</v>
      </c>
    </row>
    <row r="735" spans="1:15" x14ac:dyDescent="0.35">
      <c r="A735" s="63" t="s">
        <v>106</v>
      </c>
      <c r="B735" s="66" t="s">
        <v>257</v>
      </c>
      <c r="C735" s="66" t="s">
        <v>258</v>
      </c>
      <c r="D735" s="8">
        <f>IFERROR(IF(OR($B735="",$B735="No CAS"),INDEX('[1]DEQ Pollutant List'!$A$7:$A$611,MATCH($C735,'[1]DEQ Pollutant List'!$C$7:$C$611,0)),INDEX('[1]DEQ Pollutant List'!$A$7:$A$611,MATCH($B735,'[1]DEQ Pollutant List'!$B$7:$B$611,0))),"")</f>
        <v>600</v>
      </c>
      <c r="F735" s="104">
        <v>4.9799999999999998E-5</v>
      </c>
      <c r="G735" s="66">
        <v>4.9799999999999998E-5</v>
      </c>
      <c r="H735" s="66" t="s">
        <v>360</v>
      </c>
      <c r="I735" s="66" t="s">
        <v>179</v>
      </c>
      <c r="J735" s="89">
        <v>20.701282320000001</v>
      </c>
      <c r="K735" s="68">
        <v>32.464619999999996</v>
      </c>
      <c r="L735" s="68">
        <v>32.464619999999996</v>
      </c>
      <c r="M735" s="68">
        <f>VLOOKUP('3. Pollutant Emissions - EF'!A735,'2. Emissions Units &amp; Activities'!A:M,11,FALSE)*G735</f>
        <v>7.7349359999999992E-2</v>
      </c>
      <c r="N735" s="68">
        <f>VLOOKUP('3. Pollutant Emissions - EF'!A735,'2. Emissions Units &amp; Activities'!A:M,12,FALSE)*G735</f>
        <v>8.8944164383562466E-2</v>
      </c>
      <c r="O735" s="68">
        <f>VLOOKUP('3. Pollutant Emissions - EF'!A735,'2. Emissions Units &amp; Activities'!A:M,13,FALSE)*G735</f>
        <v>8.8944164383562466E-2</v>
      </c>
    </row>
    <row r="736" spans="1:15" x14ac:dyDescent="0.35">
      <c r="A736" s="62" t="s">
        <v>106</v>
      </c>
      <c r="B736" s="65" t="s">
        <v>294</v>
      </c>
      <c r="C736" s="65" t="s">
        <v>295</v>
      </c>
      <c r="D736" s="8">
        <f>IFERROR(IF(OR($B736="",$B736="No CAS"),INDEX('[1]DEQ Pollutant List'!$A$7:$A$611,MATCH($C736,'[1]DEQ Pollutant List'!$C$7:$C$611,0)),INDEX('[1]DEQ Pollutant List'!$A$7:$A$611,MATCH($B736,'[1]DEQ Pollutant List'!$B$7:$B$611,0))),"")</f>
        <v>608</v>
      </c>
      <c r="F736" s="104">
        <v>7.9300000000000003E-6</v>
      </c>
      <c r="G736" s="65">
        <v>7.9300000000000003E-6</v>
      </c>
      <c r="H736" s="65" t="s">
        <v>360</v>
      </c>
      <c r="I736" s="65" t="s">
        <v>179</v>
      </c>
      <c r="J736" s="65">
        <v>3.2964090119999998</v>
      </c>
      <c r="K736" s="67">
        <v>5.1695669999999998</v>
      </c>
      <c r="L736" s="67">
        <v>5.1695669999999998</v>
      </c>
      <c r="M736" s="67">
        <f>VLOOKUP('3. Pollutant Emissions - EF'!A736,'2. Emissions Units &amp; Activities'!A:M,11,FALSE)*G736</f>
        <v>1.2316876000000001E-2</v>
      </c>
      <c r="N736" s="67">
        <f>VLOOKUP('3. Pollutant Emissions - EF'!A736,'2. Emissions Units &amp; Activities'!A:M,12,FALSE)*G736</f>
        <v>1.4163197260274105E-2</v>
      </c>
      <c r="O736" s="67">
        <f>VLOOKUP('3. Pollutant Emissions - EF'!A736,'2. Emissions Units &amp; Activities'!A:M,13,FALSE)*G736</f>
        <v>1.4163197260274105E-2</v>
      </c>
    </row>
    <row r="737" spans="1:15" x14ac:dyDescent="0.35">
      <c r="A737" s="63" t="s">
        <v>106</v>
      </c>
      <c r="B737" s="66" t="s">
        <v>411</v>
      </c>
      <c r="C737" s="66" t="s">
        <v>412</v>
      </c>
      <c r="D737" s="8">
        <f>IFERROR(IF(OR($B737="",$B737="No CAS"),INDEX('[1]DEQ Pollutant List'!$A$7:$A$611,MATCH($C737,'[1]DEQ Pollutant List'!$C$7:$C$611,0)),INDEX('[1]DEQ Pollutant List'!$A$7:$A$611,MATCH($B737,'[1]DEQ Pollutant List'!$B$7:$B$611,0))),"")</f>
        <v>249</v>
      </c>
      <c r="F737" s="104">
        <v>3.6999999999999998E-5</v>
      </c>
      <c r="G737" s="66">
        <v>3.6999999999999998E-5</v>
      </c>
      <c r="H737" s="66" t="s">
        <v>360</v>
      </c>
      <c r="I737" s="66" t="s">
        <v>179</v>
      </c>
      <c r="J737" s="68">
        <v>15.380470799999999</v>
      </c>
      <c r="K737" s="68">
        <v>24.1203</v>
      </c>
      <c r="L737" s="68">
        <v>24.1203</v>
      </c>
      <c r="M737" s="68">
        <f>VLOOKUP('3. Pollutant Emissions - EF'!A737,'2. Emissions Units &amp; Activities'!A:M,11,FALSE)*G737</f>
        <v>5.7468399999999996E-2</v>
      </c>
      <c r="N737" s="68">
        <f>VLOOKUP('3. Pollutant Emissions - EF'!A737,'2. Emissions Units &amp; Activities'!A:M,12,FALSE)*G737</f>
        <v>6.6083013698630746E-2</v>
      </c>
      <c r="O737" s="68">
        <f>VLOOKUP('3. Pollutant Emissions - EF'!A737,'2. Emissions Units &amp; Activities'!A:M,13,FALSE)*G737</f>
        <v>6.6083013698630746E-2</v>
      </c>
    </row>
    <row r="738" spans="1:15" x14ac:dyDescent="0.35">
      <c r="A738" s="62" t="s">
        <v>106</v>
      </c>
      <c r="B738" s="65" t="s">
        <v>259</v>
      </c>
      <c r="C738" s="65" t="s">
        <v>260</v>
      </c>
      <c r="D738" s="8">
        <f>IFERROR(IF(OR($B738="",$B738="No CAS"),INDEX('[1]DEQ Pollutant List'!$A$7:$A$611,MATCH($C738,'[1]DEQ Pollutant List'!$C$7:$C$611,0)),INDEX('[1]DEQ Pollutant List'!$A$7:$A$611,MATCH($B738,'[1]DEQ Pollutant List'!$B$7:$B$611,0))),"")</f>
        <v>620</v>
      </c>
      <c r="F738" s="104">
        <v>1.6E-7</v>
      </c>
      <c r="G738" s="65">
        <v>1.6E-7</v>
      </c>
      <c r="H738" s="65" t="s">
        <v>360</v>
      </c>
      <c r="I738" s="65" t="s">
        <v>179</v>
      </c>
      <c r="J738" s="67">
        <v>6.6510143999999993E-2</v>
      </c>
      <c r="K738" s="67">
        <v>0.10430399999999999</v>
      </c>
      <c r="L738" s="67">
        <v>0.10430399999999999</v>
      </c>
      <c r="M738" s="67">
        <f>VLOOKUP('3. Pollutant Emissions - EF'!A738,'2. Emissions Units &amp; Activities'!A:M,11,FALSE)*G738</f>
        <v>2.48512E-4</v>
      </c>
      <c r="N738" s="67">
        <f>VLOOKUP('3. Pollutant Emissions - EF'!A738,'2. Emissions Units &amp; Activities'!A:M,12,FALSE)*G738</f>
        <v>2.8576438356164651E-4</v>
      </c>
      <c r="O738" s="67">
        <f>VLOOKUP('3. Pollutant Emissions - EF'!A738,'2. Emissions Units &amp; Activities'!A:M,13,FALSE)*G738</f>
        <v>2.8576438356164651E-4</v>
      </c>
    </row>
    <row r="739" spans="1:15" x14ac:dyDescent="0.35">
      <c r="A739" s="63" t="s">
        <v>106</v>
      </c>
      <c r="B739" s="66" t="s">
        <v>413</v>
      </c>
      <c r="C739" s="66" t="s">
        <v>414</v>
      </c>
      <c r="D739" s="8">
        <f>IFERROR(IF(OR($B739="",$B739="No CAS"),INDEX('[1]DEQ Pollutant List'!$A$7:$A$611,MATCH($C739,'[1]DEQ Pollutant List'!$C$7:$C$611,0)),INDEX('[1]DEQ Pollutant List'!$A$7:$A$611,MATCH($B739,'[1]DEQ Pollutant List'!$B$7:$B$611,0))),"")</f>
        <v>622</v>
      </c>
      <c r="F739" s="104">
        <v>4.3999999999999999E-5</v>
      </c>
      <c r="G739" s="66">
        <v>4.3999999999999999E-5</v>
      </c>
      <c r="H739" s="66" t="s">
        <v>360</v>
      </c>
      <c r="I739" s="66" t="s">
        <v>179</v>
      </c>
      <c r="J739" s="68">
        <v>18.290289600000001</v>
      </c>
      <c r="K739" s="68">
        <v>28.683599999999998</v>
      </c>
      <c r="L739" s="68">
        <v>28.683599999999998</v>
      </c>
      <c r="M739" s="68">
        <f>VLOOKUP('3. Pollutant Emissions - EF'!A739,'2. Emissions Units &amp; Activities'!A:M,11,FALSE)*G739</f>
        <v>6.8340800000000007E-2</v>
      </c>
      <c r="N739" s="68">
        <f>VLOOKUP('3. Pollutant Emissions - EF'!A739,'2. Emissions Units &amp; Activities'!A:M,12,FALSE)*G739</f>
        <v>7.8585205479452788E-2</v>
      </c>
      <c r="O739" s="68">
        <f>VLOOKUP('3. Pollutant Emissions - EF'!A739,'2. Emissions Units &amp; Activities'!A:M,13,FALSE)*G739</f>
        <v>7.8585205479452788E-2</v>
      </c>
    </row>
    <row r="740" spans="1:15" x14ac:dyDescent="0.35">
      <c r="A740" s="62" t="s">
        <v>106</v>
      </c>
      <c r="B740" s="65" t="s">
        <v>296</v>
      </c>
      <c r="C740" s="65" t="s">
        <v>297</v>
      </c>
      <c r="D740" s="8">
        <f>IFERROR(IF(OR($B740="",$B740="No CAS"),INDEX('[1]DEQ Pollutant List'!$A$7:$A$611,MATCH($C740,'[1]DEQ Pollutant List'!$C$7:$C$611,0)),INDEX('[1]DEQ Pollutant List'!$A$7:$A$611,MATCH($B740,'[1]DEQ Pollutant List'!$B$7:$B$611,0))),"")</f>
        <v>628</v>
      </c>
      <c r="F740" s="104">
        <v>7.2200000000000003E-6</v>
      </c>
      <c r="G740" s="65">
        <v>7.2200000000000003E-6</v>
      </c>
      <c r="H740" s="65" t="s">
        <v>360</v>
      </c>
      <c r="I740" s="65" t="s">
        <v>179</v>
      </c>
      <c r="J740" s="88">
        <v>3.001270248</v>
      </c>
      <c r="K740" s="67">
        <v>4.7067180000000004</v>
      </c>
      <c r="L740" s="67">
        <v>4.7067180000000004</v>
      </c>
      <c r="M740" s="67">
        <f>VLOOKUP('3. Pollutant Emissions - EF'!A740,'2. Emissions Units &amp; Activities'!A:M,11,FALSE)*G740</f>
        <v>1.1214104000000001E-2</v>
      </c>
      <c r="N740" s="67">
        <f>VLOOKUP('3. Pollutant Emissions - EF'!A740,'2. Emissions Units &amp; Activities'!A:M,12,FALSE)*G740</f>
        <v>1.2895117808219298E-2</v>
      </c>
      <c r="O740" s="67">
        <f>VLOOKUP('3. Pollutant Emissions - EF'!A740,'2. Emissions Units &amp; Activities'!A:M,13,FALSE)*G740</f>
        <v>1.2895117808219298E-2</v>
      </c>
    </row>
    <row r="741" spans="1:15" x14ac:dyDescent="0.35">
      <c r="A741" s="63" t="s">
        <v>106</v>
      </c>
      <c r="B741" s="66" t="s">
        <v>235</v>
      </c>
      <c r="C741" s="66" t="s">
        <v>236</v>
      </c>
      <c r="D741" s="8">
        <f>IFERROR(IF(OR($B741="",$B741="No CAS"),INDEX('[1]DEQ Pollutant List'!$A$7:$A$611,MATCH($C741,'[1]DEQ Pollutant List'!$C$7:$C$611,0)),INDEX('[1]DEQ Pollutant List'!$A$7:$A$611,MATCH($B741,'[1]DEQ Pollutant List'!$B$7:$B$611,0))),"")</f>
        <v>632</v>
      </c>
      <c r="F741" s="104">
        <v>7.96E-6</v>
      </c>
      <c r="G741" s="66">
        <v>7.96E-6</v>
      </c>
      <c r="H741" s="66" t="s">
        <v>360</v>
      </c>
      <c r="I741" s="66" t="s">
        <v>179</v>
      </c>
      <c r="J741" s="68">
        <v>3.308879664</v>
      </c>
      <c r="K741" s="68">
        <v>5.1891239999999996</v>
      </c>
      <c r="L741" s="68">
        <v>5.1891239999999996</v>
      </c>
      <c r="M741" s="68">
        <f>VLOOKUP('3. Pollutant Emissions - EF'!A741,'2. Emissions Units &amp; Activities'!A:M,11,FALSE)*G741</f>
        <v>1.2363472E-2</v>
      </c>
      <c r="N741" s="68">
        <f>VLOOKUP('3. Pollutant Emissions - EF'!A741,'2. Emissions Units &amp; Activities'!A:M,12,FALSE)*G741</f>
        <v>1.4216778082191914E-2</v>
      </c>
      <c r="O741" s="68">
        <f>VLOOKUP('3. Pollutant Emissions - EF'!A741,'2. Emissions Units &amp; Activities'!A:M,13,FALSE)*G741</f>
        <v>1.4216778082191914E-2</v>
      </c>
    </row>
    <row r="742" spans="1:15" x14ac:dyDescent="0.35">
      <c r="A742" s="62" t="s">
        <v>108</v>
      </c>
      <c r="B742" s="65" t="s">
        <v>276</v>
      </c>
      <c r="C742" s="65" t="s">
        <v>277</v>
      </c>
      <c r="D742" s="8">
        <f>IFERROR(IF(OR($B742="",$B742="No CAS"),INDEX('[1]DEQ Pollutant List'!$A$7:$A$611,MATCH($C742,'[1]DEQ Pollutant List'!$C$7:$C$611,0)),INDEX('[1]DEQ Pollutant List'!$A$7:$A$611,MATCH($B742,'[1]DEQ Pollutant List'!$B$7:$B$611,0))),"")</f>
        <v>113</v>
      </c>
      <c r="F742" s="105">
        <v>1.0200000000000001E-5</v>
      </c>
      <c r="G742" s="65">
        <v>1.0200000000000001E-5</v>
      </c>
      <c r="H742" s="65" t="s">
        <v>350</v>
      </c>
      <c r="I742" s="65" t="s">
        <v>179</v>
      </c>
      <c r="J742" s="67">
        <v>0.64489295999999996</v>
      </c>
      <c r="K742" s="67">
        <v>1.0109220000000001</v>
      </c>
      <c r="L742" s="67">
        <v>1.0109220000000001</v>
      </c>
      <c r="M742" s="67">
        <f>VLOOKUP('3. Pollutant Emissions - EF'!A742,'2. Emissions Units &amp; Activities'!A:M,11,FALSE)*G742</f>
        <v>2.4694199999999999E-3</v>
      </c>
      <c r="N742" s="67">
        <f>VLOOKUP('3. Pollutant Emissions - EF'!A742,'2. Emissions Units &amp; Activities'!A:M,12,FALSE)*G742</f>
        <v>2.7696493150685124E-3</v>
      </c>
      <c r="O742" s="67">
        <f>VLOOKUP('3. Pollutant Emissions - EF'!A742,'2. Emissions Units &amp; Activities'!A:M,13,FALSE)*G742</f>
        <v>2.7696493150685124E-3</v>
      </c>
    </row>
    <row r="743" spans="1:15" x14ac:dyDescent="0.35">
      <c r="A743" s="63" t="s">
        <v>108</v>
      </c>
      <c r="B743" s="66" t="s">
        <v>278</v>
      </c>
      <c r="C743" s="66" t="s">
        <v>279</v>
      </c>
      <c r="D743" s="8">
        <f>IFERROR(IF(OR($B743="",$B743="No CAS"),INDEX('[1]DEQ Pollutant List'!$A$7:$A$611,MATCH($C743,'[1]DEQ Pollutant List'!$C$7:$C$611,0)),INDEX('[1]DEQ Pollutant List'!$A$7:$A$611,MATCH($B743,'[1]DEQ Pollutant List'!$B$7:$B$611,0))),"")</f>
        <v>333</v>
      </c>
      <c r="F743" s="105">
        <v>5.6499999999999996E-4</v>
      </c>
      <c r="G743" s="66">
        <v>5.6499999999999996E-4</v>
      </c>
      <c r="H743" s="66" t="s">
        <v>350</v>
      </c>
      <c r="I743" s="66" t="s">
        <v>179</v>
      </c>
      <c r="J743" s="89">
        <v>35.722011999999999</v>
      </c>
      <c r="K743" s="68">
        <v>55.997149999999998</v>
      </c>
      <c r="L743" s="68">
        <v>55.997149999999998</v>
      </c>
      <c r="M743" s="68">
        <f>VLOOKUP('3. Pollutant Emissions - EF'!A743,'2. Emissions Units &amp; Activities'!A:M,11,FALSE)*G743</f>
        <v>0.13678649999999998</v>
      </c>
      <c r="N743" s="68">
        <f>VLOOKUP('3. Pollutant Emissions - EF'!A743,'2. Emissions Units &amp; Activities'!A:M,12,FALSE)*G743</f>
        <v>0.15341684931506955</v>
      </c>
      <c r="O743" s="68">
        <f>VLOOKUP('3. Pollutant Emissions - EF'!A743,'2. Emissions Units &amp; Activities'!A:M,13,FALSE)*G743</f>
        <v>0.15341684931506955</v>
      </c>
    </row>
    <row r="744" spans="1:15" x14ac:dyDescent="0.35">
      <c r="A744" s="62" t="s">
        <v>108</v>
      </c>
      <c r="B744" s="65" t="s">
        <v>206</v>
      </c>
      <c r="C744" s="65" t="s">
        <v>207</v>
      </c>
      <c r="D744" s="8">
        <f>IFERROR(IF(OR($B744="",$B744="No CAS"),INDEX('[1]DEQ Pollutant List'!$A$7:$A$611,MATCH($C744,'[1]DEQ Pollutant List'!$C$7:$C$611,0)),INDEX('[1]DEQ Pollutant List'!$A$7:$A$611,MATCH($B744,'[1]DEQ Pollutant List'!$B$7:$B$611,0))),"")</f>
        <v>1</v>
      </c>
      <c r="F744" s="104">
        <v>1.33E-3</v>
      </c>
      <c r="G744" s="65">
        <v>1.33E-3</v>
      </c>
      <c r="H744" s="65" t="s">
        <v>350</v>
      </c>
      <c r="I744" s="65" t="s">
        <v>179</v>
      </c>
      <c r="J744" s="88">
        <v>84.088983999999996</v>
      </c>
      <c r="K744" s="67">
        <v>131.81630000000001</v>
      </c>
      <c r="L744" s="67">
        <v>131.81630000000001</v>
      </c>
      <c r="M744" s="67">
        <f>VLOOKUP('3. Pollutant Emissions - EF'!A744,'2. Emissions Units &amp; Activities'!A:M,11,FALSE)*G744</f>
        <v>0.32199299999999997</v>
      </c>
      <c r="N744" s="67">
        <f>VLOOKUP('3. Pollutant Emissions - EF'!A744,'2. Emissions Units &amp; Activities'!A:M,12,FALSE)*G744</f>
        <v>0.361140547945208</v>
      </c>
      <c r="O744" s="67">
        <f>VLOOKUP('3. Pollutant Emissions - EF'!A744,'2. Emissions Units &amp; Activities'!A:M,13,FALSE)*G744</f>
        <v>0.361140547945208</v>
      </c>
    </row>
    <row r="745" spans="1:15" x14ac:dyDescent="0.35">
      <c r="A745" s="63" t="s">
        <v>108</v>
      </c>
      <c r="B745" s="66" t="s">
        <v>301</v>
      </c>
      <c r="C745" s="66" t="s">
        <v>302</v>
      </c>
      <c r="D745" s="8">
        <f>IFERROR(IF(OR($B745="",$B745="No CAS"),INDEX('[1]DEQ Pollutant List'!$A$7:$A$611,MATCH($C745,'[1]DEQ Pollutant List'!$C$7:$C$611,0)),INDEX('[1]DEQ Pollutant List'!$A$7:$A$611,MATCH($B745,'[1]DEQ Pollutant List'!$B$7:$B$611,0))),"")</f>
        <v>5</v>
      </c>
      <c r="F745" s="104">
        <v>5.3199999999999999E-5</v>
      </c>
      <c r="G745" s="66">
        <v>5.3199999999999999E-5</v>
      </c>
      <c r="H745" s="66" t="s">
        <v>350</v>
      </c>
      <c r="I745" s="66" t="s">
        <v>179</v>
      </c>
      <c r="J745" s="89">
        <v>3.36355936</v>
      </c>
      <c r="K745" s="68">
        <v>5.2726519999999999</v>
      </c>
      <c r="L745" s="68">
        <v>5.2726519999999999</v>
      </c>
      <c r="M745" s="68">
        <f>VLOOKUP('3. Pollutant Emissions - EF'!A745,'2. Emissions Units &amp; Activities'!A:M,11,FALSE)*G745</f>
        <v>1.2879719999999999E-2</v>
      </c>
      <c r="N745" s="68">
        <f>VLOOKUP('3. Pollutant Emissions - EF'!A745,'2. Emissions Units &amp; Activities'!A:M,12,FALSE)*G745</f>
        <v>1.4445621917808319E-2</v>
      </c>
      <c r="O745" s="68">
        <f>VLOOKUP('3. Pollutant Emissions - EF'!A745,'2. Emissions Units &amp; Activities'!A:M,13,FALSE)*G745</f>
        <v>1.4445621917808319E-2</v>
      </c>
    </row>
    <row r="746" spans="1:15" x14ac:dyDescent="0.35">
      <c r="A746" s="62" t="s">
        <v>108</v>
      </c>
      <c r="B746" s="65" t="s">
        <v>312</v>
      </c>
      <c r="C746" s="65" t="s">
        <v>313</v>
      </c>
      <c r="D746" s="8">
        <f>IFERROR(IF(OR($B746="",$B746="No CAS"),INDEX('[1]DEQ Pollutant List'!$A$7:$A$611,MATCH($C746,'[1]DEQ Pollutant List'!$C$7:$C$611,0)),INDEX('[1]DEQ Pollutant List'!$A$7:$A$611,MATCH($B746,'[1]DEQ Pollutant List'!$B$7:$B$611,0))),"")</f>
        <v>46</v>
      </c>
      <c r="F746" s="104">
        <v>7.52E-6</v>
      </c>
      <c r="G746" s="65">
        <v>7.52E-6</v>
      </c>
      <c r="H746" s="65" t="s">
        <v>350</v>
      </c>
      <c r="I746" s="65" t="s">
        <v>179</v>
      </c>
      <c r="J746" s="67">
        <v>0.475450496</v>
      </c>
      <c r="K746" s="67">
        <v>0.74530719999999995</v>
      </c>
      <c r="L746" s="67">
        <v>0.74530719999999995</v>
      </c>
      <c r="M746" s="67">
        <f>VLOOKUP('3. Pollutant Emissions - EF'!A746,'2. Emissions Units &amp; Activities'!A:M,11,FALSE)*G746</f>
        <v>1.820592E-3</v>
      </c>
      <c r="N746" s="67">
        <f>VLOOKUP('3. Pollutant Emissions - EF'!A746,'2. Emissions Units &amp; Activities'!A:M,12,FALSE)*G746</f>
        <v>2.0419375342465894E-3</v>
      </c>
      <c r="O746" s="67">
        <f>VLOOKUP('3. Pollutant Emissions - EF'!A746,'2. Emissions Units &amp; Activities'!A:M,13,FALSE)*G746</f>
        <v>2.0419375342465894E-3</v>
      </c>
    </row>
    <row r="747" spans="1:15" x14ac:dyDescent="0.35">
      <c r="A747" s="63" t="s">
        <v>108</v>
      </c>
      <c r="B747" s="66" t="s">
        <v>282</v>
      </c>
      <c r="C747" s="66" t="s">
        <v>283</v>
      </c>
      <c r="D747" s="8">
        <f>IFERROR(IF(OR($B747="",$B747="No CAS"),INDEX('[1]DEQ Pollutant List'!$A$7:$A$611,MATCH($C747,'[1]DEQ Pollutant List'!$C$7:$C$611,0)),INDEX('[1]DEQ Pollutant List'!$A$7:$A$611,MATCH($B747,'[1]DEQ Pollutant List'!$B$7:$B$611,0))),"")</f>
        <v>108</v>
      </c>
      <c r="F747" s="104">
        <v>1.01E-5</v>
      </c>
      <c r="G747" s="66">
        <v>1.01E-5</v>
      </c>
      <c r="H747" s="66" t="s">
        <v>350</v>
      </c>
      <c r="I747" s="66" t="s">
        <v>179</v>
      </c>
      <c r="J747" s="68">
        <v>0.63857048000000005</v>
      </c>
      <c r="K747" s="68">
        <v>1.0010110000000001</v>
      </c>
      <c r="L747" s="68">
        <v>1.0010110000000001</v>
      </c>
      <c r="M747" s="68">
        <f>VLOOKUP('3. Pollutant Emissions - EF'!A747,'2. Emissions Units &amp; Activities'!A:M,11,FALSE)*G747</f>
        <v>2.4452099999999997E-3</v>
      </c>
      <c r="N747" s="68">
        <f>VLOOKUP('3. Pollutant Emissions - EF'!A747,'2. Emissions Units &amp; Activities'!A:M,12,FALSE)*G747</f>
        <v>2.7424958904109778E-3</v>
      </c>
      <c r="O747" s="68">
        <f>VLOOKUP('3. Pollutant Emissions - EF'!A747,'2. Emissions Units &amp; Activities'!A:M,13,FALSE)*G747</f>
        <v>2.7424958904109778E-3</v>
      </c>
    </row>
    <row r="748" spans="1:15" x14ac:dyDescent="0.35">
      <c r="A748" s="62" t="s">
        <v>108</v>
      </c>
      <c r="B748" s="65" t="s">
        <v>284</v>
      </c>
      <c r="C748" s="65" t="s">
        <v>285</v>
      </c>
      <c r="D748" s="8">
        <f>IFERROR(IF(OR($B748="",$B748="No CAS"),INDEX('[1]DEQ Pollutant List'!$A$7:$A$611,MATCH($C748,'[1]DEQ Pollutant List'!$C$7:$C$611,0)),INDEX('[1]DEQ Pollutant List'!$A$7:$A$611,MATCH($B748,'[1]DEQ Pollutant List'!$B$7:$B$611,0))),"")</f>
        <v>118</v>
      </c>
      <c r="F748" s="104">
        <v>1.4E-5</v>
      </c>
      <c r="G748" s="65">
        <v>1.4E-5</v>
      </c>
      <c r="H748" s="65" t="s">
        <v>350</v>
      </c>
      <c r="I748" s="65" t="s">
        <v>179</v>
      </c>
      <c r="J748" s="67">
        <v>0.88514720000000002</v>
      </c>
      <c r="K748" s="67">
        <v>1.38754</v>
      </c>
      <c r="L748" s="67">
        <v>1.38754</v>
      </c>
      <c r="M748" s="67">
        <f>VLOOKUP('3. Pollutant Emissions - EF'!A748,'2. Emissions Units &amp; Activities'!A:M,11,FALSE)*G748</f>
        <v>3.3893999999999999E-3</v>
      </c>
      <c r="N748" s="67">
        <f>VLOOKUP('3. Pollutant Emissions - EF'!A748,'2. Emissions Units &amp; Activities'!A:M,12,FALSE)*G748</f>
        <v>3.8014794520548211E-3</v>
      </c>
      <c r="O748" s="67">
        <f>VLOOKUP('3. Pollutant Emissions - EF'!A748,'2. Emissions Units &amp; Activities'!A:M,13,FALSE)*G748</f>
        <v>3.8014794520548211E-3</v>
      </c>
    </row>
    <row r="749" spans="1:15" x14ac:dyDescent="0.35">
      <c r="A749" s="63" t="s">
        <v>108</v>
      </c>
      <c r="B749" s="66" t="s">
        <v>286</v>
      </c>
      <c r="C749" s="66" t="s">
        <v>287</v>
      </c>
      <c r="D749" s="8">
        <f>IFERROR(IF(OR($B749="",$B749="No CAS"),INDEX('[1]DEQ Pollutant List'!$A$7:$A$611,MATCH($C749,'[1]DEQ Pollutant List'!$C$7:$C$611,0)),INDEX('[1]DEQ Pollutant List'!$A$7:$A$611,MATCH($B749,'[1]DEQ Pollutant List'!$B$7:$B$611,0))),"")</f>
        <v>328</v>
      </c>
      <c r="F749" s="104">
        <v>2.9799999999999999E-5</v>
      </c>
      <c r="G749" s="66">
        <v>2.9799999999999999E-5</v>
      </c>
      <c r="H749" s="66" t="s">
        <v>350</v>
      </c>
      <c r="I749" s="66" t="s">
        <v>179</v>
      </c>
      <c r="J749" s="68">
        <v>1.8840990399999999</v>
      </c>
      <c r="K749" s="68">
        <v>2.953478</v>
      </c>
      <c r="L749" s="68">
        <v>2.953478</v>
      </c>
      <c r="M749" s="68">
        <f>VLOOKUP('3. Pollutant Emissions - EF'!A749,'2. Emissions Units &amp; Activities'!A:M,11,FALSE)*G749</f>
        <v>7.21458E-3</v>
      </c>
      <c r="N749" s="68">
        <f>VLOOKUP('3. Pollutant Emissions - EF'!A749,'2. Emissions Units &amp; Activities'!A:M,12,FALSE)*G749</f>
        <v>8.0917205479452622E-3</v>
      </c>
      <c r="O749" s="68">
        <f>VLOOKUP('3. Pollutant Emissions - EF'!A749,'2. Emissions Units &amp; Activities'!A:M,13,FALSE)*G749</f>
        <v>8.0917205479452622E-3</v>
      </c>
    </row>
    <row r="750" spans="1:15" x14ac:dyDescent="0.35">
      <c r="A750" s="62" t="s">
        <v>108</v>
      </c>
      <c r="B750" s="65" t="s">
        <v>316</v>
      </c>
      <c r="C750" s="66" t="s">
        <v>317</v>
      </c>
      <c r="D750" s="8">
        <f>IFERROR(IF(OR($B750="",$B750="No CAS"),INDEX('[1]DEQ Pollutant List'!$A$7:$A$611,MATCH($C750,'[1]DEQ Pollutant List'!$C$7:$C$611,0)),INDEX('[1]DEQ Pollutant List'!$A$7:$A$611,MATCH($B750,'[1]DEQ Pollutant List'!$B$7:$B$611,0))),"")</f>
        <v>229</v>
      </c>
      <c r="F750" s="104">
        <v>5.0000000000000004E-6</v>
      </c>
      <c r="G750" s="65">
        <v>5.0000000000000004E-6</v>
      </c>
      <c r="H750" s="65" t="s">
        <v>350</v>
      </c>
      <c r="I750" s="65" t="s">
        <v>179</v>
      </c>
      <c r="J750" s="67">
        <v>0.31612400000000002</v>
      </c>
      <c r="K750" s="67">
        <v>0.49554999999999999</v>
      </c>
      <c r="L750" s="67">
        <v>0.49554999999999999</v>
      </c>
      <c r="M750" s="67">
        <f>VLOOKUP('3. Pollutant Emissions - EF'!A750,'2. Emissions Units &amp; Activities'!A:M,11,FALSE)*G750</f>
        <v>1.2105E-3</v>
      </c>
      <c r="N750" s="67">
        <f>VLOOKUP('3. Pollutant Emissions - EF'!A750,'2. Emissions Units &amp; Activities'!A:M,12,FALSE)*G750</f>
        <v>1.3576712328767218E-3</v>
      </c>
      <c r="O750" s="67">
        <f>VLOOKUP('3. Pollutant Emissions - EF'!A750,'2. Emissions Units &amp; Activities'!A:M,13,FALSE)*G750</f>
        <v>1.3576712328767218E-3</v>
      </c>
    </row>
    <row r="751" spans="1:15" x14ac:dyDescent="0.35">
      <c r="A751" s="63" t="s">
        <v>108</v>
      </c>
      <c r="B751" s="66" t="s">
        <v>338</v>
      </c>
      <c r="C751" s="66" t="s">
        <v>339</v>
      </c>
      <c r="D751" s="8">
        <f>IFERROR(IF(OR($B751="",$B751="No CAS"),INDEX('[1]DEQ Pollutant List'!$A$7:$A$611,MATCH($C751,'[1]DEQ Pollutant List'!$C$7:$C$611,0)),INDEX('[1]DEQ Pollutant List'!$A$7:$A$611,MATCH($B751,'[1]DEQ Pollutant List'!$B$7:$B$611,0))),"")</f>
        <v>233</v>
      </c>
      <c r="F751" s="104">
        <v>1.27E-5</v>
      </c>
      <c r="G751" s="66">
        <v>1.27E-5</v>
      </c>
      <c r="H751" s="66" t="s">
        <v>350</v>
      </c>
      <c r="I751" s="66" t="s">
        <v>179</v>
      </c>
      <c r="J751" s="68">
        <v>0.80295496</v>
      </c>
      <c r="K751" s="68">
        <v>1.258697</v>
      </c>
      <c r="L751" s="68">
        <v>1.258697</v>
      </c>
      <c r="M751" s="68">
        <f>VLOOKUP('3. Pollutant Emissions - EF'!A751,'2. Emissions Units &amp; Activities'!A:M,11,FALSE)*G751</f>
        <v>3.0746699999999998E-3</v>
      </c>
      <c r="N751" s="68">
        <f>VLOOKUP('3. Pollutant Emissions - EF'!A751,'2. Emissions Units &amp; Activities'!A:M,12,FALSE)*G751</f>
        <v>3.4484849315068733E-3</v>
      </c>
      <c r="O751" s="68">
        <f>VLOOKUP('3. Pollutant Emissions - EF'!A751,'2. Emissions Units &amp; Activities'!A:M,13,FALSE)*G751</f>
        <v>3.4484849315068733E-3</v>
      </c>
    </row>
    <row r="752" spans="1:15" x14ac:dyDescent="0.35">
      <c r="A752" s="62" t="s">
        <v>108</v>
      </c>
      <c r="B752" s="65" t="s">
        <v>217</v>
      </c>
      <c r="C752" s="65" t="s">
        <v>218</v>
      </c>
      <c r="D752" s="8">
        <f>IFERROR(IF(OR($B752="",$B752="No CAS"),INDEX('[1]DEQ Pollutant List'!$A$7:$A$611,MATCH($C752,'[1]DEQ Pollutant List'!$C$7:$C$611,0)),INDEX('[1]DEQ Pollutant List'!$A$7:$A$611,MATCH($B752,'[1]DEQ Pollutant List'!$B$7:$B$611,0))),"")</f>
        <v>250</v>
      </c>
      <c r="F752" s="104">
        <v>2.0000000000000001E-4</v>
      </c>
      <c r="G752" s="65">
        <v>2.0000000000000001E-4</v>
      </c>
      <c r="H752" s="65" t="s">
        <v>350</v>
      </c>
      <c r="I752" s="65" t="s">
        <v>179</v>
      </c>
      <c r="J752" s="88">
        <v>12.644959999999999</v>
      </c>
      <c r="K752" s="67">
        <v>19.821999999999999</v>
      </c>
      <c r="L752" s="67">
        <v>19.821999999999999</v>
      </c>
      <c r="M752" s="67">
        <f>VLOOKUP('3. Pollutant Emissions - EF'!A752,'2. Emissions Units &amp; Activities'!A:M,11,FALSE)*G752</f>
        <v>4.8419999999999998E-2</v>
      </c>
      <c r="N752" s="67">
        <f>VLOOKUP('3. Pollutant Emissions - EF'!A752,'2. Emissions Units &amp; Activities'!A:M,12,FALSE)*G752</f>
        <v>5.4306849315068871E-2</v>
      </c>
      <c r="O752" s="67">
        <f>VLOOKUP('3. Pollutant Emissions - EF'!A752,'2. Emissions Units &amp; Activities'!A:M,13,FALSE)*G752</f>
        <v>5.4306849315068871E-2</v>
      </c>
    </row>
    <row r="753" spans="1:15" x14ac:dyDescent="0.35">
      <c r="A753" s="63" t="s">
        <v>108</v>
      </c>
      <c r="B753" s="66" t="s">
        <v>249</v>
      </c>
      <c r="C753" s="66" t="s">
        <v>250</v>
      </c>
      <c r="D753" s="8">
        <f>IFERROR(IF(OR($B753="",$B753="No CAS"),INDEX('[1]DEQ Pollutant List'!$A$7:$A$611,MATCH($C753,'[1]DEQ Pollutant List'!$C$7:$C$611,0)),INDEX('[1]DEQ Pollutant List'!$A$7:$A$611,MATCH($B753,'[1]DEQ Pollutant List'!$B$7:$B$611,0))),"")</f>
        <v>289</v>
      </c>
      <c r="F753" s="104">
        <v>1.56E-5</v>
      </c>
      <c r="G753" s="66">
        <v>1.56E-5</v>
      </c>
      <c r="H753" s="66" t="s">
        <v>350</v>
      </c>
      <c r="I753" s="66" t="s">
        <v>179</v>
      </c>
      <c r="J753" s="89">
        <v>0.98630688</v>
      </c>
      <c r="K753" s="68">
        <v>1.546116</v>
      </c>
      <c r="L753" s="68">
        <v>1.546116</v>
      </c>
      <c r="M753" s="68">
        <f>VLOOKUP('3. Pollutant Emissions - EF'!A753,'2. Emissions Units &amp; Activities'!A:M,11,FALSE)*G753</f>
        <v>3.7767599999999997E-3</v>
      </c>
      <c r="N753" s="68">
        <f>VLOOKUP('3. Pollutant Emissions - EF'!A753,'2. Emissions Units &amp; Activities'!A:M,12,FALSE)*G753</f>
        <v>4.2359342465753715E-3</v>
      </c>
      <c r="O753" s="68">
        <f>VLOOKUP('3. Pollutant Emissions - EF'!A753,'2. Emissions Units &amp; Activities'!A:M,13,FALSE)*G753</f>
        <v>4.2359342465753715E-3</v>
      </c>
    </row>
    <row r="754" spans="1:15" x14ac:dyDescent="0.35">
      <c r="A754" s="62" t="s">
        <v>108</v>
      </c>
      <c r="B754" s="65" t="s">
        <v>303</v>
      </c>
      <c r="C754" s="65" t="s">
        <v>304</v>
      </c>
      <c r="D754" s="8">
        <f>IFERROR(IF(OR($B754="",$B754="No CAS"),INDEX('[1]DEQ Pollutant List'!$A$7:$A$611,MATCH($C754,'[1]DEQ Pollutant List'!$C$7:$C$611,0)),INDEX('[1]DEQ Pollutant List'!$A$7:$A$611,MATCH($B754,'[1]DEQ Pollutant List'!$B$7:$B$611,0))),"")</f>
        <v>321</v>
      </c>
      <c r="F754" s="104">
        <v>1.12E-2</v>
      </c>
      <c r="G754" s="65">
        <v>1.12E-2</v>
      </c>
      <c r="H754" s="65" t="s">
        <v>350</v>
      </c>
      <c r="I754" s="65" t="s">
        <v>179</v>
      </c>
      <c r="J754" s="65">
        <v>708.11775999999998</v>
      </c>
      <c r="K754" s="67">
        <v>1110.0319999999999</v>
      </c>
      <c r="L754" s="67">
        <v>1110.0319999999999</v>
      </c>
      <c r="M754" s="67">
        <f>VLOOKUP('3. Pollutant Emissions - EF'!A754,'2. Emissions Units &amp; Activities'!A:M,11,FALSE)*G754</f>
        <v>2.7115199999999997</v>
      </c>
      <c r="N754" s="67">
        <f>VLOOKUP('3. Pollutant Emissions - EF'!A754,'2. Emissions Units &amp; Activities'!A:M,12,FALSE)*G754</f>
        <v>3.0411835616438569</v>
      </c>
      <c r="O754" s="67">
        <f>VLOOKUP('3. Pollutant Emissions - EF'!A754,'2. Emissions Units &amp; Activities'!A:M,13,FALSE)*G754</f>
        <v>3.0411835616438569</v>
      </c>
    </row>
    <row r="755" spans="1:15" x14ac:dyDescent="0.35">
      <c r="A755" s="63" t="s">
        <v>108</v>
      </c>
      <c r="B755" s="66" t="s">
        <v>290</v>
      </c>
      <c r="C755" s="66" t="s">
        <v>291</v>
      </c>
      <c r="D755" s="8">
        <f>IFERROR(IF(OR($B755="",$B755="No CAS"),INDEX('[1]DEQ Pollutant List'!$A$7:$A$611,MATCH($C755,'[1]DEQ Pollutant List'!$C$7:$C$611,0)),INDEX('[1]DEQ Pollutant List'!$A$7:$A$611,MATCH($B755,'[1]DEQ Pollutant List'!$B$7:$B$611,0))),"")</f>
        <v>337</v>
      </c>
      <c r="F755" s="104">
        <v>1.11E-4</v>
      </c>
      <c r="G755" s="66">
        <v>1.11E-4</v>
      </c>
      <c r="H755" s="66" t="s">
        <v>350</v>
      </c>
      <c r="I755" s="66" t="s">
        <v>179</v>
      </c>
      <c r="J755" s="68">
        <v>7.0179527999999998</v>
      </c>
      <c r="K755" s="68">
        <v>11.00121</v>
      </c>
      <c r="L755" s="68">
        <v>11.00121</v>
      </c>
      <c r="M755" s="68">
        <f>VLOOKUP('3. Pollutant Emissions - EF'!A755,'2. Emissions Units &amp; Activities'!A:M,11,FALSE)*G755</f>
        <v>2.68731E-2</v>
      </c>
      <c r="N755" s="68">
        <f>VLOOKUP('3. Pollutant Emissions - EF'!A755,'2. Emissions Units &amp; Activities'!A:M,12,FALSE)*G755</f>
        <v>3.0140301369863225E-2</v>
      </c>
      <c r="O755" s="68">
        <f>VLOOKUP('3. Pollutant Emissions - EF'!A755,'2. Emissions Units &amp; Activities'!A:M,13,FALSE)*G755</f>
        <v>3.0140301369863225E-2</v>
      </c>
    </row>
    <row r="756" spans="1:15" x14ac:dyDescent="0.35">
      <c r="A756" s="62" t="s">
        <v>108</v>
      </c>
      <c r="B756" s="65" t="s">
        <v>292</v>
      </c>
      <c r="C756" s="65" t="s">
        <v>293</v>
      </c>
      <c r="D756" s="8">
        <f>IFERROR(IF(OR($B756="",$B756="No CAS"),INDEX('[1]DEQ Pollutant List'!$A$7:$A$611,MATCH($C756,'[1]DEQ Pollutant List'!$C$7:$C$611,0)),INDEX('[1]DEQ Pollutant List'!$A$7:$A$611,MATCH($B756,'[1]DEQ Pollutant List'!$B$7:$B$611,0))),"")</f>
        <v>585</v>
      </c>
      <c r="F756" s="104">
        <v>2.44E-5</v>
      </c>
      <c r="G756" s="65">
        <v>2.44E-5</v>
      </c>
      <c r="H756" s="65" t="s">
        <v>350</v>
      </c>
      <c r="I756" s="65" t="s">
        <v>179</v>
      </c>
      <c r="J756" s="67">
        <v>1.54268512</v>
      </c>
      <c r="K756" s="67">
        <v>2.4182839999999999</v>
      </c>
      <c r="L756" s="67">
        <v>2.4182839999999999</v>
      </c>
      <c r="M756" s="67">
        <f>VLOOKUP('3. Pollutant Emissions - EF'!A756,'2. Emissions Units &amp; Activities'!A:M,11,FALSE)*G756</f>
        <v>5.9072400000000002E-3</v>
      </c>
      <c r="N756" s="67">
        <f>VLOOKUP('3. Pollutant Emissions - EF'!A756,'2. Emissions Units &amp; Activities'!A:M,12,FALSE)*G756</f>
        <v>6.6254356164384019E-3</v>
      </c>
      <c r="O756" s="67">
        <f>VLOOKUP('3. Pollutant Emissions - EF'!A756,'2. Emissions Units &amp; Activities'!A:M,13,FALSE)*G756</f>
        <v>6.6254356164384019E-3</v>
      </c>
    </row>
    <row r="757" spans="1:15" x14ac:dyDescent="0.35">
      <c r="A757" s="63" t="s">
        <v>108</v>
      </c>
      <c r="B757" s="66" t="s">
        <v>257</v>
      </c>
      <c r="C757" s="66" t="s">
        <v>258</v>
      </c>
      <c r="D757" s="8">
        <f>IFERROR(IF(OR($B757="",$B757="No CAS"),INDEX('[1]DEQ Pollutant List'!$A$7:$A$611,MATCH($C757,'[1]DEQ Pollutant List'!$C$7:$C$611,0)),INDEX('[1]DEQ Pollutant List'!$A$7:$A$611,MATCH($B757,'[1]DEQ Pollutant List'!$B$7:$B$611,0))),"")</f>
        <v>600</v>
      </c>
      <c r="F757" s="104">
        <v>1.17E-4</v>
      </c>
      <c r="G757" s="66">
        <v>1.17E-4</v>
      </c>
      <c r="H757" s="66" t="s">
        <v>350</v>
      </c>
      <c r="I757" s="66" t="s">
        <v>179</v>
      </c>
      <c r="J757" s="89">
        <v>7.3973015999999996</v>
      </c>
      <c r="K757" s="68">
        <v>11.59587</v>
      </c>
      <c r="L757" s="68">
        <v>11.59587</v>
      </c>
      <c r="M757" s="68">
        <f>VLOOKUP('3. Pollutant Emissions - EF'!A757,'2. Emissions Units &amp; Activities'!A:M,11,FALSE)*G757</f>
        <v>2.8325699999999999E-2</v>
      </c>
      <c r="N757" s="68">
        <f>VLOOKUP('3. Pollutant Emissions - EF'!A757,'2. Emissions Units &amp; Activities'!A:M,12,FALSE)*G757</f>
        <v>3.1769506849315288E-2</v>
      </c>
      <c r="O757" s="68">
        <f>VLOOKUP('3. Pollutant Emissions - EF'!A757,'2. Emissions Units &amp; Activities'!A:M,13,FALSE)*G757</f>
        <v>3.1769506849315288E-2</v>
      </c>
    </row>
    <row r="758" spans="1:15" x14ac:dyDescent="0.35">
      <c r="A758" s="62" t="s">
        <v>108</v>
      </c>
      <c r="B758" s="65" t="s">
        <v>294</v>
      </c>
      <c r="C758" s="65" t="s">
        <v>295</v>
      </c>
      <c r="D758" s="8">
        <f>IFERROR(IF(OR($B758="",$B758="No CAS"),INDEX('[1]DEQ Pollutant List'!$A$7:$A$611,MATCH($C758,'[1]DEQ Pollutant List'!$C$7:$C$611,0)),INDEX('[1]DEQ Pollutant List'!$A$7:$A$611,MATCH($B758,'[1]DEQ Pollutant List'!$B$7:$B$611,0))),"")</f>
        <v>608</v>
      </c>
      <c r="F758" s="104">
        <v>6.1999999999999999E-6</v>
      </c>
      <c r="G758" s="65">
        <v>6.1999999999999999E-6</v>
      </c>
      <c r="H758" s="65" t="s">
        <v>350</v>
      </c>
      <c r="I758" s="65" t="s">
        <v>179</v>
      </c>
      <c r="J758" s="65">
        <v>0.39199376000000002</v>
      </c>
      <c r="K758" s="67">
        <v>0.61448199999999997</v>
      </c>
      <c r="L758" s="67">
        <v>0.61448199999999997</v>
      </c>
      <c r="M758" s="67">
        <f>VLOOKUP('3. Pollutant Emissions - EF'!A758,'2. Emissions Units &amp; Activities'!A:M,11,FALSE)*G758</f>
        <v>1.50102E-3</v>
      </c>
      <c r="N758" s="67">
        <f>VLOOKUP('3. Pollutant Emissions - EF'!A758,'2. Emissions Units &amp; Activities'!A:M,12,FALSE)*G758</f>
        <v>1.6835123287671349E-3</v>
      </c>
      <c r="O758" s="67">
        <f>VLOOKUP('3. Pollutant Emissions - EF'!A758,'2. Emissions Units &amp; Activities'!A:M,13,FALSE)*G758</f>
        <v>1.6835123287671349E-3</v>
      </c>
    </row>
    <row r="759" spans="1:15" x14ac:dyDescent="0.35">
      <c r="A759" s="63" t="s">
        <v>108</v>
      </c>
      <c r="B759" s="66" t="s">
        <v>296</v>
      </c>
      <c r="C759" s="66" t="s">
        <v>297</v>
      </c>
      <c r="D759" s="8">
        <f>IFERROR(IF(OR($B759="",$B759="No CAS"),INDEX('[1]DEQ Pollutant List'!$A$7:$A$611,MATCH($C759,'[1]DEQ Pollutant List'!$C$7:$C$611,0)),INDEX('[1]DEQ Pollutant List'!$A$7:$A$611,MATCH($B759,'[1]DEQ Pollutant List'!$B$7:$B$611,0))),"")</f>
        <v>628</v>
      </c>
      <c r="F759" s="104">
        <v>3.4E-5</v>
      </c>
      <c r="G759" s="66">
        <v>3.4E-5</v>
      </c>
      <c r="H759" s="66" t="s">
        <v>350</v>
      </c>
      <c r="I759" s="66" t="s">
        <v>179</v>
      </c>
      <c r="J759" s="89">
        <v>2.1496431999999999</v>
      </c>
      <c r="K759" s="68">
        <v>3.3697400000000002</v>
      </c>
      <c r="L759" s="68">
        <v>3.3697400000000002</v>
      </c>
      <c r="M759" s="68">
        <f>VLOOKUP('3. Pollutant Emissions - EF'!A759,'2. Emissions Units &amp; Activities'!A:M,11,FALSE)*G759</f>
        <v>8.2313999999999998E-3</v>
      </c>
      <c r="N759" s="68">
        <f>VLOOKUP('3. Pollutant Emissions - EF'!A759,'2. Emissions Units &amp; Activities'!A:M,12,FALSE)*G759</f>
        <v>9.2321643835617077E-3</v>
      </c>
      <c r="O759" s="68">
        <f>VLOOKUP('3. Pollutant Emissions - EF'!A759,'2. Emissions Units &amp; Activities'!A:M,13,FALSE)*G759</f>
        <v>9.2321643835617077E-3</v>
      </c>
    </row>
    <row r="760" spans="1:15" x14ac:dyDescent="0.35">
      <c r="A760" s="62" t="s">
        <v>110</v>
      </c>
      <c r="B760" s="65" t="s">
        <v>278</v>
      </c>
      <c r="C760" s="65" t="s">
        <v>279</v>
      </c>
      <c r="D760" s="8">
        <f>IFERROR(IF(OR($B760="",$B760="No CAS"),INDEX('[1]DEQ Pollutant List'!$A$7:$A$611,MATCH($C760,'[1]DEQ Pollutant List'!$C$7:$C$611,0)),INDEX('[1]DEQ Pollutant List'!$A$7:$A$611,MATCH($B760,'[1]DEQ Pollutant List'!$B$7:$B$611,0))),"")</f>
        <v>333</v>
      </c>
      <c r="F760" s="105">
        <v>2.0000000000000001E-4</v>
      </c>
      <c r="G760" s="65">
        <v>2.0000000000000001E-4</v>
      </c>
      <c r="H760" s="65" t="s">
        <v>350</v>
      </c>
      <c r="I760" s="65" t="s">
        <v>179</v>
      </c>
      <c r="J760" s="88">
        <v>12.644959999999999</v>
      </c>
      <c r="K760" s="67">
        <v>19.821999999999999</v>
      </c>
      <c r="L760" s="67">
        <v>19.821999999999999</v>
      </c>
      <c r="M760" s="67">
        <f>VLOOKUP('3. Pollutant Emissions - EF'!A760,'2. Emissions Units &amp; Activities'!A:M,11,FALSE)*G760</f>
        <v>4.8419999999999998E-2</v>
      </c>
      <c r="N760" s="67">
        <f>VLOOKUP('3. Pollutant Emissions - EF'!A760,'2. Emissions Units &amp; Activities'!A:M,12,FALSE)*G760</f>
        <v>5.4306849315068871E-2</v>
      </c>
      <c r="O760" s="67">
        <f>VLOOKUP('3. Pollutant Emissions - EF'!A760,'2. Emissions Units &amp; Activities'!A:M,13,FALSE)*G760</f>
        <v>5.4306849315068871E-2</v>
      </c>
    </row>
    <row r="761" spans="1:15" x14ac:dyDescent="0.35">
      <c r="A761" s="63" t="s">
        <v>110</v>
      </c>
      <c r="B761" s="66" t="s">
        <v>206</v>
      </c>
      <c r="C761" s="66" t="s">
        <v>207</v>
      </c>
      <c r="D761" s="8">
        <f>IFERROR(IF(OR($B761="",$B761="No CAS"),INDEX('[1]DEQ Pollutant List'!$A$7:$A$611,MATCH($C761,'[1]DEQ Pollutant List'!$C$7:$C$611,0)),INDEX('[1]DEQ Pollutant List'!$A$7:$A$611,MATCH($B761,'[1]DEQ Pollutant List'!$B$7:$B$611,0))),"")</f>
        <v>1</v>
      </c>
      <c r="F761" s="104">
        <v>1E-4</v>
      </c>
      <c r="G761" s="66">
        <v>1E-4</v>
      </c>
      <c r="H761" s="66" t="s">
        <v>350</v>
      </c>
      <c r="I761" s="66" t="s">
        <v>179</v>
      </c>
      <c r="J761" s="89">
        <v>6.3224799999999997</v>
      </c>
      <c r="K761" s="68">
        <v>9.9109999999999996</v>
      </c>
      <c r="L761" s="68">
        <v>9.9109999999999996</v>
      </c>
      <c r="M761" s="68">
        <f>VLOOKUP('3. Pollutant Emissions - EF'!A761,'2. Emissions Units &amp; Activities'!A:M,11,FALSE)*G761</f>
        <v>2.4209999999999999E-2</v>
      </c>
      <c r="N761" s="68">
        <f>VLOOKUP('3. Pollutant Emissions - EF'!A761,'2. Emissions Units &amp; Activities'!A:M,12,FALSE)*G761</f>
        <v>2.7153424657534436E-2</v>
      </c>
      <c r="O761" s="68">
        <f>VLOOKUP('3. Pollutant Emissions - EF'!A761,'2. Emissions Units &amp; Activities'!A:M,13,FALSE)*G761</f>
        <v>2.7153424657534436E-2</v>
      </c>
    </row>
    <row r="762" spans="1:15" x14ac:dyDescent="0.35">
      <c r="A762" s="62" t="s">
        <v>110</v>
      </c>
      <c r="B762" s="65" t="s">
        <v>322</v>
      </c>
      <c r="C762" s="65" t="s">
        <v>323</v>
      </c>
      <c r="D762" s="8">
        <f>IFERROR(IF(OR($B762="",$B762="No CAS"),INDEX('[1]DEQ Pollutant List'!$A$7:$A$611,MATCH($C762,'[1]DEQ Pollutant List'!$C$7:$C$611,0)),INDEX('[1]DEQ Pollutant List'!$A$7:$A$611,MATCH($B762,'[1]DEQ Pollutant List'!$B$7:$B$611,0))),"")</f>
        <v>634</v>
      </c>
      <c r="F762" s="103">
        <v>1.5E-3</v>
      </c>
      <c r="G762" s="65">
        <v>1.5E-3</v>
      </c>
      <c r="H762" s="65" t="s">
        <v>350</v>
      </c>
      <c r="I762" s="65" t="s">
        <v>179</v>
      </c>
      <c r="J762" s="67">
        <v>94.837199999999996</v>
      </c>
      <c r="K762" s="67">
        <v>148.66499999999999</v>
      </c>
      <c r="L762" s="67">
        <v>148.66499999999999</v>
      </c>
      <c r="M762" s="67">
        <f>VLOOKUP('3. Pollutant Emissions - EF'!A762,'2. Emissions Units &amp; Activities'!A:M,11,FALSE)*G762</f>
        <v>0.36314999999999997</v>
      </c>
      <c r="N762" s="67">
        <f>VLOOKUP('3. Pollutant Emissions - EF'!A762,'2. Emissions Units &amp; Activities'!A:M,12,FALSE)*G762</f>
        <v>0.40730136986301652</v>
      </c>
      <c r="O762" s="67">
        <f>VLOOKUP('3. Pollutant Emissions - EF'!A762,'2. Emissions Units &amp; Activities'!A:M,13,FALSE)*G762</f>
        <v>0.40730136986301652</v>
      </c>
    </row>
    <row r="763" spans="1:15" x14ac:dyDescent="0.35">
      <c r="A763" s="63" t="s">
        <v>110</v>
      </c>
      <c r="B763" s="66" t="s">
        <v>312</v>
      </c>
      <c r="C763" s="66" t="s">
        <v>313</v>
      </c>
      <c r="D763" s="8">
        <f>IFERROR(IF(OR($B763="",$B763="No CAS"),INDEX('[1]DEQ Pollutant List'!$A$7:$A$611,MATCH($C763,'[1]DEQ Pollutant List'!$C$7:$C$611,0)),INDEX('[1]DEQ Pollutant List'!$A$7:$A$611,MATCH($B763,'[1]DEQ Pollutant List'!$B$7:$B$611,0))),"")</f>
        <v>46</v>
      </c>
      <c r="F763" s="104">
        <v>2.8E-5</v>
      </c>
      <c r="G763" s="66">
        <v>2.8E-5</v>
      </c>
      <c r="H763" s="66" t="s">
        <v>350</v>
      </c>
      <c r="I763" s="66" t="s">
        <v>179</v>
      </c>
      <c r="J763" s="68">
        <v>1.7702944</v>
      </c>
      <c r="K763" s="68">
        <v>2.77508</v>
      </c>
      <c r="L763" s="68">
        <v>2.77508</v>
      </c>
      <c r="M763" s="68">
        <f>VLOOKUP('3. Pollutant Emissions - EF'!A763,'2. Emissions Units &amp; Activities'!A:M,11,FALSE)*G763</f>
        <v>6.7787999999999998E-3</v>
      </c>
      <c r="N763" s="68">
        <f>VLOOKUP('3. Pollutant Emissions - EF'!A763,'2. Emissions Units &amp; Activities'!A:M,12,FALSE)*G763</f>
        <v>7.6029589041096421E-3</v>
      </c>
      <c r="O763" s="68">
        <f>VLOOKUP('3. Pollutant Emissions - EF'!A763,'2. Emissions Units &amp; Activities'!A:M,13,FALSE)*G763</f>
        <v>7.6029589041096421E-3</v>
      </c>
    </row>
    <row r="764" spans="1:15" x14ac:dyDescent="0.35">
      <c r="A764" s="62" t="s">
        <v>110</v>
      </c>
      <c r="B764" s="65" t="s">
        <v>303</v>
      </c>
      <c r="C764" s="65" t="s">
        <v>304</v>
      </c>
      <c r="D764" s="8">
        <f>IFERROR(IF(OR($B764="",$B764="No CAS"),INDEX('[1]DEQ Pollutant List'!$A$7:$A$611,MATCH($C764,'[1]DEQ Pollutant List'!$C$7:$C$611,0)),INDEX('[1]DEQ Pollutant List'!$A$7:$A$611,MATCH($B764,'[1]DEQ Pollutant List'!$B$7:$B$611,0))),"")</f>
        <v>321</v>
      </c>
      <c r="F764" s="104">
        <v>0.13</v>
      </c>
      <c r="G764" s="65">
        <v>0.13</v>
      </c>
      <c r="H764" s="65" t="s">
        <v>350</v>
      </c>
      <c r="I764" s="65" t="s">
        <v>179</v>
      </c>
      <c r="J764" s="65">
        <v>8219.2240000000002</v>
      </c>
      <c r="K764" s="67">
        <v>12884.3</v>
      </c>
      <c r="L764" s="67">
        <v>12884.3</v>
      </c>
      <c r="M764" s="67">
        <f>VLOOKUP('3. Pollutant Emissions - EF'!A764,'2. Emissions Units &amp; Activities'!A:M,11,FALSE)*G764</f>
        <v>31.472999999999999</v>
      </c>
      <c r="N764" s="67">
        <f>VLOOKUP('3. Pollutant Emissions - EF'!A764,'2. Emissions Units &amp; Activities'!A:M,12,FALSE)*G764</f>
        <v>35.29945205479477</v>
      </c>
      <c r="O764" s="67">
        <f>VLOOKUP('3. Pollutant Emissions - EF'!A764,'2. Emissions Units &amp; Activities'!A:M,13,FALSE)*G764</f>
        <v>35.29945205479477</v>
      </c>
    </row>
    <row r="765" spans="1:15" x14ac:dyDescent="0.35">
      <c r="A765" s="63" t="s">
        <v>110</v>
      </c>
      <c r="B765" s="66" t="s">
        <v>290</v>
      </c>
      <c r="C765" s="66" t="s">
        <v>291</v>
      </c>
      <c r="D765" s="8">
        <f>IFERROR(IF(OR($B765="",$B765="No CAS"),INDEX('[1]DEQ Pollutant List'!$A$7:$A$611,MATCH($C765,'[1]DEQ Pollutant List'!$C$7:$C$611,0)),INDEX('[1]DEQ Pollutant List'!$A$7:$A$611,MATCH($B765,'[1]DEQ Pollutant List'!$B$7:$B$611,0))),"")</f>
        <v>337</v>
      </c>
      <c r="F765" s="104">
        <v>1.1E-5</v>
      </c>
      <c r="G765" s="66">
        <v>1.1E-5</v>
      </c>
      <c r="H765" s="66" t="s">
        <v>350</v>
      </c>
      <c r="I765" s="66" t="s">
        <v>179</v>
      </c>
      <c r="J765" s="68">
        <v>0.6954728</v>
      </c>
      <c r="K765" s="68">
        <v>1.0902099999999999</v>
      </c>
      <c r="L765" s="68">
        <v>1.0902099999999999</v>
      </c>
      <c r="M765" s="68">
        <f>VLOOKUP('3. Pollutant Emissions - EF'!A765,'2. Emissions Units &amp; Activities'!A:M,11,FALSE)*G765</f>
        <v>2.6630999999999998E-3</v>
      </c>
      <c r="N765" s="68">
        <f>VLOOKUP('3. Pollutant Emissions - EF'!A765,'2. Emissions Units &amp; Activities'!A:M,12,FALSE)*G765</f>
        <v>2.9868767123287878E-3</v>
      </c>
      <c r="O765" s="68">
        <f>VLOOKUP('3. Pollutant Emissions - EF'!A765,'2. Emissions Units &amp; Activities'!A:M,13,FALSE)*G765</f>
        <v>2.9868767123287878E-3</v>
      </c>
    </row>
    <row r="766" spans="1:15" x14ac:dyDescent="0.35">
      <c r="A766" s="62" t="s">
        <v>110</v>
      </c>
      <c r="B766" s="65" t="s">
        <v>292</v>
      </c>
      <c r="C766" s="65" t="s">
        <v>293</v>
      </c>
      <c r="D766" s="8">
        <f>IFERROR(IF(OR($B766="",$B766="No CAS"),INDEX('[1]DEQ Pollutant List'!$A$7:$A$611,MATCH($C766,'[1]DEQ Pollutant List'!$C$7:$C$611,0)),INDEX('[1]DEQ Pollutant List'!$A$7:$A$611,MATCH($B766,'[1]DEQ Pollutant List'!$B$7:$B$611,0))),"")</f>
        <v>585</v>
      </c>
      <c r="F766" s="104">
        <v>1.1E-4</v>
      </c>
      <c r="G766" s="65">
        <v>1.1E-4</v>
      </c>
      <c r="H766" s="65" t="s">
        <v>350</v>
      </c>
      <c r="I766" s="65" t="s">
        <v>179</v>
      </c>
      <c r="J766" s="67">
        <v>6.9547280000000002</v>
      </c>
      <c r="K766" s="67">
        <v>10.902100000000001</v>
      </c>
      <c r="L766" s="67">
        <v>10.902100000000001</v>
      </c>
      <c r="M766" s="67">
        <f>VLOOKUP('3. Pollutant Emissions - EF'!A766,'2. Emissions Units &amp; Activities'!A:M,11,FALSE)*G766</f>
        <v>2.6631000000000002E-2</v>
      </c>
      <c r="N766" s="67">
        <f>VLOOKUP('3. Pollutant Emissions - EF'!A766,'2. Emissions Units &amp; Activities'!A:M,12,FALSE)*G766</f>
        <v>2.9868767123287881E-2</v>
      </c>
      <c r="O766" s="67">
        <f>VLOOKUP('3. Pollutant Emissions - EF'!A766,'2. Emissions Units &amp; Activities'!A:M,13,FALSE)*G766</f>
        <v>2.9868767123287881E-2</v>
      </c>
    </row>
    <row r="767" spans="1:15" x14ac:dyDescent="0.35">
      <c r="A767" s="63" t="s">
        <v>110</v>
      </c>
      <c r="B767" s="66" t="s">
        <v>257</v>
      </c>
      <c r="C767" s="66" t="s">
        <v>258</v>
      </c>
      <c r="D767" s="8">
        <f>IFERROR(IF(OR($B767="",$B767="No CAS"),INDEX('[1]DEQ Pollutant List'!$A$7:$A$611,MATCH($C767,'[1]DEQ Pollutant List'!$C$7:$C$611,0)),INDEX('[1]DEQ Pollutant List'!$A$7:$A$611,MATCH($B767,'[1]DEQ Pollutant List'!$B$7:$B$611,0))),"")</f>
        <v>600</v>
      </c>
      <c r="F767" s="104">
        <v>1.0000000000000001E-5</v>
      </c>
      <c r="G767" s="66">
        <v>1.0000000000000001E-5</v>
      </c>
      <c r="H767" s="66" t="s">
        <v>350</v>
      </c>
      <c r="I767" s="66" t="s">
        <v>179</v>
      </c>
      <c r="J767" s="89">
        <v>0.63224800000000003</v>
      </c>
      <c r="K767" s="68">
        <v>0.99109999999999998</v>
      </c>
      <c r="L767" s="68">
        <v>0.99109999999999998</v>
      </c>
      <c r="M767" s="68">
        <f>VLOOKUP('3. Pollutant Emissions - EF'!A767,'2. Emissions Units &amp; Activities'!A:M,11,FALSE)*G767</f>
        <v>2.421E-3</v>
      </c>
      <c r="N767" s="68">
        <f>VLOOKUP('3. Pollutant Emissions - EF'!A767,'2. Emissions Units &amp; Activities'!A:M,12,FALSE)*G767</f>
        <v>2.7153424657534436E-3</v>
      </c>
      <c r="O767" s="68">
        <f>VLOOKUP('3. Pollutant Emissions - EF'!A767,'2. Emissions Units &amp; Activities'!A:M,13,FALSE)*G767</f>
        <v>2.7153424657534436E-3</v>
      </c>
    </row>
    <row r="768" spans="1:15" x14ac:dyDescent="0.35">
      <c r="A768" s="62" t="s">
        <v>110</v>
      </c>
      <c r="B768" s="65" t="s">
        <v>296</v>
      </c>
      <c r="C768" s="65" t="s">
        <v>297</v>
      </c>
      <c r="D768" s="8">
        <f>IFERROR(IF(OR($B768="",$B768="No CAS"),INDEX('[1]DEQ Pollutant List'!$A$7:$A$611,MATCH($C768,'[1]DEQ Pollutant List'!$C$7:$C$611,0)),INDEX('[1]DEQ Pollutant List'!$A$7:$A$611,MATCH($B768,'[1]DEQ Pollutant List'!$B$7:$B$611,0))),"")</f>
        <v>628</v>
      </c>
      <c r="F768" s="104">
        <v>2.0000000000000001E-4</v>
      </c>
      <c r="G768" s="65">
        <v>2.0000000000000001E-4</v>
      </c>
      <c r="H768" s="65" t="s">
        <v>350</v>
      </c>
      <c r="I768" s="65" t="s">
        <v>179</v>
      </c>
      <c r="J768" s="88">
        <v>12.644959999999999</v>
      </c>
      <c r="K768" s="67">
        <v>19.821999999999999</v>
      </c>
      <c r="L768" s="67">
        <v>19.821999999999999</v>
      </c>
      <c r="M768" s="67">
        <f>VLOOKUP('3. Pollutant Emissions - EF'!A768,'2. Emissions Units &amp; Activities'!A:M,11,FALSE)*G768</f>
        <v>4.8419999999999998E-2</v>
      </c>
      <c r="N768" s="67">
        <f>VLOOKUP('3. Pollutant Emissions - EF'!A768,'2. Emissions Units &amp; Activities'!A:M,12,FALSE)*G768</f>
        <v>5.4306849315068871E-2</v>
      </c>
      <c r="O768" s="67">
        <f>VLOOKUP('3. Pollutant Emissions - EF'!A768,'2. Emissions Units &amp; Activities'!A:M,13,FALSE)*G768</f>
        <v>5.4306849315068871E-2</v>
      </c>
    </row>
    <row r="769" spans="1:15" x14ac:dyDescent="0.35">
      <c r="A769" s="63" t="s">
        <v>112</v>
      </c>
      <c r="B769" s="66" t="s">
        <v>278</v>
      </c>
      <c r="C769" s="66" t="s">
        <v>279</v>
      </c>
      <c r="D769" s="8">
        <f>IFERROR(IF(OR($B769="",$B769="No CAS"),INDEX('[1]DEQ Pollutant List'!$A$7:$A$611,MATCH($C769,'[1]DEQ Pollutant List'!$C$7:$C$611,0)),INDEX('[1]DEQ Pollutant List'!$A$7:$A$611,MATCH($B769,'[1]DEQ Pollutant List'!$B$7:$B$611,0))),"")</f>
        <v>333</v>
      </c>
      <c r="F769" s="105">
        <v>3.9899999999999996E-3</v>
      </c>
      <c r="G769" s="66">
        <v>3.9899999999999996E-3</v>
      </c>
      <c r="H769" s="66" t="s">
        <v>350</v>
      </c>
      <c r="I769" s="66" t="s">
        <v>179</v>
      </c>
      <c r="J769" s="89">
        <v>252.266952</v>
      </c>
      <c r="K769" s="68">
        <v>395.44889999999998</v>
      </c>
      <c r="L769" s="68">
        <v>395.44889999999998</v>
      </c>
      <c r="M769" s="68">
        <f>VLOOKUP('3. Pollutant Emissions - EF'!A769,'2. Emissions Units &amp; Activities'!A:M,11,FALSE)*G769</f>
        <v>0.96597899999999992</v>
      </c>
      <c r="N769" s="68">
        <f>VLOOKUP('3. Pollutant Emissions - EF'!A769,'2. Emissions Units &amp; Activities'!A:M,12,FALSE)*G769</f>
        <v>1.0834216438356239</v>
      </c>
      <c r="O769" s="68">
        <f>VLOOKUP('3. Pollutant Emissions - EF'!A769,'2. Emissions Units &amp; Activities'!A:M,13,FALSE)*G769</f>
        <v>1.0834216438356239</v>
      </c>
    </row>
    <row r="770" spans="1:15" x14ac:dyDescent="0.35">
      <c r="A770" s="62" t="s">
        <v>112</v>
      </c>
      <c r="B770" s="65" t="s">
        <v>206</v>
      </c>
      <c r="C770" s="65" t="s">
        <v>207</v>
      </c>
      <c r="D770" s="8">
        <f>IFERROR(IF(OR($B770="",$B770="No CAS"),INDEX('[1]DEQ Pollutant List'!$A$7:$A$611,MATCH($C770,'[1]DEQ Pollutant List'!$C$7:$C$611,0)),INDEX('[1]DEQ Pollutant List'!$A$7:$A$611,MATCH($B770,'[1]DEQ Pollutant List'!$B$7:$B$611,0))),"")</f>
        <v>1</v>
      </c>
      <c r="F770" s="104">
        <v>7.6E-3</v>
      </c>
      <c r="G770" s="65">
        <v>7.6E-3</v>
      </c>
      <c r="H770" s="65" t="s">
        <v>350</v>
      </c>
      <c r="I770" s="65" t="s">
        <v>179</v>
      </c>
      <c r="J770" s="88">
        <v>480.50848000000002</v>
      </c>
      <c r="K770" s="67">
        <v>753.23599999999999</v>
      </c>
      <c r="L770" s="67">
        <v>753.23599999999999</v>
      </c>
      <c r="M770" s="67">
        <f>VLOOKUP('3. Pollutant Emissions - EF'!A770,'2. Emissions Units &amp; Activities'!A:M,11,FALSE)*G770</f>
        <v>1.83996</v>
      </c>
      <c r="N770" s="67">
        <f>VLOOKUP('3. Pollutant Emissions - EF'!A770,'2. Emissions Units &amp; Activities'!A:M,12,FALSE)*G770</f>
        <v>2.0636602739726171</v>
      </c>
      <c r="O770" s="67">
        <f>VLOOKUP('3. Pollutant Emissions - EF'!A770,'2. Emissions Units &amp; Activities'!A:M,13,FALSE)*G770</f>
        <v>2.0636602739726171</v>
      </c>
    </row>
    <row r="771" spans="1:15" x14ac:dyDescent="0.35">
      <c r="A771" s="63" t="s">
        <v>112</v>
      </c>
      <c r="B771" s="66" t="s">
        <v>312</v>
      </c>
      <c r="C771" s="66" t="s">
        <v>313</v>
      </c>
      <c r="D771" s="8">
        <f>IFERROR(IF(OR($B771="",$B771="No CAS"),INDEX('[1]DEQ Pollutant List'!$A$7:$A$611,MATCH($C771,'[1]DEQ Pollutant List'!$C$7:$C$611,0)),INDEX('[1]DEQ Pollutant List'!$A$7:$A$611,MATCH($B771,'[1]DEQ Pollutant List'!$B$7:$B$611,0))),"")</f>
        <v>46</v>
      </c>
      <c r="F771" s="104">
        <v>5.2499999999999997E-6</v>
      </c>
      <c r="G771" s="66">
        <v>5.2499999999999997E-6</v>
      </c>
      <c r="H771" s="66" t="s">
        <v>350</v>
      </c>
      <c r="I771" s="66" t="s">
        <v>179</v>
      </c>
      <c r="J771" s="68">
        <v>0.33193020000000001</v>
      </c>
      <c r="K771" s="68">
        <v>0.52032750000000005</v>
      </c>
      <c r="L771" s="68">
        <v>0.52032750000000005</v>
      </c>
      <c r="M771" s="68">
        <f>VLOOKUP('3. Pollutant Emissions - EF'!A771,'2. Emissions Units &amp; Activities'!A:M,11,FALSE)*G771</f>
        <v>1.2710249999999998E-3</v>
      </c>
      <c r="N771" s="68">
        <f>VLOOKUP('3. Pollutant Emissions - EF'!A771,'2. Emissions Units &amp; Activities'!A:M,12,FALSE)*G771</f>
        <v>1.4255547945205577E-3</v>
      </c>
      <c r="O771" s="68">
        <f>VLOOKUP('3. Pollutant Emissions - EF'!A771,'2. Emissions Units &amp; Activities'!A:M,13,FALSE)*G771</f>
        <v>1.4255547945205577E-3</v>
      </c>
    </row>
    <row r="772" spans="1:15" x14ac:dyDescent="0.35">
      <c r="A772" s="62" t="s">
        <v>112</v>
      </c>
      <c r="B772" s="65" t="s">
        <v>314</v>
      </c>
      <c r="C772" s="65" t="s">
        <v>315</v>
      </c>
      <c r="D772" s="8">
        <f>IFERROR(IF(OR($B772="",$B772="No CAS"),INDEX('[1]DEQ Pollutant List'!$A$7:$A$611,MATCH($C772,'[1]DEQ Pollutant List'!$C$7:$C$611,0)),INDEX('[1]DEQ Pollutant List'!$A$7:$A$611,MATCH($B772,'[1]DEQ Pollutant List'!$B$7:$B$611,0))),"")</f>
        <v>90</v>
      </c>
      <c r="F772" s="104">
        <v>3.8000000000000002E-5</v>
      </c>
      <c r="G772" s="65">
        <v>3.8000000000000002E-5</v>
      </c>
      <c r="H772" s="65" t="s">
        <v>350</v>
      </c>
      <c r="I772" s="65" t="s">
        <v>179</v>
      </c>
      <c r="J772" s="67">
        <v>2.4025424000000002</v>
      </c>
      <c r="K772" s="67">
        <v>3.7661799999999999</v>
      </c>
      <c r="L772" s="67">
        <v>3.7661799999999999</v>
      </c>
      <c r="M772" s="67">
        <f>VLOOKUP('3. Pollutant Emissions - EF'!A772,'2. Emissions Units &amp; Activities'!A:M,11,FALSE)*G772</f>
        <v>9.199800000000001E-3</v>
      </c>
      <c r="N772" s="67">
        <f>VLOOKUP('3. Pollutant Emissions - EF'!A772,'2. Emissions Units &amp; Activities'!A:M,12,FALSE)*G772</f>
        <v>1.0318301369863087E-2</v>
      </c>
      <c r="O772" s="67">
        <f>VLOOKUP('3. Pollutant Emissions - EF'!A772,'2. Emissions Units &amp; Activities'!A:M,13,FALSE)*G772</f>
        <v>1.0318301369863087E-2</v>
      </c>
    </row>
    <row r="773" spans="1:15" x14ac:dyDescent="0.35">
      <c r="A773" s="63" t="s">
        <v>112</v>
      </c>
      <c r="B773" s="66" t="s">
        <v>286</v>
      </c>
      <c r="C773" s="66" t="s">
        <v>287</v>
      </c>
      <c r="D773" s="8">
        <f>IFERROR(IF(OR($B773="",$B773="No CAS"),INDEX('[1]DEQ Pollutant List'!$A$7:$A$611,MATCH($C773,'[1]DEQ Pollutant List'!$C$7:$C$611,0)),INDEX('[1]DEQ Pollutant List'!$A$7:$A$611,MATCH($B773,'[1]DEQ Pollutant List'!$B$7:$B$611,0))),"")</f>
        <v>328</v>
      </c>
      <c r="F773" s="104">
        <v>2.5999999999999998E-5</v>
      </c>
      <c r="G773" s="66">
        <v>2.5999999999999998E-5</v>
      </c>
      <c r="H773" s="66" t="s">
        <v>350</v>
      </c>
      <c r="I773" s="66" t="s">
        <v>179</v>
      </c>
      <c r="J773" s="68">
        <v>1.6438448000000001</v>
      </c>
      <c r="K773" s="68">
        <v>2.5768599999999999</v>
      </c>
      <c r="L773" s="68">
        <v>2.5768599999999999</v>
      </c>
      <c r="M773" s="68">
        <f>VLOOKUP('3. Pollutant Emissions - EF'!A773,'2. Emissions Units &amp; Activities'!A:M,11,FALSE)*G773</f>
        <v>6.2945999999999992E-3</v>
      </c>
      <c r="N773" s="68">
        <f>VLOOKUP('3. Pollutant Emissions - EF'!A773,'2. Emissions Units &amp; Activities'!A:M,12,FALSE)*G773</f>
        <v>7.0598904109589527E-3</v>
      </c>
      <c r="O773" s="68">
        <f>VLOOKUP('3. Pollutant Emissions - EF'!A773,'2. Emissions Units &amp; Activities'!A:M,13,FALSE)*G773</f>
        <v>7.0598904109589527E-3</v>
      </c>
    </row>
    <row r="774" spans="1:15" x14ac:dyDescent="0.35">
      <c r="A774" s="62" t="s">
        <v>112</v>
      </c>
      <c r="B774" s="65" t="s">
        <v>249</v>
      </c>
      <c r="C774" s="65" t="s">
        <v>250</v>
      </c>
      <c r="D774" s="8">
        <f>IFERROR(IF(OR($B774="",$B774="No CAS"),INDEX('[1]DEQ Pollutant List'!$A$7:$A$611,MATCH($C774,'[1]DEQ Pollutant List'!$C$7:$C$611,0)),INDEX('[1]DEQ Pollutant List'!$A$7:$A$611,MATCH($B774,'[1]DEQ Pollutant List'!$B$7:$B$611,0))),"")</f>
        <v>289</v>
      </c>
      <c r="F774" s="104">
        <v>6.7000000000000002E-5</v>
      </c>
      <c r="G774" s="65">
        <v>6.7000000000000002E-5</v>
      </c>
      <c r="H774" s="65" t="s">
        <v>350</v>
      </c>
      <c r="I774" s="65" t="s">
        <v>179</v>
      </c>
      <c r="J774" s="88">
        <v>4.2360616000000002</v>
      </c>
      <c r="K774" s="67">
        <v>6.6403699999999999</v>
      </c>
      <c r="L774" s="67">
        <v>6.6403699999999999</v>
      </c>
      <c r="M774" s="67">
        <f>VLOOKUP('3. Pollutant Emissions - EF'!A774,'2. Emissions Units &amp; Activities'!A:M,11,FALSE)*G774</f>
        <v>1.6220700000000001E-2</v>
      </c>
      <c r="N774" s="67">
        <f>VLOOKUP('3. Pollutant Emissions - EF'!A774,'2. Emissions Units &amp; Activities'!A:M,12,FALSE)*G774</f>
        <v>1.8192794520548072E-2</v>
      </c>
      <c r="O774" s="67">
        <f>VLOOKUP('3. Pollutant Emissions - EF'!A774,'2. Emissions Units &amp; Activities'!A:M,13,FALSE)*G774</f>
        <v>1.8192794520548072E-2</v>
      </c>
    </row>
    <row r="775" spans="1:15" x14ac:dyDescent="0.35">
      <c r="A775" s="63" t="s">
        <v>112</v>
      </c>
      <c r="B775" s="66" t="s">
        <v>303</v>
      </c>
      <c r="C775" s="66" t="s">
        <v>304</v>
      </c>
      <c r="D775" s="8">
        <f>IFERROR(IF(OR($B775="",$B775="No CAS"),INDEX('[1]DEQ Pollutant List'!$A$7:$A$611,MATCH($C775,'[1]DEQ Pollutant List'!$C$7:$C$611,0)),INDEX('[1]DEQ Pollutant List'!$A$7:$A$611,MATCH($B775,'[1]DEQ Pollutant List'!$B$7:$B$611,0))),"")</f>
        <v>321</v>
      </c>
      <c r="F775" s="104">
        <v>3.9800000000000002E-2</v>
      </c>
      <c r="G775" s="66">
        <v>3.9800000000000002E-2</v>
      </c>
      <c r="H775" s="66" t="s">
        <v>350</v>
      </c>
      <c r="I775" s="66" t="s">
        <v>179</v>
      </c>
      <c r="J775" s="66">
        <v>2516.3470400000001</v>
      </c>
      <c r="K775" s="68">
        <v>3944.578</v>
      </c>
      <c r="L775" s="68">
        <v>3944.578</v>
      </c>
      <c r="M775" s="68">
        <f>VLOOKUP('3. Pollutant Emissions - EF'!A775,'2. Emissions Units &amp; Activities'!A:M,11,FALSE)*G775</f>
        <v>9.6355800000000009</v>
      </c>
      <c r="N775" s="68">
        <f>VLOOKUP('3. Pollutant Emissions - EF'!A775,'2. Emissions Units &amp; Activities'!A:M,12,FALSE)*G775</f>
        <v>10.807063013698706</v>
      </c>
      <c r="O775" s="68">
        <f>VLOOKUP('3. Pollutant Emissions - EF'!A775,'2. Emissions Units &amp; Activities'!A:M,13,FALSE)*G775</f>
        <v>10.807063013698706</v>
      </c>
    </row>
    <row r="776" spans="1:15" x14ac:dyDescent="0.35">
      <c r="A776" s="62" t="s">
        <v>112</v>
      </c>
      <c r="B776" s="65" t="s">
        <v>290</v>
      </c>
      <c r="C776" s="65" t="s">
        <v>291</v>
      </c>
      <c r="D776" s="8">
        <f>IFERROR(IF(OR($B776="",$B776="No CAS"),INDEX('[1]DEQ Pollutant List'!$A$7:$A$611,MATCH($C776,'[1]DEQ Pollutant List'!$C$7:$C$611,0)),INDEX('[1]DEQ Pollutant List'!$A$7:$A$611,MATCH($B776,'[1]DEQ Pollutant List'!$B$7:$B$611,0))),"")</f>
        <v>337</v>
      </c>
      <c r="F776" s="104">
        <v>3.5300000000000002E-4</v>
      </c>
      <c r="G776" s="65">
        <v>3.5300000000000002E-4</v>
      </c>
      <c r="H776" s="65" t="s">
        <v>350</v>
      </c>
      <c r="I776" s="65" t="s">
        <v>179</v>
      </c>
      <c r="J776" s="67">
        <v>22.3183544</v>
      </c>
      <c r="K776" s="67">
        <v>34.98583</v>
      </c>
      <c r="L776" s="67">
        <v>34.98583</v>
      </c>
      <c r="M776" s="67">
        <f>VLOOKUP('3. Pollutant Emissions - EF'!A776,'2. Emissions Units &amp; Activities'!A:M,11,FALSE)*G776</f>
        <v>8.5461300000000004E-2</v>
      </c>
      <c r="N776" s="67">
        <f>VLOOKUP('3. Pollutant Emissions - EF'!A776,'2. Emissions Units &amp; Activities'!A:M,12,FALSE)*G776</f>
        <v>9.5851589041096558E-2</v>
      </c>
      <c r="O776" s="67">
        <f>VLOOKUP('3. Pollutant Emissions - EF'!A776,'2. Emissions Units &amp; Activities'!A:M,13,FALSE)*G776</f>
        <v>9.5851589041096558E-2</v>
      </c>
    </row>
    <row r="777" spans="1:15" x14ac:dyDescent="0.35">
      <c r="A777" s="63" t="s">
        <v>112</v>
      </c>
      <c r="B777" s="66" t="s">
        <v>305</v>
      </c>
      <c r="C777" s="66" t="s">
        <v>306</v>
      </c>
      <c r="D777" s="8">
        <f>IFERROR(IF(OR($B777="",$B777="No CAS"),INDEX('[1]DEQ Pollutant List'!$A$7:$A$611,MATCH($C777,'[1]DEQ Pollutant List'!$C$7:$C$611,0)),INDEX('[1]DEQ Pollutant List'!$A$7:$A$611,MATCH($B777,'[1]DEQ Pollutant List'!$B$7:$B$611,0))),"")</f>
        <v>559</v>
      </c>
      <c r="F777" s="104">
        <v>3.4000000000000002E-4</v>
      </c>
      <c r="G777" s="66">
        <v>3.4000000000000002E-4</v>
      </c>
      <c r="H777" s="66" t="s">
        <v>350</v>
      </c>
      <c r="I777" s="66" t="s">
        <v>179</v>
      </c>
      <c r="J777" s="89">
        <v>21.496431999999999</v>
      </c>
      <c r="K777" s="68">
        <v>33.697400000000002</v>
      </c>
      <c r="L777" s="68">
        <v>33.697400000000002</v>
      </c>
      <c r="M777" s="68">
        <f>VLOOKUP('3. Pollutant Emissions - EF'!A777,'2. Emissions Units &amp; Activities'!A:M,11,FALSE)*G777</f>
        <v>8.2313999999999998E-2</v>
      </c>
      <c r="N777" s="68">
        <f>VLOOKUP('3. Pollutant Emissions - EF'!A777,'2. Emissions Units &amp; Activities'!A:M,12,FALSE)*G777</f>
        <v>9.2321643835617084E-2</v>
      </c>
      <c r="O777" s="68">
        <f>VLOOKUP('3. Pollutant Emissions - EF'!A777,'2. Emissions Units &amp; Activities'!A:M,13,FALSE)*G777</f>
        <v>9.2321643835617084E-2</v>
      </c>
    </row>
    <row r="778" spans="1:15" x14ac:dyDescent="0.35">
      <c r="A778" s="62" t="s">
        <v>112</v>
      </c>
      <c r="B778" s="65" t="s">
        <v>292</v>
      </c>
      <c r="C778" s="65" t="s">
        <v>293</v>
      </c>
      <c r="D778" s="8">
        <f>IFERROR(IF(OR($B778="",$B778="No CAS"),INDEX('[1]DEQ Pollutant List'!$A$7:$A$611,MATCH($C778,'[1]DEQ Pollutant List'!$C$7:$C$611,0)),INDEX('[1]DEQ Pollutant List'!$A$7:$A$611,MATCH($B778,'[1]DEQ Pollutant List'!$B$7:$B$611,0))),"")</f>
        <v>585</v>
      </c>
      <c r="F778" s="104">
        <v>2.3200000000000001E-5</v>
      </c>
      <c r="G778" s="65">
        <v>2.3200000000000001E-5</v>
      </c>
      <c r="H778" s="65" t="s">
        <v>350</v>
      </c>
      <c r="I778" s="65" t="s">
        <v>179</v>
      </c>
      <c r="J778" s="67">
        <v>1.46681536</v>
      </c>
      <c r="K778" s="67">
        <v>2.2993519999999998</v>
      </c>
      <c r="L778" s="67">
        <v>2.2993519999999998</v>
      </c>
      <c r="M778" s="67">
        <f>VLOOKUP('3. Pollutant Emissions - EF'!A778,'2. Emissions Units &amp; Activities'!A:M,11,FALSE)*G778</f>
        <v>5.6167200000000004E-3</v>
      </c>
      <c r="N778" s="67">
        <f>VLOOKUP('3. Pollutant Emissions - EF'!A778,'2. Emissions Units &amp; Activities'!A:M,12,FALSE)*G778</f>
        <v>6.2995945205479896E-3</v>
      </c>
      <c r="O778" s="67">
        <f>VLOOKUP('3. Pollutant Emissions - EF'!A778,'2. Emissions Units &amp; Activities'!A:M,13,FALSE)*G778</f>
        <v>6.2995945205479896E-3</v>
      </c>
    </row>
    <row r="779" spans="1:15" x14ac:dyDescent="0.35">
      <c r="A779" s="63" t="s">
        <v>112</v>
      </c>
      <c r="B779" s="66" t="s">
        <v>257</v>
      </c>
      <c r="C779" s="66" t="s">
        <v>258</v>
      </c>
      <c r="D779" s="8">
        <f>IFERROR(IF(OR($B779="",$B779="No CAS"),INDEX('[1]DEQ Pollutant List'!$A$7:$A$611,MATCH($C779,'[1]DEQ Pollutant List'!$C$7:$C$611,0)),INDEX('[1]DEQ Pollutant List'!$A$7:$A$611,MATCH($B779,'[1]DEQ Pollutant List'!$B$7:$B$611,0))),"")</f>
        <v>600</v>
      </c>
      <c r="F779" s="104">
        <v>3.6000000000000001E-5</v>
      </c>
      <c r="G779" s="66">
        <v>3.6000000000000001E-5</v>
      </c>
      <c r="H779" s="66" t="s">
        <v>350</v>
      </c>
      <c r="I779" s="66" t="s">
        <v>179</v>
      </c>
      <c r="J779" s="89">
        <v>2.2760927999999998</v>
      </c>
      <c r="K779" s="68">
        <v>3.5679599999999998</v>
      </c>
      <c r="L779" s="68">
        <v>3.5679599999999998</v>
      </c>
      <c r="M779" s="68">
        <f>VLOOKUP('3. Pollutant Emissions - EF'!A779,'2. Emissions Units &amp; Activities'!A:M,11,FALSE)*G779</f>
        <v>8.7156000000000004E-3</v>
      </c>
      <c r="N779" s="68">
        <f>VLOOKUP('3. Pollutant Emissions - EF'!A779,'2. Emissions Units &amp; Activities'!A:M,12,FALSE)*G779</f>
        <v>9.7752328767123971E-3</v>
      </c>
      <c r="O779" s="68">
        <f>VLOOKUP('3. Pollutant Emissions - EF'!A779,'2. Emissions Units &amp; Activities'!A:M,13,FALSE)*G779</f>
        <v>9.7752328767123971E-3</v>
      </c>
    </row>
    <row r="780" spans="1:15" x14ac:dyDescent="0.35">
      <c r="A780" s="62" t="s">
        <v>114</v>
      </c>
      <c r="B780" s="65" t="s">
        <v>278</v>
      </c>
      <c r="C780" s="65" t="s">
        <v>279</v>
      </c>
      <c r="D780" s="8">
        <f>IFERROR(IF(OR($B780="",$B780="No CAS"),INDEX('[1]DEQ Pollutant List'!$A$7:$A$611,MATCH($C780,'[1]DEQ Pollutant List'!$C$7:$C$611,0)),INDEX('[1]DEQ Pollutant List'!$A$7:$A$611,MATCH($B780,'[1]DEQ Pollutant List'!$B$7:$B$611,0))),"")</f>
        <v>333</v>
      </c>
      <c r="F780" s="105">
        <v>5.1000000000000004E-4</v>
      </c>
      <c r="G780" s="65">
        <v>5.1000000000000004E-4</v>
      </c>
      <c r="H780" s="65" t="s">
        <v>350</v>
      </c>
      <c r="I780" s="65" t="s">
        <v>179</v>
      </c>
      <c r="J780" s="88">
        <v>32.244647999999998</v>
      </c>
      <c r="K780" s="67">
        <v>50.546100000000003</v>
      </c>
      <c r="L780" s="67">
        <v>50.546100000000003</v>
      </c>
      <c r="M780" s="67">
        <f>VLOOKUP('3. Pollutant Emissions - EF'!A780,'2. Emissions Units &amp; Activities'!A:M,11,FALSE)*G780</f>
        <v>0.12347100000000001</v>
      </c>
      <c r="N780" s="67">
        <f>VLOOKUP('3. Pollutant Emissions - EF'!A780,'2. Emissions Units &amp; Activities'!A:M,12,FALSE)*G780</f>
        <v>0.13848246575342563</v>
      </c>
      <c r="O780" s="67">
        <f>VLOOKUP('3. Pollutant Emissions - EF'!A780,'2. Emissions Units &amp; Activities'!A:M,13,FALSE)*G780</f>
        <v>0.13848246575342563</v>
      </c>
    </row>
    <row r="781" spans="1:15" x14ac:dyDescent="0.35">
      <c r="A781" s="63" t="s">
        <v>114</v>
      </c>
      <c r="B781" s="66" t="s">
        <v>206</v>
      </c>
      <c r="C781" s="66" t="s">
        <v>207</v>
      </c>
      <c r="D781" s="8">
        <f>IFERROR(IF(OR($B781="",$B781="No CAS"),INDEX('[1]DEQ Pollutant List'!$A$7:$A$611,MATCH($C781,'[1]DEQ Pollutant List'!$C$7:$C$611,0)),INDEX('[1]DEQ Pollutant List'!$A$7:$A$611,MATCH($B781,'[1]DEQ Pollutant List'!$B$7:$B$611,0))),"")</f>
        <v>1</v>
      </c>
      <c r="F781" s="104">
        <v>3.6000000000000002E-4</v>
      </c>
      <c r="G781" s="66">
        <v>3.6000000000000002E-4</v>
      </c>
      <c r="H781" s="66" t="s">
        <v>350</v>
      </c>
      <c r="I781" s="66" t="s">
        <v>179</v>
      </c>
      <c r="J781" s="89">
        <v>22.760928</v>
      </c>
      <c r="K781" s="68">
        <v>35.679600000000001</v>
      </c>
      <c r="L781" s="68">
        <v>35.679600000000001</v>
      </c>
      <c r="M781" s="68">
        <f>VLOOKUP('3. Pollutant Emissions - EF'!A781,'2. Emissions Units &amp; Activities'!A:M,11,FALSE)*G781</f>
        <v>8.7155999999999997E-2</v>
      </c>
      <c r="N781" s="68">
        <f>VLOOKUP('3. Pollutant Emissions - EF'!A781,'2. Emissions Units &amp; Activities'!A:M,12,FALSE)*G781</f>
        <v>9.7752328767123975E-2</v>
      </c>
      <c r="O781" s="68">
        <f>VLOOKUP('3. Pollutant Emissions - EF'!A781,'2. Emissions Units &amp; Activities'!A:M,13,FALSE)*G781</f>
        <v>9.7752328767123975E-2</v>
      </c>
    </row>
    <row r="782" spans="1:15" x14ac:dyDescent="0.35">
      <c r="A782" s="62" t="s">
        <v>114</v>
      </c>
      <c r="B782" s="65" t="s">
        <v>286</v>
      </c>
      <c r="C782" s="65" t="s">
        <v>287</v>
      </c>
      <c r="D782" s="8">
        <f>IFERROR(IF(OR($B782="",$B782="No CAS"),INDEX('[1]DEQ Pollutant List'!$A$7:$A$611,MATCH($C782,'[1]DEQ Pollutant List'!$C$7:$C$611,0)),INDEX('[1]DEQ Pollutant List'!$A$7:$A$611,MATCH($B782,'[1]DEQ Pollutant List'!$B$7:$B$611,0))),"")</f>
        <v>328</v>
      </c>
      <c r="F782" s="104">
        <v>2.6400000000000001E-5</v>
      </c>
      <c r="G782" s="65">
        <v>2.6400000000000001E-5</v>
      </c>
      <c r="H782" s="65" t="s">
        <v>350</v>
      </c>
      <c r="I782" s="65" t="s">
        <v>179</v>
      </c>
      <c r="J782" s="67">
        <v>1.66913472</v>
      </c>
      <c r="K782" s="67">
        <v>2.6165039999999999</v>
      </c>
      <c r="L782" s="67">
        <v>2.6165039999999999</v>
      </c>
      <c r="M782" s="67">
        <f>VLOOKUP('3. Pollutant Emissions - EF'!A782,'2. Emissions Units &amp; Activities'!A:M,11,FALSE)*G782</f>
        <v>6.39144E-3</v>
      </c>
      <c r="N782" s="67">
        <f>VLOOKUP('3. Pollutant Emissions - EF'!A782,'2. Emissions Units &amp; Activities'!A:M,12,FALSE)*G782</f>
        <v>7.1685041095890913E-3</v>
      </c>
      <c r="O782" s="67">
        <f>VLOOKUP('3. Pollutant Emissions - EF'!A782,'2. Emissions Units &amp; Activities'!A:M,13,FALSE)*G782</f>
        <v>7.1685041095890913E-3</v>
      </c>
    </row>
    <row r="783" spans="1:15" x14ac:dyDescent="0.35">
      <c r="A783" s="63" t="s">
        <v>114</v>
      </c>
      <c r="B783" s="66" t="s">
        <v>249</v>
      </c>
      <c r="C783" s="66" t="s">
        <v>250</v>
      </c>
      <c r="D783" s="8">
        <f>IFERROR(IF(OR($B783="",$B783="No CAS"),INDEX('[1]DEQ Pollutant List'!$A$7:$A$611,MATCH($C783,'[1]DEQ Pollutant List'!$C$7:$C$611,0)),INDEX('[1]DEQ Pollutant List'!$A$7:$A$611,MATCH($B783,'[1]DEQ Pollutant List'!$B$7:$B$611,0))),"")</f>
        <v>289</v>
      </c>
      <c r="F783" s="104">
        <v>3.0000000000000001E-5</v>
      </c>
      <c r="G783" s="66">
        <v>3.0000000000000001E-5</v>
      </c>
      <c r="H783" s="66" t="s">
        <v>350</v>
      </c>
      <c r="I783" s="66" t="s">
        <v>179</v>
      </c>
      <c r="J783" s="89">
        <v>1.896744</v>
      </c>
      <c r="K783" s="68">
        <v>2.9733000000000001</v>
      </c>
      <c r="L783" s="68">
        <v>2.9733000000000001</v>
      </c>
      <c r="M783" s="68">
        <f>VLOOKUP('3. Pollutant Emissions - EF'!A783,'2. Emissions Units &amp; Activities'!A:M,11,FALSE)*G783</f>
        <v>7.2630000000000004E-3</v>
      </c>
      <c r="N783" s="68">
        <f>VLOOKUP('3. Pollutant Emissions - EF'!A783,'2. Emissions Units &amp; Activities'!A:M,12,FALSE)*G783</f>
        <v>8.1460273972603307E-3</v>
      </c>
      <c r="O783" s="68">
        <f>VLOOKUP('3. Pollutant Emissions - EF'!A783,'2. Emissions Units &amp; Activities'!A:M,13,FALSE)*G783</f>
        <v>8.1460273972603307E-3</v>
      </c>
    </row>
    <row r="784" spans="1:15" x14ac:dyDescent="0.35">
      <c r="A784" s="62" t="s">
        <v>114</v>
      </c>
      <c r="B784" s="65" t="s">
        <v>303</v>
      </c>
      <c r="C784" s="65" t="s">
        <v>304</v>
      </c>
      <c r="D784" s="8">
        <f>IFERROR(IF(OR($B784="",$B784="No CAS"),INDEX('[1]DEQ Pollutant List'!$A$7:$A$611,MATCH($C784,'[1]DEQ Pollutant List'!$C$7:$C$611,0)),INDEX('[1]DEQ Pollutant List'!$A$7:$A$611,MATCH($B784,'[1]DEQ Pollutant List'!$B$7:$B$611,0))),"")</f>
        <v>321</v>
      </c>
      <c r="F784" s="104">
        <v>9.8399999999999998E-3</v>
      </c>
      <c r="G784" s="65">
        <v>9.8399999999999998E-3</v>
      </c>
      <c r="H784" s="65" t="s">
        <v>350</v>
      </c>
      <c r="I784" s="65" t="s">
        <v>179</v>
      </c>
      <c r="J784" s="65">
        <v>622.13203199999998</v>
      </c>
      <c r="K784" s="67">
        <v>975.24239999999998</v>
      </c>
      <c r="L784" s="67">
        <v>975.24239999999998</v>
      </c>
      <c r="M784" s="67">
        <f>VLOOKUP('3. Pollutant Emissions - EF'!A784,'2. Emissions Units &amp; Activities'!A:M,11,FALSE)*G784</f>
        <v>2.3822639999999997</v>
      </c>
      <c r="N784" s="67">
        <f>VLOOKUP('3. Pollutant Emissions - EF'!A784,'2. Emissions Units &amp; Activities'!A:M,12,FALSE)*G784</f>
        <v>2.6718969863013884</v>
      </c>
      <c r="O784" s="67">
        <f>VLOOKUP('3. Pollutant Emissions - EF'!A784,'2. Emissions Units &amp; Activities'!A:M,13,FALSE)*G784</f>
        <v>2.6718969863013884</v>
      </c>
    </row>
    <row r="785" spans="1:15" x14ac:dyDescent="0.35">
      <c r="A785" s="63" t="s">
        <v>114</v>
      </c>
      <c r="B785" s="66" t="s">
        <v>257</v>
      </c>
      <c r="C785" s="66" t="s">
        <v>258</v>
      </c>
      <c r="D785" s="8">
        <f>IFERROR(IF(OR($B785="",$B785="No CAS"),INDEX('[1]DEQ Pollutant List'!$A$7:$A$611,MATCH($C785,'[1]DEQ Pollutant List'!$C$7:$C$611,0)),INDEX('[1]DEQ Pollutant List'!$A$7:$A$611,MATCH($B785,'[1]DEQ Pollutant List'!$B$7:$B$611,0))),"")</f>
        <v>600</v>
      </c>
      <c r="F785" s="104">
        <v>3.8999999999999999E-5</v>
      </c>
      <c r="G785" s="66">
        <v>3.8999999999999999E-5</v>
      </c>
      <c r="H785" s="66" t="s">
        <v>350</v>
      </c>
      <c r="I785" s="66" t="s">
        <v>179</v>
      </c>
      <c r="J785" s="89">
        <v>2.4657672000000002</v>
      </c>
      <c r="K785" s="68">
        <v>3.8652899999999999</v>
      </c>
      <c r="L785" s="68">
        <v>3.8652899999999999</v>
      </c>
      <c r="M785" s="68">
        <f>VLOOKUP('3. Pollutant Emissions - EF'!A785,'2. Emissions Units &amp; Activities'!A:M,11,FALSE)*G785</f>
        <v>9.4418999999999996E-3</v>
      </c>
      <c r="N785" s="68">
        <f>VLOOKUP('3. Pollutant Emissions - EF'!A785,'2. Emissions Units &amp; Activities'!A:M,12,FALSE)*G785</f>
        <v>1.058983561643843E-2</v>
      </c>
      <c r="O785" s="68">
        <f>VLOOKUP('3. Pollutant Emissions - EF'!A785,'2. Emissions Units &amp; Activities'!A:M,13,FALSE)*G785</f>
        <v>1.058983561643843E-2</v>
      </c>
    </row>
    <row r="786" spans="1:15" x14ac:dyDescent="0.35">
      <c r="A786" s="62" t="s">
        <v>114</v>
      </c>
      <c r="B786" s="65" t="s">
        <v>294</v>
      </c>
      <c r="C786" s="65" t="s">
        <v>295</v>
      </c>
      <c r="D786" s="8">
        <f>IFERROR(IF(OR($B786="",$B786="No CAS"),INDEX('[1]DEQ Pollutant List'!$A$7:$A$611,MATCH($C786,'[1]DEQ Pollutant List'!$C$7:$C$611,0)),INDEX('[1]DEQ Pollutant List'!$A$7:$A$611,MATCH($B786,'[1]DEQ Pollutant List'!$B$7:$B$611,0))),"")</f>
        <v>608</v>
      </c>
      <c r="F786" s="104">
        <v>4.6E-6</v>
      </c>
      <c r="G786" s="65">
        <v>4.6E-6</v>
      </c>
      <c r="H786" s="65" t="s">
        <v>350</v>
      </c>
      <c r="I786" s="65" t="s">
        <v>179</v>
      </c>
      <c r="J786" s="65">
        <v>0.29083407999999999</v>
      </c>
      <c r="K786" s="67">
        <v>0.45590599999999998</v>
      </c>
      <c r="L786" s="67">
        <v>0.45590599999999998</v>
      </c>
      <c r="M786" s="67">
        <f>VLOOKUP('3. Pollutant Emissions - EF'!A786,'2. Emissions Units &amp; Activities'!A:M,11,FALSE)*G786</f>
        <v>1.11366E-3</v>
      </c>
      <c r="N786" s="67">
        <f>VLOOKUP('3. Pollutant Emissions - EF'!A786,'2. Emissions Units &amp; Activities'!A:M,12,FALSE)*G786</f>
        <v>1.2490575342465841E-3</v>
      </c>
      <c r="O786" s="67">
        <f>VLOOKUP('3. Pollutant Emissions - EF'!A786,'2. Emissions Units &amp; Activities'!A:M,13,FALSE)*G786</f>
        <v>1.2490575342465841E-3</v>
      </c>
    </row>
    <row r="787" spans="1:15" x14ac:dyDescent="0.35">
      <c r="A787" s="63" t="s">
        <v>114</v>
      </c>
      <c r="B787" s="66" t="s">
        <v>296</v>
      </c>
      <c r="C787" s="66" t="s">
        <v>297</v>
      </c>
      <c r="D787" s="8">
        <f>IFERROR(IF(OR($B787="",$B787="No CAS"),INDEX('[1]DEQ Pollutant List'!$A$7:$A$611,MATCH($C787,'[1]DEQ Pollutant List'!$C$7:$C$611,0)),INDEX('[1]DEQ Pollutant List'!$A$7:$A$611,MATCH($B787,'[1]DEQ Pollutant List'!$B$7:$B$611,0))),"")</f>
        <v>628</v>
      </c>
      <c r="F787" s="104">
        <v>1.7600000000000001E-6</v>
      </c>
      <c r="G787" s="66">
        <v>1.7600000000000001E-6</v>
      </c>
      <c r="H787" s="66" t="s">
        <v>350</v>
      </c>
      <c r="I787" s="66" t="s">
        <v>179</v>
      </c>
      <c r="J787" s="89">
        <v>0.111275648</v>
      </c>
      <c r="K787" s="68">
        <v>0.17443359999999999</v>
      </c>
      <c r="L787" s="68">
        <v>0.17443359999999999</v>
      </c>
      <c r="M787" s="68">
        <f>VLOOKUP('3. Pollutant Emissions - EF'!A787,'2. Emissions Units &amp; Activities'!A:M,11,FALSE)*G787</f>
        <v>4.2609599999999999E-4</v>
      </c>
      <c r="N787" s="68">
        <f>VLOOKUP('3. Pollutant Emissions - EF'!A787,'2. Emissions Units &amp; Activities'!A:M,12,FALSE)*G787</f>
        <v>4.7790027397260606E-4</v>
      </c>
      <c r="O787" s="68">
        <f>VLOOKUP('3. Pollutant Emissions - EF'!A787,'2. Emissions Units &amp; Activities'!A:M,13,FALSE)*G787</f>
        <v>4.7790027397260606E-4</v>
      </c>
    </row>
    <row r="788" spans="1:15" x14ac:dyDescent="0.35">
      <c r="A788" s="62" t="s">
        <v>116</v>
      </c>
      <c r="B788" s="65" t="s">
        <v>278</v>
      </c>
      <c r="C788" s="65" t="s">
        <v>279</v>
      </c>
      <c r="D788" s="8">
        <f>IFERROR(IF(OR($B788="",$B788="No CAS"),INDEX('[1]DEQ Pollutant List'!$A$7:$A$611,MATCH($C788,'[1]DEQ Pollutant List'!$C$7:$C$611,0)),INDEX('[1]DEQ Pollutant List'!$A$7:$A$611,MATCH($B788,'[1]DEQ Pollutant List'!$B$7:$B$611,0))),"")</f>
        <v>333</v>
      </c>
      <c r="F788" s="105">
        <v>2E-3</v>
      </c>
      <c r="G788" s="65">
        <v>2E-3</v>
      </c>
      <c r="H788" s="65" t="s">
        <v>346</v>
      </c>
      <c r="I788" s="65" t="s">
        <v>179</v>
      </c>
      <c r="J788" s="88">
        <v>35.04</v>
      </c>
      <c r="K788" s="67">
        <v>17.52</v>
      </c>
      <c r="L788" s="67">
        <v>17.52</v>
      </c>
      <c r="M788" s="67">
        <f>VLOOKUP('3. Pollutant Emissions - EF'!A788,'2. Emissions Units &amp; Activities'!A:M,11,FALSE)*G788</f>
        <v>0.48420000000000002</v>
      </c>
      <c r="N788" s="67">
        <f>VLOOKUP('3. Pollutant Emissions - EF'!A788,'2. Emissions Units &amp; Activities'!A:M,12,FALSE)*G788</f>
        <v>0.54306849315068872</v>
      </c>
      <c r="O788" s="67">
        <f>VLOOKUP('3. Pollutant Emissions - EF'!A788,'2. Emissions Units &amp; Activities'!A:M,13,FALSE)*G788</f>
        <v>0.54306849315068872</v>
      </c>
    </row>
    <row r="789" spans="1:15" x14ac:dyDescent="0.35">
      <c r="A789" s="63" t="s">
        <v>116</v>
      </c>
      <c r="B789" s="66" t="s">
        <v>322</v>
      </c>
      <c r="C789" s="66" t="s">
        <v>323</v>
      </c>
      <c r="D789" s="8">
        <f>IFERROR(IF(OR($B789="",$B789="No CAS"),INDEX('[1]DEQ Pollutant List'!$A$7:$A$611,MATCH($C789,'[1]DEQ Pollutant List'!$C$7:$C$611,0)),INDEX('[1]DEQ Pollutant List'!$A$7:$A$611,MATCH($B789,'[1]DEQ Pollutant List'!$B$7:$B$611,0))),"")</f>
        <v>634</v>
      </c>
      <c r="F789" s="103">
        <v>0.01</v>
      </c>
      <c r="G789" s="66">
        <v>0.01</v>
      </c>
      <c r="H789" s="66" t="s">
        <v>346</v>
      </c>
      <c r="I789" s="66" t="s">
        <v>179</v>
      </c>
      <c r="J789" s="68">
        <v>175.2</v>
      </c>
      <c r="K789" s="68">
        <v>87.6</v>
      </c>
      <c r="L789" s="68">
        <v>87.6</v>
      </c>
      <c r="M789" s="68">
        <f>VLOOKUP('3. Pollutant Emissions - EF'!A789,'2. Emissions Units &amp; Activities'!A:M,11,FALSE)*G789</f>
        <v>2.4209999999999998</v>
      </c>
      <c r="N789" s="68">
        <f>VLOOKUP('3. Pollutant Emissions - EF'!A789,'2. Emissions Units &amp; Activities'!A:M,12,FALSE)*G789</f>
        <v>2.7153424657534435</v>
      </c>
      <c r="O789" s="68">
        <f>VLOOKUP('3. Pollutant Emissions - EF'!A789,'2. Emissions Units &amp; Activities'!A:M,13,FALSE)*G789</f>
        <v>2.7153424657534435</v>
      </c>
    </row>
    <row r="790" spans="1:15" x14ac:dyDescent="0.35">
      <c r="A790" s="62" t="s">
        <v>116</v>
      </c>
      <c r="B790" s="95" t="s">
        <v>288</v>
      </c>
      <c r="C790" s="65" t="s">
        <v>289</v>
      </c>
      <c r="D790" s="8">
        <f>IFERROR(IF(OR($B790="",$B790="No CAS"),INDEX('[1]DEQ Pollutant List'!$A$7:$A$611,MATCH($C790,'[1]DEQ Pollutant List'!$C$7:$C$611,0)),INDEX('[1]DEQ Pollutant List'!$A$7:$A$611,MATCH($B790,'[1]DEQ Pollutant List'!$B$7:$B$611,0))),"")</f>
        <v>293</v>
      </c>
      <c r="F790" s="104">
        <v>9.1900000000000003E-3</v>
      </c>
      <c r="G790" s="65">
        <v>9.1900000000000003E-3</v>
      </c>
      <c r="H790" s="65" t="s">
        <v>346</v>
      </c>
      <c r="I790" s="65" t="s">
        <v>179</v>
      </c>
      <c r="J790" s="88">
        <v>161.00880000000001</v>
      </c>
      <c r="K790" s="67">
        <v>80.504400000000004</v>
      </c>
      <c r="L790" s="67">
        <v>80.504400000000004</v>
      </c>
      <c r="M790" s="67">
        <f>VLOOKUP('3. Pollutant Emissions - EF'!A790,'2. Emissions Units &amp; Activities'!A:M,11,FALSE)*G790</f>
        <v>2.2248990000000002</v>
      </c>
      <c r="N790" s="67">
        <f>VLOOKUP('3. Pollutant Emissions - EF'!A790,'2. Emissions Units &amp; Activities'!A:M,12,FALSE)*G790</f>
        <v>2.4953997260274146</v>
      </c>
      <c r="O790" s="67">
        <f>VLOOKUP('3. Pollutant Emissions - EF'!A790,'2. Emissions Units &amp; Activities'!A:M,13,FALSE)*G790</f>
        <v>2.4953997260274146</v>
      </c>
    </row>
    <row r="791" spans="1:15" x14ac:dyDescent="0.35">
      <c r="A791" s="63" t="s">
        <v>116</v>
      </c>
      <c r="B791" s="66" t="s">
        <v>303</v>
      </c>
      <c r="C791" s="66" t="s">
        <v>304</v>
      </c>
      <c r="D791" s="8">
        <f>IFERROR(IF(OR($B791="",$B791="No CAS"),INDEX('[1]DEQ Pollutant List'!$A$7:$A$611,MATCH($C791,'[1]DEQ Pollutant List'!$C$7:$C$611,0)),INDEX('[1]DEQ Pollutant List'!$A$7:$A$611,MATCH($B791,'[1]DEQ Pollutant List'!$B$7:$B$611,0))),"")</f>
        <v>321</v>
      </c>
      <c r="F791" s="104">
        <v>3.1E-2</v>
      </c>
      <c r="G791" s="66">
        <v>3.1E-2</v>
      </c>
      <c r="H791" s="66" t="s">
        <v>346</v>
      </c>
      <c r="I791" s="66" t="s">
        <v>179</v>
      </c>
      <c r="J791" s="66">
        <v>543.12</v>
      </c>
      <c r="K791" s="68">
        <v>271.56</v>
      </c>
      <c r="L791" s="68">
        <v>271.56</v>
      </c>
      <c r="M791" s="68">
        <f>VLOOKUP('3. Pollutant Emissions - EF'!A791,'2. Emissions Units &amp; Activities'!A:M,11,FALSE)*G791</f>
        <v>7.5050999999999997</v>
      </c>
      <c r="N791" s="68">
        <f>VLOOKUP('3. Pollutant Emissions - EF'!A791,'2. Emissions Units &amp; Activities'!A:M,12,FALSE)*G791</f>
        <v>8.4175616438356755</v>
      </c>
      <c r="O791" s="68">
        <f>VLOOKUP('3. Pollutant Emissions - EF'!A791,'2. Emissions Units &amp; Activities'!A:M,13,FALSE)*G791</f>
        <v>8.4175616438356755</v>
      </c>
    </row>
    <row r="792" spans="1:15" x14ac:dyDescent="0.35">
      <c r="A792" s="62" t="s">
        <v>118</v>
      </c>
      <c r="B792" s="65" t="s">
        <v>276</v>
      </c>
      <c r="C792" s="65" t="s">
        <v>277</v>
      </c>
      <c r="D792" s="8">
        <f>IFERROR(IF(OR($B792="",$B792="No CAS"),INDEX('[1]DEQ Pollutant List'!$A$7:$A$611,MATCH($C792,'[1]DEQ Pollutant List'!$C$7:$C$611,0)),INDEX('[1]DEQ Pollutant List'!$A$7:$A$611,MATCH($B792,'[1]DEQ Pollutant List'!$B$7:$B$611,0))),"")</f>
        <v>113</v>
      </c>
      <c r="F792" s="105">
        <v>1.2E-5</v>
      </c>
      <c r="G792" s="65">
        <v>1.2E-5</v>
      </c>
      <c r="H792" s="65" t="s">
        <v>350</v>
      </c>
      <c r="I792" s="65" t="s">
        <v>179</v>
      </c>
      <c r="J792" s="67">
        <v>0.75869759999999997</v>
      </c>
      <c r="K792" s="67">
        <v>1.1893199999999999</v>
      </c>
      <c r="L792" s="67">
        <v>1.1893199999999999</v>
      </c>
      <c r="M792" s="67">
        <f>VLOOKUP('3. Pollutant Emissions - EF'!A792,'2. Emissions Units &amp; Activities'!A:M,11,FALSE)*G792</f>
        <v>2.9052000000000001E-3</v>
      </c>
      <c r="N792" s="67">
        <f>VLOOKUP('3. Pollutant Emissions - EF'!A792,'2. Emissions Units &amp; Activities'!A:M,12,FALSE)*G792</f>
        <v>3.2584109589041325E-3</v>
      </c>
      <c r="O792" s="67">
        <f>VLOOKUP('3. Pollutant Emissions - EF'!A792,'2. Emissions Units &amp; Activities'!A:M,13,FALSE)*G792</f>
        <v>3.2584109589041325E-3</v>
      </c>
    </row>
    <row r="793" spans="1:15" x14ac:dyDescent="0.35">
      <c r="A793" s="63" t="s">
        <v>118</v>
      </c>
      <c r="B793" s="66" t="s">
        <v>278</v>
      </c>
      <c r="C793" s="66" t="s">
        <v>279</v>
      </c>
      <c r="D793" s="8">
        <f>IFERROR(IF(OR($B793="",$B793="No CAS"),INDEX('[1]DEQ Pollutant List'!$A$7:$A$611,MATCH($C793,'[1]DEQ Pollutant List'!$C$7:$C$611,0)),INDEX('[1]DEQ Pollutant List'!$A$7:$A$611,MATCH($B793,'[1]DEQ Pollutant List'!$B$7:$B$611,0))),"")</f>
        <v>333</v>
      </c>
      <c r="F793" s="105">
        <v>1.7E-6</v>
      </c>
      <c r="G793" s="66">
        <v>1.7E-6</v>
      </c>
      <c r="H793" s="66" t="s">
        <v>350</v>
      </c>
      <c r="I793" s="66" t="s">
        <v>179</v>
      </c>
      <c r="J793" s="89">
        <v>0.10748215999999999</v>
      </c>
      <c r="K793" s="68">
        <v>0.168487</v>
      </c>
      <c r="L793" s="68">
        <v>0.168487</v>
      </c>
      <c r="M793" s="68">
        <f>VLOOKUP('3. Pollutant Emissions - EF'!A793,'2. Emissions Units &amp; Activities'!A:M,11,FALSE)*G793</f>
        <v>4.1156999999999999E-4</v>
      </c>
      <c r="N793" s="68">
        <f>VLOOKUP('3. Pollutant Emissions - EF'!A793,'2. Emissions Units &amp; Activities'!A:M,12,FALSE)*G793</f>
        <v>4.6160821917808542E-4</v>
      </c>
      <c r="O793" s="68">
        <f>VLOOKUP('3. Pollutant Emissions - EF'!A793,'2. Emissions Units &amp; Activities'!A:M,13,FALSE)*G793</f>
        <v>4.6160821917808542E-4</v>
      </c>
    </row>
    <row r="794" spans="1:15" x14ac:dyDescent="0.35">
      <c r="A794" s="62" t="s">
        <v>118</v>
      </c>
      <c r="B794" s="65" t="s">
        <v>322</v>
      </c>
      <c r="C794" s="65" t="s">
        <v>323</v>
      </c>
      <c r="D794" s="8">
        <f>IFERROR(IF(OR($B794="",$B794="No CAS"),INDEX('[1]DEQ Pollutant List'!$A$7:$A$611,MATCH($C794,'[1]DEQ Pollutant List'!$C$7:$C$611,0)),INDEX('[1]DEQ Pollutant List'!$A$7:$A$611,MATCH($B794,'[1]DEQ Pollutant List'!$B$7:$B$611,0))),"")</f>
        <v>634</v>
      </c>
      <c r="F794" s="103">
        <v>2.8E-5</v>
      </c>
      <c r="G794" s="65">
        <v>2.8E-5</v>
      </c>
      <c r="H794" s="65" t="s">
        <v>350</v>
      </c>
      <c r="I794" s="65" t="s">
        <v>179</v>
      </c>
      <c r="J794" s="67">
        <v>1.7702944</v>
      </c>
      <c r="K794" s="67">
        <v>2.77508</v>
      </c>
      <c r="L794" s="67">
        <v>2.77508</v>
      </c>
      <c r="M794" s="67">
        <f>VLOOKUP('3. Pollutant Emissions - EF'!A794,'2. Emissions Units &amp; Activities'!A:M,11,FALSE)*G794</f>
        <v>6.7787999999999998E-3</v>
      </c>
      <c r="N794" s="67">
        <f>VLOOKUP('3. Pollutant Emissions - EF'!A794,'2. Emissions Units &amp; Activities'!A:M,12,FALSE)*G794</f>
        <v>7.6029589041096421E-3</v>
      </c>
      <c r="O794" s="67">
        <f>VLOOKUP('3. Pollutant Emissions - EF'!A794,'2. Emissions Units &amp; Activities'!A:M,13,FALSE)*G794</f>
        <v>7.6029589041096421E-3</v>
      </c>
    </row>
    <row r="795" spans="1:15" x14ac:dyDescent="0.35">
      <c r="A795" s="63" t="s">
        <v>118</v>
      </c>
      <c r="B795" s="66" t="s">
        <v>312</v>
      </c>
      <c r="C795" s="66" t="s">
        <v>313</v>
      </c>
      <c r="D795" s="8">
        <f>IFERROR(IF(OR($B795="",$B795="No CAS"),INDEX('[1]DEQ Pollutant List'!$A$7:$A$611,MATCH($C795,'[1]DEQ Pollutant List'!$C$7:$C$611,0)),INDEX('[1]DEQ Pollutant List'!$A$7:$A$611,MATCH($B795,'[1]DEQ Pollutant List'!$B$7:$B$611,0))),"")</f>
        <v>46</v>
      </c>
      <c r="F795" s="104">
        <v>4.6999999999999999E-6</v>
      </c>
      <c r="G795" s="66">
        <v>4.6999999999999999E-6</v>
      </c>
      <c r="H795" s="66" t="s">
        <v>350</v>
      </c>
      <c r="I795" s="66" t="s">
        <v>179</v>
      </c>
      <c r="J795" s="68">
        <v>0.29715656000000001</v>
      </c>
      <c r="K795" s="68">
        <v>0.46581699999999998</v>
      </c>
      <c r="L795" s="68">
        <v>0.46581699999999998</v>
      </c>
      <c r="M795" s="68">
        <f>VLOOKUP('3. Pollutant Emissions - EF'!A795,'2. Emissions Units &amp; Activities'!A:M,11,FALSE)*G795</f>
        <v>1.13787E-3</v>
      </c>
      <c r="N795" s="68">
        <f>VLOOKUP('3. Pollutant Emissions - EF'!A795,'2. Emissions Units &amp; Activities'!A:M,12,FALSE)*G795</f>
        <v>1.2762109589041185E-3</v>
      </c>
      <c r="O795" s="68">
        <f>VLOOKUP('3. Pollutant Emissions - EF'!A795,'2. Emissions Units &amp; Activities'!A:M,13,FALSE)*G795</f>
        <v>1.2762109589041185E-3</v>
      </c>
    </row>
    <row r="796" spans="1:15" x14ac:dyDescent="0.35">
      <c r="A796" s="62" t="s">
        <v>118</v>
      </c>
      <c r="B796" s="65" t="s">
        <v>303</v>
      </c>
      <c r="C796" s="65" t="s">
        <v>304</v>
      </c>
      <c r="D796" s="8">
        <f>IFERROR(IF(OR($B796="",$B796="No CAS"),INDEX('[1]DEQ Pollutant List'!$A$7:$A$611,MATCH($C796,'[1]DEQ Pollutant List'!$C$7:$C$611,0)),INDEX('[1]DEQ Pollutant List'!$A$7:$A$611,MATCH($B796,'[1]DEQ Pollutant List'!$B$7:$B$611,0))),"")</f>
        <v>321</v>
      </c>
      <c r="F796" s="104">
        <v>1.8E-3</v>
      </c>
      <c r="G796" s="65">
        <v>1.8E-3</v>
      </c>
      <c r="H796" s="65" t="s">
        <v>350</v>
      </c>
      <c r="I796" s="65" t="s">
        <v>179</v>
      </c>
      <c r="J796" s="65">
        <v>113.80464000000001</v>
      </c>
      <c r="K796" s="67">
        <v>178.398</v>
      </c>
      <c r="L796" s="67">
        <v>178.398</v>
      </c>
      <c r="M796" s="67">
        <f>VLOOKUP('3. Pollutant Emissions - EF'!A796,'2. Emissions Units &amp; Activities'!A:M,11,FALSE)*G796</f>
        <v>0.43578</v>
      </c>
      <c r="N796" s="67">
        <f>VLOOKUP('3. Pollutant Emissions - EF'!A796,'2. Emissions Units &amp; Activities'!A:M,12,FALSE)*G796</f>
        <v>0.48876164383561982</v>
      </c>
      <c r="O796" s="67">
        <f>VLOOKUP('3. Pollutant Emissions - EF'!A796,'2. Emissions Units &amp; Activities'!A:M,13,FALSE)*G796</f>
        <v>0.48876164383561982</v>
      </c>
    </row>
    <row r="797" spans="1:15" x14ac:dyDescent="0.35">
      <c r="A797" s="63" t="s">
        <v>118</v>
      </c>
      <c r="B797" s="66" t="s">
        <v>290</v>
      </c>
      <c r="C797" s="66" t="s">
        <v>291</v>
      </c>
      <c r="D797" s="8">
        <f>IFERROR(IF(OR($B797="",$B797="No CAS"),INDEX('[1]DEQ Pollutant List'!$A$7:$A$611,MATCH($C797,'[1]DEQ Pollutant List'!$C$7:$C$611,0)),INDEX('[1]DEQ Pollutant List'!$A$7:$A$611,MATCH($B797,'[1]DEQ Pollutant List'!$B$7:$B$611,0))),"")</f>
        <v>337</v>
      </c>
      <c r="F797" s="104">
        <v>4.7999999999999996E-7</v>
      </c>
      <c r="G797" s="66">
        <v>4.7999999999999996E-7</v>
      </c>
      <c r="H797" s="66" t="s">
        <v>350</v>
      </c>
      <c r="I797" s="66" t="s">
        <v>179</v>
      </c>
      <c r="J797" s="68">
        <v>3.0347903999999998E-2</v>
      </c>
      <c r="K797" s="68">
        <v>4.7572799999999998E-2</v>
      </c>
      <c r="L797" s="68">
        <v>4.7572799999999998E-2</v>
      </c>
      <c r="M797" s="68">
        <f>VLOOKUP('3. Pollutant Emissions - EF'!A797,'2. Emissions Units &amp; Activities'!A:M,11,FALSE)*G797</f>
        <v>1.1620799999999998E-4</v>
      </c>
      <c r="N797" s="68">
        <f>VLOOKUP('3. Pollutant Emissions - EF'!A797,'2. Emissions Units &amp; Activities'!A:M,12,FALSE)*G797</f>
        <v>1.3033643835616527E-4</v>
      </c>
      <c r="O797" s="68">
        <f>VLOOKUP('3. Pollutant Emissions - EF'!A797,'2. Emissions Units &amp; Activities'!A:M,13,FALSE)*G797</f>
        <v>1.3033643835616527E-4</v>
      </c>
    </row>
    <row r="798" spans="1:15" x14ac:dyDescent="0.35">
      <c r="A798" s="62" t="s">
        <v>118</v>
      </c>
      <c r="B798" s="65" t="s">
        <v>292</v>
      </c>
      <c r="C798" s="65" t="s">
        <v>293</v>
      </c>
      <c r="D798" s="8">
        <f>IFERROR(IF(OR($B798="",$B798="No CAS"),INDEX('[1]DEQ Pollutant List'!$A$7:$A$611,MATCH($C798,'[1]DEQ Pollutant List'!$C$7:$C$611,0)),INDEX('[1]DEQ Pollutant List'!$A$7:$A$611,MATCH($B798,'[1]DEQ Pollutant List'!$B$7:$B$611,0))),"")</f>
        <v>585</v>
      </c>
      <c r="F798" s="104">
        <v>4.5999999999999999E-7</v>
      </c>
      <c r="G798" s="65">
        <v>4.5999999999999999E-7</v>
      </c>
      <c r="H798" s="65" t="s">
        <v>350</v>
      </c>
      <c r="I798" s="65" t="s">
        <v>179</v>
      </c>
      <c r="J798" s="67">
        <v>2.9083408000000002E-2</v>
      </c>
      <c r="K798" s="67">
        <v>4.5590600000000002E-2</v>
      </c>
      <c r="L798" s="67">
        <v>4.5590600000000002E-2</v>
      </c>
      <c r="M798" s="67">
        <f>VLOOKUP('3. Pollutant Emissions - EF'!A798,'2. Emissions Units &amp; Activities'!A:M,11,FALSE)*G798</f>
        <v>1.1136599999999999E-4</v>
      </c>
      <c r="N798" s="67">
        <f>VLOOKUP('3. Pollutant Emissions - EF'!A798,'2. Emissions Units &amp; Activities'!A:M,12,FALSE)*G798</f>
        <v>1.2490575342465841E-4</v>
      </c>
      <c r="O798" s="67">
        <f>VLOOKUP('3. Pollutant Emissions - EF'!A798,'2. Emissions Units &amp; Activities'!A:M,13,FALSE)*G798</f>
        <v>1.2490575342465841E-4</v>
      </c>
    </row>
    <row r="799" spans="1:15" x14ac:dyDescent="0.35">
      <c r="A799" s="63" t="s">
        <v>118</v>
      </c>
      <c r="B799" s="66" t="s">
        <v>320</v>
      </c>
      <c r="C799" s="66" t="s">
        <v>321</v>
      </c>
      <c r="D799" s="8">
        <f>IFERROR(IF(OR($B799="",$B799="No CAS"),INDEX('[1]DEQ Pollutant List'!$A$7:$A$611,MATCH($C799,'[1]DEQ Pollutant List'!$C$7:$C$611,0)),INDEX('[1]DEQ Pollutant List'!$A$7:$A$611,MATCH($B799,'[1]DEQ Pollutant List'!$B$7:$B$611,0))),"")</f>
        <v>488</v>
      </c>
      <c r="F799" s="104">
        <v>2.9000000000000002E-6</v>
      </c>
      <c r="G799" s="66">
        <v>2.9000000000000002E-6</v>
      </c>
      <c r="H799" s="66" t="s">
        <v>350</v>
      </c>
      <c r="I799" s="66" t="s">
        <v>179</v>
      </c>
      <c r="J799" s="68">
        <v>0.18335192</v>
      </c>
      <c r="K799" s="68">
        <v>0.28741899999999998</v>
      </c>
      <c r="L799" s="68">
        <v>0.28741899999999998</v>
      </c>
      <c r="M799" s="68">
        <f>VLOOKUP('3. Pollutant Emissions - EF'!A799,'2. Emissions Units &amp; Activities'!A:M,11,FALSE)*G799</f>
        <v>7.0209000000000005E-4</v>
      </c>
      <c r="N799" s="68">
        <f>VLOOKUP('3. Pollutant Emissions - EF'!A799,'2. Emissions Units &amp; Activities'!A:M,12,FALSE)*G799</f>
        <v>7.874493150684987E-4</v>
      </c>
      <c r="O799" s="68">
        <f>VLOOKUP('3. Pollutant Emissions - EF'!A799,'2. Emissions Units &amp; Activities'!A:M,13,FALSE)*G799</f>
        <v>7.874493150684987E-4</v>
      </c>
    </row>
    <row r="800" spans="1:15" x14ac:dyDescent="0.35">
      <c r="A800" s="62" t="s">
        <v>118</v>
      </c>
      <c r="B800" s="65" t="s">
        <v>257</v>
      </c>
      <c r="C800" s="65" t="s">
        <v>258</v>
      </c>
      <c r="D800" s="8">
        <f>IFERROR(IF(OR($B800="",$B800="No CAS"),INDEX('[1]DEQ Pollutant List'!$A$7:$A$611,MATCH($C800,'[1]DEQ Pollutant List'!$C$7:$C$611,0)),INDEX('[1]DEQ Pollutant List'!$A$7:$A$611,MATCH($B800,'[1]DEQ Pollutant List'!$B$7:$B$611,0))),"")</f>
        <v>600</v>
      </c>
      <c r="F800" s="104">
        <v>5.7000000000000005E-7</v>
      </c>
      <c r="G800" s="65">
        <v>5.7000000000000005E-7</v>
      </c>
      <c r="H800" s="65" t="s">
        <v>350</v>
      </c>
      <c r="I800" s="65" t="s">
        <v>179</v>
      </c>
      <c r="J800" s="88">
        <v>3.6038135999999998E-2</v>
      </c>
      <c r="K800" s="67">
        <v>5.64927E-2</v>
      </c>
      <c r="L800" s="67">
        <v>5.64927E-2</v>
      </c>
      <c r="M800" s="67">
        <f>VLOOKUP('3. Pollutant Emissions - EF'!A800,'2. Emissions Units &amp; Activities'!A:M,11,FALSE)*G800</f>
        <v>1.37997E-4</v>
      </c>
      <c r="N800" s="67">
        <f>VLOOKUP('3. Pollutant Emissions - EF'!A800,'2. Emissions Units &amp; Activities'!A:M,12,FALSE)*G800</f>
        <v>1.5477452054794629E-4</v>
      </c>
      <c r="O800" s="67">
        <f>VLOOKUP('3. Pollutant Emissions - EF'!A800,'2. Emissions Units &amp; Activities'!A:M,13,FALSE)*G800</f>
        <v>1.5477452054794629E-4</v>
      </c>
    </row>
    <row r="801" spans="1:15" x14ac:dyDescent="0.35">
      <c r="A801" s="63" t="s">
        <v>118</v>
      </c>
      <c r="B801" s="66" t="s">
        <v>296</v>
      </c>
      <c r="C801" s="66" t="s">
        <v>297</v>
      </c>
      <c r="D801" s="8">
        <f>IFERROR(IF(OR($B801="",$B801="No CAS"),INDEX('[1]DEQ Pollutant List'!$A$7:$A$611,MATCH($C801,'[1]DEQ Pollutant List'!$C$7:$C$611,0)),INDEX('[1]DEQ Pollutant List'!$A$7:$A$611,MATCH($B801,'[1]DEQ Pollutant List'!$B$7:$B$611,0))),"")</f>
        <v>628</v>
      </c>
      <c r="F801" s="104">
        <v>7.0999999999999998E-6</v>
      </c>
      <c r="G801" s="66">
        <v>7.0999999999999998E-6</v>
      </c>
      <c r="H801" s="66" t="s">
        <v>350</v>
      </c>
      <c r="I801" s="66" t="s">
        <v>179</v>
      </c>
      <c r="J801" s="89">
        <v>0.44889607999999998</v>
      </c>
      <c r="K801" s="68">
        <v>0.703681</v>
      </c>
      <c r="L801" s="68">
        <v>0.703681</v>
      </c>
      <c r="M801" s="68">
        <f>VLOOKUP('3. Pollutant Emissions - EF'!A801,'2. Emissions Units &amp; Activities'!A:M,11,FALSE)*G801</f>
        <v>1.7189099999999999E-3</v>
      </c>
      <c r="N801" s="68">
        <f>VLOOKUP('3. Pollutant Emissions - EF'!A801,'2. Emissions Units &amp; Activities'!A:M,12,FALSE)*G801</f>
        <v>1.927893150684945E-3</v>
      </c>
      <c r="O801" s="68">
        <f>VLOOKUP('3. Pollutant Emissions - EF'!A801,'2. Emissions Units &amp; Activities'!A:M,13,FALSE)*G801</f>
        <v>1.927893150684945E-3</v>
      </c>
    </row>
    <row r="802" spans="1:15" x14ac:dyDescent="0.35">
      <c r="A802" s="62" t="s">
        <v>120</v>
      </c>
      <c r="B802" s="65" t="s">
        <v>276</v>
      </c>
      <c r="C802" s="65" t="s">
        <v>277</v>
      </c>
      <c r="D802" s="8">
        <f>IFERROR(IF(OR($B802="",$B802="No CAS"),INDEX('[1]DEQ Pollutant List'!$A$7:$A$611,MATCH($C802,'[1]DEQ Pollutant List'!$C$7:$C$611,0)),INDEX('[1]DEQ Pollutant List'!$A$7:$A$611,MATCH($B802,'[1]DEQ Pollutant List'!$B$7:$B$611,0))),"")</f>
        <v>113</v>
      </c>
      <c r="F802" s="105">
        <v>1.2E-5</v>
      </c>
      <c r="G802" s="65">
        <v>1.2E-5</v>
      </c>
      <c r="H802" s="65" t="s">
        <v>350</v>
      </c>
      <c r="I802" s="65" t="s">
        <v>179</v>
      </c>
      <c r="J802" s="67">
        <v>0.75869759999999997</v>
      </c>
      <c r="K802" s="67">
        <v>1.1893199999999999</v>
      </c>
      <c r="L802" s="67">
        <v>1.1893199999999999</v>
      </c>
      <c r="M802" s="67">
        <f>VLOOKUP('3. Pollutant Emissions - EF'!A802,'2. Emissions Units &amp; Activities'!A:M,11,FALSE)*G802</f>
        <v>2.9052000000000001E-3</v>
      </c>
      <c r="N802" s="67">
        <f>VLOOKUP('3. Pollutant Emissions - EF'!A802,'2. Emissions Units &amp; Activities'!A:M,12,FALSE)*G802</f>
        <v>3.2584109589041325E-3</v>
      </c>
      <c r="O802" s="67">
        <f>VLOOKUP('3. Pollutant Emissions - EF'!A802,'2. Emissions Units &amp; Activities'!A:M,13,FALSE)*G802</f>
        <v>3.2584109589041325E-3</v>
      </c>
    </row>
    <row r="803" spans="1:15" x14ac:dyDescent="0.35">
      <c r="A803" s="63" t="s">
        <v>120</v>
      </c>
      <c r="B803" s="66" t="s">
        <v>278</v>
      </c>
      <c r="C803" s="66" t="s">
        <v>279</v>
      </c>
      <c r="D803" s="8">
        <f>IFERROR(IF(OR($B803="",$B803="No CAS"),INDEX('[1]DEQ Pollutant List'!$A$7:$A$611,MATCH($C803,'[1]DEQ Pollutant List'!$C$7:$C$611,0)),INDEX('[1]DEQ Pollutant List'!$A$7:$A$611,MATCH($B803,'[1]DEQ Pollutant List'!$B$7:$B$611,0))),"")</f>
        <v>333</v>
      </c>
      <c r="F803" s="105">
        <v>1.7E-6</v>
      </c>
      <c r="G803" s="66">
        <v>1.7E-6</v>
      </c>
      <c r="H803" s="66" t="s">
        <v>350</v>
      </c>
      <c r="I803" s="66" t="s">
        <v>179</v>
      </c>
      <c r="J803" s="89">
        <v>0.10748215999999999</v>
      </c>
      <c r="K803" s="68">
        <v>0.168487</v>
      </c>
      <c r="L803" s="68">
        <v>0.168487</v>
      </c>
      <c r="M803" s="68">
        <f>VLOOKUP('3. Pollutant Emissions - EF'!A803,'2. Emissions Units &amp; Activities'!A:M,11,FALSE)*G803</f>
        <v>4.1156999999999999E-4</v>
      </c>
      <c r="N803" s="68">
        <f>VLOOKUP('3. Pollutant Emissions - EF'!A803,'2. Emissions Units &amp; Activities'!A:M,12,FALSE)*G803</f>
        <v>4.6160821917808542E-4</v>
      </c>
      <c r="O803" s="68">
        <f>VLOOKUP('3. Pollutant Emissions - EF'!A803,'2. Emissions Units &amp; Activities'!A:M,13,FALSE)*G803</f>
        <v>4.6160821917808542E-4</v>
      </c>
    </row>
    <row r="804" spans="1:15" x14ac:dyDescent="0.35">
      <c r="A804" s="62" t="s">
        <v>120</v>
      </c>
      <c r="B804" s="65" t="s">
        <v>322</v>
      </c>
      <c r="C804" s="65" t="s">
        <v>323</v>
      </c>
      <c r="D804" s="8">
        <f>IFERROR(IF(OR($B804="",$B804="No CAS"),INDEX('[1]DEQ Pollutant List'!$A$7:$A$611,MATCH($C804,'[1]DEQ Pollutant List'!$C$7:$C$611,0)),INDEX('[1]DEQ Pollutant List'!$A$7:$A$611,MATCH($B804,'[1]DEQ Pollutant List'!$B$7:$B$611,0))),"")</f>
        <v>634</v>
      </c>
      <c r="F804" s="103">
        <v>2.8E-5</v>
      </c>
      <c r="G804" s="65">
        <v>2.8E-5</v>
      </c>
      <c r="H804" s="65" t="s">
        <v>350</v>
      </c>
      <c r="I804" s="65" t="s">
        <v>179</v>
      </c>
      <c r="J804" s="67">
        <v>1.7702944</v>
      </c>
      <c r="K804" s="67">
        <v>2.77508</v>
      </c>
      <c r="L804" s="67">
        <v>2.77508</v>
      </c>
      <c r="M804" s="67">
        <f>VLOOKUP('3. Pollutant Emissions - EF'!A804,'2. Emissions Units &amp; Activities'!A:M,11,FALSE)*G804</f>
        <v>6.7787999999999998E-3</v>
      </c>
      <c r="N804" s="67">
        <f>VLOOKUP('3. Pollutant Emissions - EF'!A804,'2. Emissions Units &amp; Activities'!A:M,12,FALSE)*G804</f>
        <v>7.6029589041096421E-3</v>
      </c>
      <c r="O804" s="67">
        <f>VLOOKUP('3. Pollutant Emissions - EF'!A804,'2. Emissions Units &amp; Activities'!A:M,13,FALSE)*G804</f>
        <v>7.6029589041096421E-3</v>
      </c>
    </row>
    <row r="805" spans="1:15" x14ac:dyDescent="0.35">
      <c r="A805" s="63" t="s">
        <v>120</v>
      </c>
      <c r="B805" s="66" t="s">
        <v>312</v>
      </c>
      <c r="C805" s="66" t="s">
        <v>313</v>
      </c>
      <c r="D805" s="8">
        <f>IFERROR(IF(OR($B805="",$B805="No CAS"),INDEX('[1]DEQ Pollutant List'!$A$7:$A$611,MATCH($C805,'[1]DEQ Pollutant List'!$C$7:$C$611,0)),INDEX('[1]DEQ Pollutant List'!$A$7:$A$611,MATCH($B805,'[1]DEQ Pollutant List'!$B$7:$B$611,0))),"")</f>
        <v>46</v>
      </c>
      <c r="F805" s="104">
        <v>4.6999999999999999E-6</v>
      </c>
      <c r="G805" s="66">
        <v>4.6999999999999999E-6</v>
      </c>
      <c r="H805" s="66" t="s">
        <v>350</v>
      </c>
      <c r="I805" s="66" t="s">
        <v>179</v>
      </c>
      <c r="J805" s="68">
        <v>0.29715656000000001</v>
      </c>
      <c r="K805" s="68">
        <v>0.46581699999999998</v>
      </c>
      <c r="L805" s="68">
        <v>0.46581699999999998</v>
      </c>
      <c r="M805" s="68">
        <f>VLOOKUP('3. Pollutant Emissions - EF'!A805,'2. Emissions Units &amp; Activities'!A:M,11,FALSE)*G805</f>
        <v>1.13787E-3</v>
      </c>
      <c r="N805" s="68">
        <f>VLOOKUP('3. Pollutant Emissions - EF'!A805,'2. Emissions Units &amp; Activities'!A:M,12,FALSE)*G805</f>
        <v>1.2762109589041185E-3</v>
      </c>
      <c r="O805" s="68">
        <f>VLOOKUP('3. Pollutant Emissions - EF'!A805,'2. Emissions Units &amp; Activities'!A:M,13,FALSE)*G805</f>
        <v>1.2762109589041185E-3</v>
      </c>
    </row>
    <row r="806" spans="1:15" x14ac:dyDescent="0.35">
      <c r="A806" s="62" t="s">
        <v>120</v>
      </c>
      <c r="B806" s="65" t="s">
        <v>303</v>
      </c>
      <c r="C806" s="65" t="s">
        <v>304</v>
      </c>
      <c r="D806" s="8">
        <f>IFERROR(IF(OR($B806="",$B806="No CAS"),INDEX('[1]DEQ Pollutant List'!$A$7:$A$611,MATCH($C806,'[1]DEQ Pollutant List'!$C$7:$C$611,0)),INDEX('[1]DEQ Pollutant List'!$A$7:$A$611,MATCH($B806,'[1]DEQ Pollutant List'!$B$7:$B$611,0))),"")</f>
        <v>321</v>
      </c>
      <c r="F806" s="104">
        <v>1.8E-3</v>
      </c>
      <c r="G806" s="65">
        <v>1.8E-3</v>
      </c>
      <c r="H806" s="65" t="s">
        <v>350</v>
      </c>
      <c r="I806" s="65" t="s">
        <v>179</v>
      </c>
      <c r="J806" s="65">
        <v>113.80464000000001</v>
      </c>
      <c r="K806" s="67">
        <v>178.398</v>
      </c>
      <c r="L806" s="67">
        <v>178.398</v>
      </c>
      <c r="M806" s="67">
        <f>VLOOKUP('3. Pollutant Emissions - EF'!A806,'2. Emissions Units &amp; Activities'!A:M,11,FALSE)*G806</f>
        <v>0.43578</v>
      </c>
      <c r="N806" s="67">
        <f>VLOOKUP('3. Pollutant Emissions - EF'!A806,'2. Emissions Units &amp; Activities'!A:M,12,FALSE)*G806</f>
        <v>0.48876164383561982</v>
      </c>
      <c r="O806" s="67">
        <f>VLOOKUP('3. Pollutant Emissions - EF'!A806,'2. Emissions Units &amp; Activities'!A:M,13,FALSE)*G806</f>
        <v>0.48876164383561982</v>
      </c>
    </row>
    <row r="807" spans="1:15" x14ac:dyDescent="0.35">
      <c r="A807" s="63" t="s">
        <v>120</v>
      </c>
      <c r="B807" s="66" t="s">
        <v>290</v>
      </c>
      <c r="C807" s="66" t="s">
        <v>291</v>
      </c>
      <c r="D807" s="8">
        <f>IFERROR(IF(OR($B807="",$B807="No CAS"),INDEX('[1]DEQ Pollutant List'!$A$7:$A$611,MATCH($C807,'[1]DEQ Pollutant List'!$C$7:$C$611,0)),INDEX('[1]DEQ Pollutant List'!$A$7:$A$611,MATCH($B807,'[1]DEQ Pollutant List'!$B$7:$B$611,0))),"")</f>
        <v>337</v>
      </c>
      <c r="F807" s="104">
        <v>4.7999999999999996E-7</v>
      </c>
      <c r="G807" s="66">
        <v>4.7999999999999996E-7</v>
      </c>
      <c r="H807" s="66" t="s">
        <v>350</v>
      </c>
      <c r="I807" s="66" t="s">
        <v>179</v>
      </c>
      <c r="J807" s="68">
        <v>3.0347903999999998E-2</v>
      </c>
      <c r="K807" s="68">
        <v>4.7572799999999998E-2</v>
      </c>
      <c r="L807" s="68">
        <v>4.7572799999999998E-2</v>
      </c>
      <c r="M807" s="68">
        <f>VLOOKUP('3. Pollutant Emissions - EF'!A807,'2. Emissions Units &amp; Activities'!A:M,11,FALSE)*G807</f>
        <v>1.1620799999999998E-4</v>
      </c>
      <c r="N807" s="68">
        <f>VLOOKUP('3. Pollutant Emissions - EF'!A807,'2. Emissions Units &amp; Activities'!A:M,12,FALSE)*G807</f>
        <v>1.3033643835616527E-4</v>
      </c>
      <c r="O807" s="68">
        <f>VLOOKUP('3. Pollutant Emissions - EF'!A807,'2. Emissions Units &amp; Activities'!A:M,13,FALSE)*G807</f>
        <v>1.3033643835616527E-4</v>
      </c>
    </row>
    <row r="808" spans="1:15" x14ac:dyDescent="0.35">
      <c r="A808" s="62" t="s">
        <v>120</v>
      </c>
      <c r="B808" s="65" t="s">
        <v>292</v>
      </c>
      <c r="C808" s="65" t="s">
        <v>293</v>
      </c>
      <c r="D808" s="8">
        <f>IFERROR(IF(OR($B808="",$B808="No CAS"),INDEX('[1]DEQ Pollutant List'!$A$7:$A$611,MATCH($C808,'[1]DEQ Pollutant List'!$C$7:$C$611,0)),INDEX('[1]DEQ Pollutant List'!$A$7:$A$611,MATCH($B808,'[1]DEQ Pollutant List'!$B$7:$B$611,0))),"")</f>
        <v>585</v>
      </c>
      <c r="F808" s="104">
        <v>4.5999999999999999E-7</v>
      </c>
      <c r="G808" s="65">
        <v>4.5999999999999999E-7</v>
      </c>
      <c r="H808" s="65" t="s">
        <v>350</v>
      </c>
      <c r="I808" s="65" t="s">
        <v>179</v>
      </c>
      <c r="J808" s="67">
        <v>2.9083408000000002E-2</v>
      </c>
      <c r="K808" s="67">
        <v>4.5590600000000002E-2</v>
      </c>
      <c r="L808" s="67">
        <v>4.5590600000000002E-2</v>
      </c>
      <c r="M808" s="67">
        <f>VLOOKUP('3. Pollutant Emissions - EF'!A808,'2. Emissions Units &amp; Activities'!A:M,11,FALSE)*G808</f>
        <v>1.1136599999999999E-4</v>
      </c>
      <c r="N808" s="67">
        <f>VLOOKUP('3. Pollutant Emissions - EF'!A808,'2. Emissions Units &amp; Activities'!A:M,12,FALSE)*G808</f>
        <v>1.2490575342465841E-4</v>
      </c>
      <c r="O808" s="67">
        <f>VLOOKUP('3. Pollutant Emissions - EF'!A808,'2. Emissions Units &amp; Activities'!A:M,13,FALSE)*G808</f>
        <v>1.2490575342465841E-4</v>
      </c>
    </row>
    <row r="809" spans="1:15" x14ac:dyDescent="0.35">
      <c r="A809" s="63" t="s">
        <v>120</v>
      </c>
      <c r="B809" s="66" t="s">
        <v>320</v>
      </c>
      <c r="C809" s="66" t="s">
        <v>321</v>
      </c>
      <c r="D809" s="8">
        <f>IFERROR(IF(OR($B809="",$B809="No CAS"),INDEX('[1]DEQ Pollutant List'!$A$7:$A$611,MATCH($C809,'[1]DEQ Pollutant List'!$C$7:$C$611,0)),INDEX('[1]DEQ Pollutant List'!$A$7:$A$611,MATCH($B809,'[1]DEQ Pollutant List'!$B$7:$B$611,0))),"")</f>
        <v>488</v>
      </c>
      <c r="F809" s="104">
        <v>2.9000000000000002E-6</v>
      </c>
      <c r="G809" s="66">
        <v>2.9000000000000002E-6</v>
      </c>
      <c r="H809" s="66" t="s">
        <v>350</v>
      </c>
      <c r="I809" s="66" t="s">
        <v>179</v>
      </c>
      <c r="J809" s="68">
        <v>0.18335192</v>
      </c>
      <c r="K809" s="68">
        <v>0.28741899999999998</v>
      </c>
      <c r="L809" s="68">
        <v>0.28741899999999998</v>
      </c>
      <c r="M809" s="68">
        <f>VLOOKUP('3. Pollutant Emissions - EF'!A809,'2. Emissions Units &amp; Activities'!A:M,11,FALSE)*G809</f>
        <v>7.0209000000000005E-4</v>
      </c>
      <c r="N809" s="68">
        <f>VLOOKUP('3. Pollutant Emissions - EF'!A809,'2. Emissions Units &amp; Activities'!A:M,12,FALSE)*G809</f>
        <v>7.874493150684987E-4</v>
      </c>
      <c r="O809" s="68">
        <f>VLOOKUP('3. Pollutant Emissions - EF'!A809,'2. Emissions Units &amp; Activities'!A:M,13,FALSE)*G809</f>
        <v>7.874493150684987E-4</v>
      </c>
    </row>
    <row r="810" spans="1:15" x14ac:dyDescent="0.35">
      <c r="A810" s="62" t="s">
        <v>120</v>
      </c>
      <c r="B810" s="65" t="s">
        <v>257</v>
      </c>
      <c r="C810" s="65" t="s">
        <v>258</v>
      </c>
      <c r="D810" s="8">
        <f>IFERROR(IF(OR($B810="",$B810="No CAS"),INDEX('[1]DEQ Pollutant List'!$A$7:$A$611,MATCH($C810,'[1]DEQ Pollutant List'!$C$7:$C$611,0)),INDEX('[1]DEQ Pollutant List'!$A$7:$A$611,MATCH($B810,'[1]DEQ Pollutant List'!$B$7:$B$611,0))),"")</f>
        <v>600</v>
      </c>
      <c r="F810" s="104">
        <v>5.7000000000000005E-7</v>
      </c>
      <c r="G810" s="65">
        <v>5.7000000000000005E-7</v>
      </c>
      <c r="H810" s="65" t="s">
        <v>350</v>
      </c>
      <c r="I810" s="65" t="s">
        <v>179</v>
      </c>
      <c r="J810" s="88">
        <v>3.6038135999999998E-2</v>
      </c>
      <c r="K810" s="67">
        <v>5.64927E-2</v>
      </c>
      <c r="L810" s="67">
        <v>5.64927E-2</v>
      </c>
      <c r="M810" s="67">
        <f>VLOOKUP('3. Pollutant Emissions - EF'!A810,'2. Emissions Units &amp; Activities'!A:M,11,FALSE)*G810</f>
        <v>1.37997E-4</v>
      </c>
      <c r="N810" s="67">
        <f>VLOOKUP('3. Pollutant Emissions - EF'!A810,'2. Emissions Units &amp; Activities'!A:M,12,FALSE)*G810</f>
        <v>1.5477452054794629E-4</v>
      </c>
      <c r="O810" s="67">
        <f>VLOOKUP('3. Pollutant Emissions - EF'!A810,'2. Emissions Units &amp; Activities'!A:M,13,FALSE)*G810</f>
        <v>1.5477452054794629E-4</v>
      </c>
    </row>
    <row r="811" spans="1:15" x14ac:dyDescent="0.35">
      <c r="A811" s="63" t="s">
        <v>120</v>
      </c>
      <c r="B811" s="66" t="s">
        <v>296</v>
      </c>
      <c r="C811" s="66" t="s">
        <v>297</v>
      </c>
      <c r="D811" s="8">
        <f>IFERROR(IF(OR($B811="",$B811="No CAS"),INDEX('[1]DEQ Pollutant List'!$A$7:$A$611,MATCH($C811,'[1]DEQ Pollutant List'!$C$7:$C$611,0)),INDEX('[1]DEQ Pollutant List'!$A$7:$A$611,MATCH($B811,'[1]DEQ Pollutant List'!$B$7:$B$611,0))),"")</f>
        <v>628</v>
      </c>
      <c r="F811" s="104">
        <v>7.0999999999999998E-6</v>
      </c>
      <c r="G811" s="66">
        <v>7.0999999999999998E-6</v>
      </c>
      <c r="H811" s="66" t="s">
        <v>350</v>
      </c>
      <c r="I811" s="66" t="s">
        <v>179</v>
      </c>
      <c r="J811" s="89">
        <v>0.44889607999999998</v>
      </c>
      <c r="K811" s="68">
        <v>0.703681</v>
      </c>
      <c r="L811" s="68">
        <v>0.703681</v>
      </c>
      <c r="M811" s="68">
        <f>VLOOKUP('3. Pollutant Emissions - EF'!A811,'2. Emissions Units &amp; Activities'!A:M,11,FALSE)*G811</f>
        <v>1.7189099999999999E-3</v>
      </c>
      <c r="N811" s="68">
        <f>VLOOKUP('3. Pollutant Emissions - EF'!A811,'2. Emissions Units &amp; Activities'!A:M,12,FALSE)*G811</f>
        <v>1.927893150684945E-3</v>
      </c>
      <c r="O811" s="68">
        <f>VLOOKUP('3. Pollutant Emissions - EF'!A811,'2. Emissions Units &amp; Activities'!A:M,13,FALSE)*G811</f>
        <v>1.927893150684945E-3</v>
      </c>
    </row>
    <row r="812" spans="1:15" x14ac:dyDescent="0.35">
      <c r="A812" s="62" t="s">
        <v>122</v>
      </c>
      <c r="B812" s="65" t="s">
        <v>276</v>
      </c>
      <c r="C812" s="65" t="s">
        <v>277</v>
      </c>
      <c r="D812" s="8">
        <f>IFERROR(IF(OR($B812="",$B812="No CAS"),INDEX('[1]DEQ Pollutant List'!$A$7:$A$611,MATCH($C812,'[1]DEQ Pollutant List'!$C$7:$C$611,0)),INDEX('[1]DEQ Pollutant List'!$A$7:$A$611,MATCH($B812,'[1]DEQ Pollutant List'!$B$7:$B$611,0))),"")</f>
        <v>113</v>
      </c>
      <c r="F812" s="105">
        <v>1.2E-5</v>
      </c>
      <c r="G812" s="65">
        <v>1.2E-5</v>
      </c>
      <c r="H812" s="65" t="s">
        <v>350</v>
      </c>
      <c r="I812" s="65" t="s">
        <v>179</v>
      </c>
      <c r="J812" s="67">
        <v>0.75869759999999997</v>
      </c>
      <c r="K812" s="67">
        <v>1.1893199999999999</v>
      </c>
      <c r="L812" s="67">
        <v>1.1893199999999999</v>
      </c>
      <c r="M812" s="67">
        <f>VLOOKUP('3. Pollutant Emissions - EF'!A812,'2. Emissions Units &amp; Activities'!A:M,11,FALSE)*G812</f>
        <v>2.9052000000000001E-3</v>
      </c>
      <c r="N812" s="67">
        <f>VLOOKUP('3. Pollutant Emissions - EF'!A812,'2. Emissions Units &amp; Activities'!A:M,12,FALSE)*G812</f>
        <v>3.2584109589041325E-3</v>
      </c>
      <c r="O812" s="67">
        <f>VLOOKUP('3. Pollutant Emissions - EF'!A812,'2. Emissions Units &amp; Activities'!A:M,13,FALSE)*G812</f>
        <v>3.2584109589041325E-3</v>
      </c>
    </row>
    <row r="813" spans="1:15" x14ac:dyDescent="0.35">
      <c r="A813" s="63" t="s">
        <v>122</v>
      </c>
      <c r="B813" s="66" t="s">
        <v>278</v>
      </c>
      <c r="C813" s="66" t="s">
        <v>279</v>
      </c>
      <c r="D813" s="8">
        <f>IFERROR(IF(OR($B813="",$B813="No CAS"),INDEX('[1]DEQ Pollutant List'!$A$7:$A$611,MATCH($C813,'[1]DEQ Pollutant List'!$C$7:$C$611,0)),INDEX('[1]DEQ Pollutant List'!$A$7:$A$611,MATCH($B813,'[1]DEQ Pollutant List'!$B$7:$B$611,0))),"")</f>
        <v>333</v>
      </c>
      <c r="F813" s="105">
        <v>1.7E-6</v>
      </c>
      <c r="G813" s="66">
        <v>1.7E-6</v>
      </c>
      <c r="H813" s="66" t="s">
        <v>350</v>
      </c>
      <c r="I813" s="66" t="s">
        <v>179</v>
      </c>
      <c r="J813" s="89">
        <v>0.10748215999999999</v>
      </c>
      <c r="K813" s="68">
        <v>0.168487</v>
      </c>
      <c r="L813" s="68">
        <v>0.168487</v>
      </c>
      <c r="M813" s="68">
        <f>VLOOKUP('3. Pollutant Emissions - EF'!A813,'2. Emissions Units &amp; Activities'!A:M,11,FALSE)*G813</f>
        <v>4.1156999999999999E-4</v>
      </c>
      <c r="N813" s="68">
        <f>VLOOKUP('3. Pollutant Emissions - EF'!A813,'2. Emissions Units &amp; Activities'!A:M,12,FALSE)*G813</f>
        <v>4.6160821917808542E-4</v>
      </c>
      <c r="O813" s="68">
        <f>VLOOKUP('3. Pollutant Emissions - EF'!A813,'2. Emissions Units &amp; Activities'!A:M,13,FALSE)*G813</f>
        <v>4.6160821917808542E-4</v>
      </c>
    </row>
    <row r="814" spans="1:15" x14ac:dyDescent="0.35">
      <c r="A814" s="62" t="s">
        <v>122</v>
      </c>
      <c r="B814" s="65" t="s">
        <v>322</v>
      </c>
      <c r="C814" s="65" t="s">
        <v>323</v>
      </c>
      <c r="D814" s="8">
        <f>IFERROR(IF(OR($B814="",$B814="No CAS"),INDEX('[1]DEQ Pollutant List'!$A$7:$A$611,MATCH($C814,'[1]DEQ Pollutant List'!$C$7:$C$611,0)),INDEX('[1]DEQ Pollutant List'!$A$7:$A$611,MATCH($B814,'[1]DEQ Pollutant List'!$B$7:$B$611,0))),"")</f>
        <v>634</v>
      </c>
      <c r="F814" s="103">
        <v>2.8E-5</v>
      </c>
      <c r="G814" s="65">
        <v>2.8E-5</v>
      </c>
      <c r="H814" s="65" t="s">
        <v>350</v>
      </c>
      <c r="I814" s="65" t="s">
        <v>179</v>
      </c>
      <c r="J814" s="67">
        <v>1.7702944</v>
      </c>
      <c r="K814" s="67">
        <v>2.77508</v>
      </c>
      <c r="L814" s="67">
        <v>2.77508</v>
      </c>
      <c r="M814" s="67">
        <f>VLOOKUP('3. Pollutant Emissions - EF'!A814,'2. Emissions Units &amp; Activities'!A:M,11,FALSE)*G814</f>
        <v>6.7787999999999998E-3</v>
      </c>
      <c r="N814" s="67">
        <f>VLOOKUP('3. Pollutant Emissions - EF'!A814,'2. Emissions Units &amp; Activities'!A:M,12,FALSE)*G814</f>
        <v>7.6029589041096421E-3</v>
      </c>
      <c r="O814" s="67">
        <f>VLOOKUP('3. Pollutant Emissions - EF'!A814,'2. Emissions Units &amp; Activities'!A:M,13,FALSE)*G814</f>
        <v>7.6029589041096421E-3</v>
      </c>
    </row>
    <row r="815" spans="1:15" x14ac:dyDescent="0.35">
      <c r="A815" s="63" t="s">
        <v>122</v>
      </c>
      <c r="B815" s="66" t="s">
        <v>312</v>
      </c>
      <c r="C815" s="66" t="s">
        <v>313</v>
      </c>
      <c r="D815" s="8">
        <f>IFERROR(IF(OR($B815="",$B815="No CAS"),INDEX('[1]DEQ Pollutant List'!$A$7:$A$611,MATCH($C815,'[1]DEQ Pollutant List'!$C$7:$C$611,0)),INDEX('[1]DEQ Pollutant List'!$A$7:$A$611,MATCH($B815,'[1]DEQ Pollutant List'!$B$7:$B$611,0))),"")</f>
        <v>46</v>
      </c>
      <c r="F815" s="104">
        <v>4.6999999999999999E-6</v>
      </c>
      <c r="G815" s="66">
        <v>4.6999999999999999E-6</v>
      </c>
      <c r="H815" s="66" t="s">
        <v>350</v>
      </c>
      <c r="I815" s="66" t="s">
        <v>179</v>
      </c>
      <c r="J815" s="68">
        <v>0.29715656000000001</v>
      </c>
      <c r="K815" s="68">
        <v>0.46581699999999998</v>
      </c>
      <c r="L815" s="68">
        <v>0.46581699999999998</v>
      </c>
      <c r="M815" s="68">
        <f>VLOOKUP('3. Pollutant Emissions - EF'!A815,'2. Emissions Units &amp; Activities'!A:M,11,FALSE)*G815</f>
        <v>1.13787E-3</v>
      </c>
      <c r="N815" s="68">
        <f>VLOOKUP('3. Pollutant Emissions - EF'!A815,'2. Emissions Units &amp; Activities'!A:M,12,FALSE)*G815</f>
        <v>1.2762109589041185E-3</v>
      </c>
      <c r="O815" s="68">
        <f>VLOOKUP('3. Pollutant Emissions - EF'!A815,'2. Emissions Units &amp; Activities'!A:M,13,FALSE)*G815</f>
        <v>1.2762109589041185E-3</v>
      </c>
    </row>
    <row r="816" spans="1:15" x14ac:dyDescent="0.35">
      <c r="A816" s="62" t="s">
        <v>122</v>
      </c>
      <c r="B816" s="65" t="s">
        <v>303</v>
      </c>
      <c r="C816" s="65" t="s">
        <v>304</v>
      </c>
      <c r="D816" s="8">
        <f>IFERROR(IF(OR($B816="",$B816="No CAS"),INDEX('[1]DEQ Pollutant List'!$A$7:$A$611,MATCH($C816,'[1]DEQ Pollutant List'!$C$7:$C$611,0)),INDEX('[1]DEQ Pollutant List'!$A$7:$A$611,MATCH($B816,'[1]DEQ Pollutant List'!$B$7:$B$611,0))),"")</f>
        <v>321</v>
      </c>
      <c r="F816" s="104">
        <v>1.8E-3</v>
      </c>
      <c r="G816" s="65">
        <v>1.8E-3</v>
      </c>
      <c r="H816" s="65" t="s">
        <v>350</v>
      </c>
      <c r="I816" s="65" t="s">
        <v>179</v>
      </c>
      <c r="J816" s="65">
        <v>113.80464000000001</v>
      </c>
      <c r="K816" s="67">
        <v>178.398</v>
      </c>
      <c r="L816" s="67">
        <v>178.398</v>
      </c>
      <c r="M816" s="67">
        <f>VLOOKUP('3. Pollutant Emissions - EF'!A816,'2. Emissions Units &amp; Activities'!A:M,11,FALSE)*G816</f>
        <v>0.43578</v>
      </c>
      <c r="N816" s="67">
        <f>VLOOKUP('3. Pollutant Emissions - EF'!A816,'2. Emissions Units &amp; Activities'!A:M,12,FALSE)*G816</f>
        <v>0.48876164383561982</v>
      </c>
      <c r="O816" s="67">
        <f>VLOOKUP('3. Pollutant Emissions - EF'!A816,'2. Emissions Units &amp; Activities'!A:M,13,FALSE)*G816</f>
        <v>0.48876164383561982</v>
      </c>
    </row>
    <row r="817" spans="1:15" x14ac:dyDescent="0.35">
      <c r="A817" s="63" t="s">
        <v>122</v>
      </c>
      <c r="B817" s="66" t="s">
        <v>290</v>
      </c>
      <c r="C817" s="66" t="s">
        <v>291</v>
      </c>
      <c r="D817" s="8">
        <f>IFERROR(IF(OR($B817="",$B817="No CAS"),INDEX('[1]DEQ Pollutant List'!$A$7:$A$611,MATCH($C817,'[1]DEQ Pollutant List'!$C$7:$C$611,0)),INDEX('[1]DEQ Pollutant List'!$A$7:$A$611,MATCH($B817,'[1]DEQ Pollutant List'!$B$7:$B$611,0))),"")</f>
        <v>337</v>
      </c>
      <c r="F817" s="104">
        <v>4.7999999999999996E-7</v>
      </c>
      <c r="G817" s="66">
        <v>4.7999999999999996E-7</v>
      </c>
      <c r="H817" s="66" t="s">
        <v>350</v>
      </c>
      <c r="I817" s="66" t="s">
        <v>179</v>
      </c>
      <c r="J817" s="68">
        <v>3.0347903999999998E-2</v>
      </c>
      <c r="K817" s="68">
        <v>4.7572799999999998E-2</v>
      </c>
      <c r="L817" s="68">
        <v>4.7572799999999998E-2</v>
      </c>
      <c r="M817" s="68">
        <f>VLOOKUP('3. Pollutant Emissions - EF'!A817,'2. Emissions Units &amp; Activities'!A:M,11,FALSE)*G817</f>
        <v>1.1620799999999998E-4</v>
      </c>
      <c r="N817" s="68">
        <f>VLOOKUP('3. Pollutant Emissions - EF'!A817,'2. Emissions Units &amp; Activities'!A:M,12,FALSE)*G817</f>
        <v>1.3033643835616527E-4</v>
      </c>
      <c r="O817" s="68">
        <f>VLOOKUP('3. Pollutant Emissions - EF'!A817,'2. Emissions Units &amp; Activities'!A:M,13,FALSE)*G817</f>
        <v>1.3033643835616527E-4</v>
      </c>
    </row>
    <row r="818" spans="1:15" x14ac:dyDescent="0.35">
      <c r="A818" s="62" t="s">
        <v>122</v>
      </c>
      <c r="B818" s="65" t="s">
        <v>292</v>
      </c>
      <c r="C818" s="65" t="s">
        <v>293</v>
      </c>
      <c r="D818" s="8">
        <f>IFERROR(IF(OR($B818="",$B818="No CAS"),INDEX('[1]DEQ Pollutant List'!$A$7:$A$611,MATCH($C818,'[1]DEQ Pollutant List'!$C$7:$C$611,0)),INDEX('[1]DEQ Pollutant List'!$A$7:$A$611,MATCH($B818,'[1]DEQ Pollutant List'!$B$7:$B$611,0))),"")</f>
        <v>585</v>
      </c>
      <c r="F818" s="104">
        <v>4.5999999999999999E-7</v>
      </c>
      <c r="G818" s="65">
        <v>4.5999999999999999E-7</v>
      </c>
      <c r="H818" s="65" t="s">
        <v>350</v>
      </c>
      <c r="I818" s="65" t="s">
        <v>179</v>
      </c>
      <c r="J818" s="67">
        <v>2.9083408000000002E-2</v>
      </c>
      <c r="K818" s="67">
        <v>4.5590600000000002E-2</v>
      </c>
      <c r="L818" s="67">
        <v>4.5590600000000002E-2</v>
      </c>
      <c r="M818" s="67">
        <f>VLOOKUP('3. Pollutant Emissions - EF'!A818,'2. Emissions Units &amp; Activities'!A:M,11,FALSE)*G818</f>
        <v>1.1136599999999999E-4</v>
      </c>
      <c r="N818" s="67">
        <f>VLOOKUP('3. Pollutant Emissions - EF'!A818,'2. Emissions Units &amp; Activities'!A:M,12,FALSE)*G818</f>
        <v>1.2490575342465841E-4</v>
      </c>
      <c r="O818" s="67">
        <f>VLOOKUP('3. Pollutant Emissions - EF'!A818,'2. Emissions Units &amp; Activities'!A:M,13,FALSE)*G818</f>
        <v>1.2490575342465841E-4</v>
      </c>
    </row>
    <row r="819" spans="1:15" x14ac:dyDescent="0.35">
      <c r="A819" s="63" t="s">
        <v>122</v>
      </c>
      <c r="B819" s="66" t="s">
        <v>320</v>
      </c>
      <c r="C819" s="66" t="s">
        <v>321</v>
      </c>
      <c r="D819" s="8">
        <f>IFERROR(IF(OR($B819="",$B819="No CAS"),INDEX('[1]DEQ Pollutant List'!$A$7:$A$611,MATCH($C819,'[1]DEQ Pollutant List'!$C$7:$C$611,0)),INDEX('[1]DEQ Pollutant List'!$A$7:$A$611,MATCH($B819,'[1]DEQ Pollutant List'!$B$7:$B$611,0))),"")</f>
        <v>488</v>
      </c>
      <c r="F819" s="104">
        <v>2.9000000000000002E-6</v>
      </c>
      <c r="G819" s="66">
        <v>2.9000000000000002E-6</v>
      </c>
      <c r="H819" s="66" t="s">
        <v>350</v>
      </c>
      <c r="I819" s="66" t="s">
        <v>179</v>
      </c>
      <c r="J819" s="68">
        <v>0.18335192</v>
      </c>
      <c r="K819" s="68">
        <v>0.28741899999999998</v>
      </c>
      <c r="L819" s="68">
        <v>0.28741899999999998</v>
      </c>
      <c r="M819" s="68">
        <f>VLOOKUP('3. Pollutant Emissions - EF'!A819,'2. Emissions Units &amp; Activities'!A:M,11,FALSE)*G819</f>
        <v>7.0209000000000005E-4</v>
      </c>
      <c r="N819" s="68">
        <f>VLOOKUP('3. Pollutant Emissions - EF'!A819,'2. Emissions Units &amp; Activities'!A:M,12,FALSE)*G819</f>
        <v>7.874493150684987E-4</v>
      </c>
      <c r="O819" s="68">
        <f>VLOOKUP('3. Pollutant Emissions - EF'!A819,'2. Emissions Units &amp; Activities'!A:M,13,FALSE)*G819</f>
        <v>7.874493150684987E-4</v>
      </c>
    </row>
    <row r="820" spans="1:15" x14ac:dyDescent="0.35">
      <c r="A820" s="62" t="s">
        <v>122</v>
      </c>
      <c r="B820" s="65" t="s">
        <v>257</v>
      </c>
      <c r="C820" s="65" t="s">
        <v>258</v>
      </c>
      <c r="D820" s="8">
        <f>IFERROR(IF(OR($B820="",$B820="No CAS"),INDEX('[1]DEQ Pollutant List'!$A$7:$A$611,MATCH($C820,'[1]DEQ Pollutant List'!$C$7:$C$611,0)),INDEX('[1]DEQ Pollutant List'!$A$7:$A$611,MATCH($B820,'[1]DEQ Pollutant List'!$B$7:$B$611,0))),"")</f>
        <v>600</v>
      </c>
      <c r="F820" s="104">
        <v>5.7000000000000005E-7</v>
      </c>
      <c r="G820" s="65">
        <v>5.7000000000000005E-7</v>
      </c>
      <c r="H820" s="65" t="s">
        <v>350</v>
      </c>
      <c r="I820" s="65" t="s">
        <v>179</v>
      </c>
      <c r="J820" s="88">
        <v>3.6038135999999998E-2</v>
      </c>
      <c r="K820" s="67">
        <v>5.64927E-2</v>
      </c>
      <c r="L820" s="67">
        <v>5.64927E-2</v>
      </c>
      <c r="M820" s="67">
        <f>VLOOKUP('3. Pollutant Emissions - EF'!A820,'2. Emissions Units &amp; Activities'!A:M,11,FALSE)*G820</f>
        <v>1.37997E-4</v>
      </c>
      <c r="N820" s="67">
        <f>VLOOKUP('3. Pollutant Emissions - EF'!A820,'2. Emissions Units &amp; Activities'!A:M,12,FALSE)*G820</f>
        <v>1.5477452054794629E-4</v>
      </c>
      <c r="O820" s="67">
        <f>VLOOKUP('3. Pollutant Emissions - EF'!A820,'2. Emissions Units &amp; Activities'!A:M,13,FALSE)*G820</f>
        <v>1.5477452054794629E-4</v>
      </c>
    </row>
    <row r="821" spans="1:15" x14ac:dyDescent="0.35">
      <c r="A821" s="63" t="s">
        <v>122</v>
      </c>
      <c r="B821" s="66" t="s">
        <v>296</v>
      </c>
      <c r="C821" s="66" t="s">
        <v>297</v>
      </c>
      <c r="D821" s="8">
        <f>IFERROR(IF(OR($B821="",$B821="No CAS"),INDEX('[1]DEQ Pollutant List'!$A$7:$A$611,MATCH($C821,'[1]DEQ Pollutant List'!$C$7:$C$611,0)),INDEX('[1]DEQ Pollutant List'!$A$7:$A$611,MATCH($B821,'[1]DEQ Pollutant List'!$B$7:$B$611,0))),"")</f>
        <v>628</v>
      </c>
      <c r="F821" s="104">
        <v>7.0999999999999998E-6</v>
      </c>
      <c r="G821" s="66">
        <v>7.0999999999999998E-6</v>
      </c>
      <c r="H821" s="66" t="s">
        <v>350</v>
      </c>
      <c r="I821" s="66" t="s">
        <v>179</v>
      </c>
      <c r="J821" s="89">
        <v>0.44889607999999998</v>
      </c>
      <c r="K821" s="68">
        <v>0.703681</v>
      </c>
      <c r="L821" s="68">
        <v>0.703681</v>
      </c>
      <c r="M821" s="68">
        <f>VLOOKUP('3. Pollutant Emissions - EF'!A821,'2. Emissions Units &amp; Activities'!A:M,11,FALSE)*G821</f>
        <v>1.7189099999999999E-3</v>
      </c>
      <c r="N821" s="68">
        <f>VLOOKUP('3. Pollutant Emissions - EF'!A821,'2. Emissions Units &amp; Activities'!A:M,12,FALSE)*G821</f>
        <v>1.927893150684945E-3</v>
      </c>
      <c r="O821" s="68">
        <f>VLOOKUP('3. Pollutant Emissions - EF'!A821,'2. Emissions Units &amp; Activities'!A:M,13,FALSE)*G821</f>
        <v>1.927893150684945E-3</v>
      </c>
    </row>
    <row r="822" spans="1:15" x14ac:dyDescent="0.35">
      <c r="A822" s="62" t="s">
        <v>124</v>
      </c>
      <c r="B822" s="65" t="s">
        <v>269</v>
      </c>
      <c r="C822" s="65" t="s">
        <v>270</v>
      </c>
      <c r="D822" s="8">
        <f>IFERROR(IF(OR($B822="",$B822="No CAS"),INDEX('[1]DEQ Pollutant List'!$A$7:$A$611,MATCH($C822,'[1]DEQ Pollutant List'!$C$7:$C$611,0)),INDEX('[1]DEQ Pollutant List'!$A$7:$A$611,MATCH($B822,'[1]DEQ Pollutant List'!$B$7:$B$611,0))),"")</f>
        <v>326</v>
      </c>
      <c r="F822" s="105">
        <v>8.8999999999999995E-7</v>
      </c>
      <c r="G822" s="65">
        <v>8.8999999999999995E-7</v>
      </c>
      <c r="H822" s="65" t="s">
        <v>350</v>
      </c>
      <c r="I822" s="65" t="s">
        <v>179</v>
      </c>
      <c r="J822" s="67">
        <v>5.6270071999999997E-2</v>
      </c>
      <c r="K822" s="67">
        <v>8.8207900000000006E-2</v>
      </c>
      <c r="L822" s="67">
        <v>8.8207900000000006E-2</v>
      </c>
      <c r="M822" s="67">
        <f>VLOOKUP('3. Pollutant Emissions - EF'!A822,'2. Emissions Units &amp; Activities'!A:M,11,FALSE)*G822</f>
        <v>2.1546899999999998E-4</v>
      </c>
      <c r="N822" s="67">
        <f>VLOOKUP('3. Pollutant Emissions - EF'!A822,'2. Emissions Units &amp; Activities'!A:M,12,FALSE)*G822</f>
        <v>2.4166547945205646E-4</v>
      </c>
      <c r="O822" s="67">
        <f>VLOOKUP('3. Pollutant Emissions - EF'!A822,'2. Emissions Units &amp; Activities'!A:M,13,FALSE)*G822</f>
        <v>2.4166547945205646E-4</v>
      </c>
    </row>
    <row r="823" spans="1:15" x14ac:dyDescent="0.35">
      <c r="A823" s="63" t="s">
        <v>124</v>
      </c>
      <c r="B823" s="66" t="s">
        <v>272</v>
      </c>
      <c r="C823" s="66" t="s">
        <v>273</v>
      </c>
      <c r="D823" s="8">
        <f>IFERROR(IF(OR($B823="",$B823="No CAS"),INDEX('[1]DEQ Pollutant List'!$A$7:$A$611,MATCH($C823,'[1]DEQ Pollutant List'!$C$7:$C$611,0)),INDEX('[1]DEQ Pollutant List'!$A$7:$A$611,MATCH($B823,'[1]DEQ Pollutant List'!$B$7:$B$611,0))),"")</f>
        <v>607</v>
      </c>
      <c r="F823" s="105">
        <v>6.4999999999999996E-6</v>
      </c>
      <c r="G823" s="66">
        <v>6.4999999999999996E-6</v>
      </c>
      <c r="H823" s="66" t="s">
        <v>350</v>
      </c>
      <c r="I823" s="66" t="s">
        <v>179</v>
      </c>
      <c r="J823" s="68">
        <v>0.41096120000000003</v>
      </c>
      <c r="K823" s="68">
        <v>0.64421499999999998</v>
      </c>
      <c r="L823" s="68">
        <v>0.64421499999999998</v>
      </c>
      <c r="M823" s="68">
        <f>VLOOKUP('3. Pollutant Emissions - EF'!A823,'2. Emissions Units &amp; Activities'!A:M,11,FALSE)*G823</f>
        <v>1.5736499999999998E-3</v>
      </c>
      <c r="N823" s="68">
        <f>VLOOKUP('3. Pollutant Emissions - EF'!A823,'2. Emissions Units &amp; Activities'!A:M,12,FALSE)*G823</f>
        <v>1.7649726027397382E-3</v>
      </c>
      <c r="O823" s="68">
        <f>VLOOKUP('3. Pollutant Emissions - EF'!A823,'2. Emissions Units &amp; Activities'!A:M,13,FALSE)*G823</f>
        <v>1.7649726027397382E-3</v>
      </c>
    </row>
    <row r="824" spans="1:15" x14ac:dyDescent="0.35">
      <c r="A824" s="62" t="s">
        <v>124</v>
      </c>
      <c r="B824" s="65" t="s">
        <v>278</v>
      </c>
      <c r="C824" s="65" t="s">
        <v>279</v>
      </c>
      <c r="D824" s="8">
        <f>IFERROR(IF(OR($B824="",$B824="No CAS"),INDEX('[1]DEQ Pollutant List'!$A$7:$A$611,MATCH($C824,'[1]DEQ Pollutant List'!$C$7:$C$611,0)),INDEX('[1]DEQ Pollutant List'!$A$7:$A$611,MATCH($B824,'[1]DEQ Pollutant List'!$B$7:$B$611,0))),"")</f>
        <v>333</v>
      </c>
      <c r="F824" s="105">
        <v>2.0000000000000002E-5</v>
      </c>
      <c r="G824" s="65">
        <v>2.0000000000000002E-5</v>
      </c>
      <c r="H824" s="65" t="s">
        <v>350</v>
      </c>
      <c r="I824" s="65" t="s">
        <v>179</v>
      </c>
      <c r="J824" s="88">
        <v>1.2644960000000001</v>
      </c>
      <c r="K824" s="67">
        <v>1.9822</v>
      </c>
      <c r="L824" s="67">
        <v>1.9822</v>
      </c>
      <c r="M824" s="67">
        <f>VLOOKUP('3. Pollutant Emissions - EF'!A824,'2. Emissions Units &amp; Activities'!A:M,11,FALSE)*G824</f>
        <v>4.8419999999999999E-3</v>
      </c>
      <c r="N824" s="67">
        <f>VLOOKUP('3. Pollutant Emissions - EF'!A824,'2. Emissions Units &amp; Activities'!A:M,12,FALSE)*G824</f>
        <v>5.4306849315068871E-3</v>
      </c>
      <c r="O824" s="67">
        <f>VLOOKUP('3. Pollutant Emissions - EF'!A824,'2. Emissions Units &amp; Activities'!A:M,13,FALSE)*G824</f>
        <v>5.4306849315068871E-3</v>
      </c>
    </row>
    <row r="825" spans="1:15" x14ac:dyDescent="0.35">
      <c r="A825" s="63" t="s">
        <v>124</v>
      </c>
      <c r="B825" s="66" t="s">
        <v>206</v>
      </c>
      <c r="C825" s="66" t="s">
        <v>207</v>
      </c>
      <c r="D825" s="8">
        <f>IFERROR(IF(OR($B825="",$B825="No CAS"),INDEX('[1]DEQ Pollutant List'!$A$7:$A$611,MATCH($C825,'[1]DEQ Pollutant List'!$C$7:$C$611,0)),INDEX('[1]DEQ Pollutant List'!$A$7:$A$611,MATCH($B825,'[1]DEQ Pollutant List'!$B$7:$B$611,0))),"")</f>
        <v>1</v>
      </c>
      <c r="F825" s="104">
        <v>5.8E-5</v>
      </c>
      <c r="G825" s="66">
        <v>5.8E-5</v>
      </c>
      <c r="H825" s="66" t="s">
        <v>350</v>
      </c>
      <c r="I825" s="66" t="s">
        <v>179</v>
      </c>
      <c r="J825" s="89">
        <v>3.6670384</v>
      </c>
      <c r="K825" s="68">
        <v>5.74838</v>
      </c>
      <c r="L825" s="68">
        <v>5.74838</v>
      </c>
      <c r="M825" s="68">
        <f>VLOOKUP('3. Pollutant Emissions - EF'!A825,'2. Emissions Units &amp; Activities'!A:M,11,FALSE)*G825</f>
        <v>1.40418E-2</v>
      </c>
      <c r="N825" s="68">
        <f>VLOOKUP('3. Pollutant Emissions - EF'!A825,'2. Emissions Units &amp; Activities'!A:M,12,FALSE)*G825</f>
        <v>1.5748986301369974E-2</v>
      </c>
      <c r="O825" s="68">
        <f>VLOOKUP('3. Pollutant Emissions - EF'!A825,'2. Emissions Units &amp; Activities'!A:M,13,FALSE)*G825</f>
        <v>1.5748986301369974E-2</v>
      </c>
    </row>
    <row r="826" spans="1:15" x14ac:dyDescent="0.35">
      <c r="A826" s="62" t="s">
        <v>124</v>
      </c>
      <c r="B826" s="65" t="s">
        <v>322</v>
      </c>
      <c r="C826" s="65" t="s">
        <v>323</v>
      </c>
      <c r="D826" s="8">
        <f>IFERROR(IF(OR($B826="",$B826="No CAS"),INDEX('[1]DEQ Pollutant List'!$A$7:$A$611,MATCH($C826,'[1]DEQ Pollutant List'!$C$7:$C$611,0)),INDEX('[1]DEQ Pollutant List'!$A$7:$A$611,MATCH($B826,'[1]DEQ Pollutant List'!$B$7:$B$611,0))),"")</f>
        <v>634</v>
      </c>
      <c r="F826" s="103">
        <v>6.6000000000000005E-5</v>
      </c>
      <c r="G826" s="65">
        <v>6.6000000000000005E-5</v>
      </c>
      <c r="H826" s="65" t="s">
        <v>350</v>
      </c>
      <c r="I826" s="65" t="s">
        <v>179</v>
      </c>
      <c r="J826" s="67">
        <v>4.1728367999999998</v>
      </c>
      <c r="K826" s="67">
        <v>6.5412600000000003</v>
      </c>
      <c r="L826" s="67">
        <v>6.5412600000000003</v>
      </c>
      <c r="M826" s="67">
        <f>VLOOKUP('3. Pollutant Emissions - EF'!A826,'2. Emissions Units &amp; Activities'!A:M,11,FALSE)*G826</f>
        <v>1.5978600000000003E-2</v>
      </c>
      <c r="N826" s="67">
        <f>VLOOKUP('3. Pollutant Emissions - EF'!A826,'2. Emissions Units &amp; Activities'!A:M,12,FALSE)*G826</f>
        <v>1.7921260273972728E-2</v>
      </c>
      <c r="O826" s="67">
        <f>VLOOKUP('3. Pollutant Emissions - EF'!A826,'2. Emissions Units &amp; Activities'!A:M,13,FALSE)*G826</f>
        <v>1.7921260273972728E-2</v>
      </c>
    </row>
    <row r="827" spans="1:15" x14ac:dyDescent="0.35">
      <c r="A827" s="63" t="s">
        <v>124</v>
      </c>
      <c r="B827" s="66" t="s">
        <v>312</v>
      </c>
      <c r="C827" s="66" t="s">
        <v>313</v>
      </c>
      <c r="D827" s="8">
        <f>IFERROR(IF(OR($B827="",$B827="No CAS"),INDEX('[1]DEQ Pollutant List'!$A$7:$A$611,MATCH($C827,'[1]DEQ Pollutant List'!$C$7:$C$611,0)),INDEX('[1]DEQ Pollutant List'!$A$7:$A$611,MATCH($B827,'[1]DEQ Pollutant List'!$B$7:$B$611,0))),"")</f>
        <v>46</v>
      </c>
      <c r="F827" s="104">
        <v>4.6999999999999999E-6</v>
      </c>
      <c r="G827" s="66">
        <v>4.6999999999999999E-6</v>
      </c>
      <c r="H827" s="66" t="s">
        <v>350</v>
      </c>
      <c r="I827" s="66" t="s">
        <v>179</v>
      </c>
      <c r="J827" s="68">
        <v>0.29715656000000001</v>
      </c>
      <c r="K827" s="68">
        <v>0.46581699999999998</v>
      </c>
      <c r="L827" s="68">
        <v>0.46581699999999998</v>
      </c>
      <c r="M827" s="68">
        <f>VLOOKUP('3. Pollutant Emissions - EF'!A827,'2. Emissions Units &amp; Activities'!A:M,11,FALSE)*G827</f>
        <v>1.13787E-3</v>
      </c>
      <c r="N827" s="68">
        <f>VLOOKUP('3. Pollutant Emissions - EF'!A827,'2. Emissions Units &amp; Activities'!A:M,12,FALSE)*G827</f>
        <v>1.2762109589041185E-3</v>
      </c>
      <c r="O827" s="68">
        <f>VLOOKUP('3. Pollutant Emissions - EF'!A827,'2. Emissions Units &amp; Activities'!A:M,13,FALSE)*G827</f>
        <v>1.2762109589041185E-3</v>
      </c>
    </row>
    <row r="828" spans="1:15" x14ac:dyDescent="0.35">
      <c r="A828" s="62" t="s">
        <v>124</v>
      </c>
      <c r="B828" s="65" t="s">
        <v>282</v>
      </c>
      <c r="C828" s="65" t="s">
        <v>283</v>
      </c>
      <c r="D828" s="8">
        <f>IFERROR(IF(OR($B828="",$B828="No CAS"),INDEX('[1]DEQ Pollutant List'!$A$7:$A$611,MATCH($C828,'[1]DEQ Pollutant List'!$C$7:$C$611,0)),INDEX('[1]DEQ Pollutant List'!$A$7:$A$611,MATCH($B828,'[1]DEQ Pollutant List'!$B$7:$B$611,0))),"")</f>
        <v>108</v>
      </c>
      <c r="F828" s="104">
        <v>1.9000000000000001E-7</v>
      </c>
      <c r="G828" s="65">
        <v>1.9000000000000001E-7</v>
      </c>
      <c r="H828" s="65" t="s">
        <v>350</v>
      </c>
      <c r="I828" s="65" t="s">
        <v>179</v>
      </c>
      <c r="J828" s="67">
        <v>1.2012712E-2</v>
      </c>
      <c r="K828" s="67">
        <v>1.8830900000000001E-2</v>
      </c>
      <c r="L828" s="67">
        <v>1.8830900000000001E-2</v>
      </c>
      <c r="M828" s="67">
        <f>VLOOKUP('3. Pollutant Emissions - EF'!A828,'2. Emissions Units &amp; Activities'!A:M,11,FALSE)*G828</f>
        <v>4.5998999999999998E-5</v>
      </c>
      <c r="N828" s="67">
        <f>VLOOKUP('3. Pollutant Emissions - EF'!A828,'2. Emissions Units &amp; Activities'!A:M,12,FALSE)*G828</f>
        <v>5.1591506849315429E-5</v>
      </c>
      <c r="O828" s="67">
        <f>VLOOKUP('3. Pollutant Emissions - EF'!A828,'2. Emissions Units &amp; Activities'!A:M,13,FALSE)*G828</f>
        <v>5.1591506849315429E-5</v>
      </c>
    </row>
    <row r="829" spans="1:15" x14ac:dyDescent="0.35">
      <c r="A829" s="63" t="s">
        <v>124</v>
      </c>
      <c r="B829" s="66" t="s">
        <v>284</v>
      </c>
      <c r="C829" s="66" t="s">
        <v>285</v>
      </c>
      <c r="D829" s="8">
        <f>IFERROR(IF(OR($B829="",$B829="No CAS"),INDEX('[1]DEQ Pollutant List'!$A$7:$A$611,MATCH($C829,'[1]DEQ Pollutant List'!$C$7:$C$611,0)),INDEX('[1]DEQ Pollutant List'!$A$7:$A$611,MATCH($B829,'[1]DEQ Pollutant List'!$B$7:$B$611,0))),"")</f>
        <v>118</v>
      </c>
      <c r="F829" s="104">
        <v>1.9999999999999999E-6</v>
      </c>
      <c r="G829" s="66">
        <v>1.9999999999999999E-6</v>
      </c>
      <c r="H829" s="66" t="s">
        <v>350</v>
      </c>
      <c r="I829" s="66" t="s">
        <v>179</v>
      </c>
      <c r="J829" s="68">
        <v>0.1264496</v>
      </c>
      <c r="K829" s="68">
        <v>0.19822000000000001</v>
      </c>
      <c r="L829" s="68">
        <v>0.19822000000000001</v>
      </c>
      <c r="M829" s="68">
        <f>VLOOKUP('3. Pollutant Emissions - EF'!A829,'2. Emissions Units &amp; Activities'!A:M,11,FALSE)*G829</f>
        <v>4.8419999999999995E-4</v>
      </c>
      <c r="N829" s="68">
        <f>VLOOKUP('3. Pollutant Emissions - EF'!A829,'2. Emissions Units &amp; Activities'!A:M,12,FALSE)*G829</f>
        <v>5.4306849315068865E-4</v>
      </c>
      <c r="O829" s="68">
        <f>VLOOKUP('3. Pollutant Emissions - EF'!A829,'2. Emissions Units &amp; Activities'!A:M,13,FALSE)*G829</f>
        <v>5.4306849315068865E-4</v>
      </c>
    </row>
    <row r="830" spans="1:15" x14ac:dyDescent="0.35">
      <c r="A830" s="62" t="s">
        <v>124</v>
      </c>
      <c r="B830" s="65" t="s">
        <v>338</v>
      </c>
      <c r="C830" s="66" t="s">
        <v>339</v>
      </c>
      <c r="D830" s="8">
        <f>IFERROR(IF(OR($B830="",$B830="No CAS"),INDEX('[1]DEQ Pollutant List'!$A$7:$A$611,MATCH($C830,'[1]DEQ Pollutant List'!$C$7:$C$611,0)),INDEX('[1]DEQ Pollutant List'!$A$7:$A$611,MATCH($B830,'[1]DEQ Pollutant List'!$B$7:$B$611,0))),"")</f>
        <v>233</v>
      </c>
      <c r="F830" s="104">
        <v>1.1999999999999999E-6</v>
      </c>
      <c r="G830" s="65">
        <v>1.1999999999999999E-6</v>
      </c>
      <c r="H830" s="65" t="s">
        <v>350</v>
      </c>
      <c r="I830" s="65" t="s">
        <v>179</v>
      </c>
      <c r="J830" s="67">
        <v>7.5869759999999994E-2</v>
      </c>
      <c r="K830" s="67">
        <v>0.118932</v>
      </c>
      <c r="L830" s="67">
        <v>0.118932</v>
      </c>
      <c r="M830" s="67">
        <f>VLOOKUP('3. Pollutant Emissions - EF'!A830,'2. Emissions Units &amp; Activities'!A:M,11,FALSE)*G830</f>
        <v>2.9052E-4</v>
      </c>
      <c r="N830" s="67">
        <f>VLOOKUP('3. Pollutant Emissions - EF'!A830,'2. Emissions Units &amp; Activities'!A:M,12,FALSE)*G830</f>
        <v>3.2584109589041323E-4</v>
      </c>
      <c r="O830" s="67">
        <f>VLOOKUP('3. Pollutant Emissions - EF'!A830,'2. Emissions Units &amp; Activities'!A:M,13,FALSE)*G830</f>
        <v>3.2584109589041323E-4</v>
      </c>
    </row>
    <row r="831" spans="1:15" x14ac:dyDescent="0.35">
      <c r="A831" s="63" t="s">
        <v>124</v>
      </c>
      <c r="B831" s="66" t="s">
        <v>249</v>
      </c>
      <c r="C831" s="66" t="s">
        <v>250</v>
      </c>
      <c r="D831" s="8">
        <f>IFERROR(IF(OR($B831="",$B831="No CAS"),INDEX('[1]DEQ Pollutant List'!$A$7:$A$611,MATCH($C831,'[1]DEQ Pollutant List'!$C$7:$C$611,0)),INDEX('[1]DEQ Pollutant List'!$A$7:$A$611,MATCH($B831,'[1]DEQ Pollutant List'!$B$7:$B$611,0))),"")</f>
        <v>289</v>
      </c>
      <c r="F831" s="104">
        <v>1.1000000000000001E-6</v>
      </c>
      <c r="G831" s="66">
        <v>1.1000000000000001E-6</v>
      </c>
      <c r="H831" s="66" t="s">
        <v>350</v>
      </c>
      <c r="I831" s="66" t="s">
        <v>179</v>
      </c>
      <c r="J831" s="89">
        <v>6.9547280000000003E-2</v>
      </c>
      <c r="K831" s="68">
        <v>0.10902100000000001</v>
      </c>
      <c r="L831" s="68">
        <v>0.10902100000000001</v>
      </c>
      <c r="M831" s="68">
        <f>VLOOKUP('3. Pollutant Emissions - EF'!A831,'2. Emissions Units &amp; Activities'!A:M,11,FALSE)*G831</f>
        <v>2.6631000000000002E-4</v>
      </c>
      <c r="N831" s="68">
        <f>VLOOKUP('3. Pollutant Emissions - EF'!A831,'2. Emissions Units &amp; Activities'!A:M,12,FALSE)*G831</f>
        <v>2.986876712328788E-4</v>
      </c>
      <c r="O831" s="68">
        <f>VLOOKUP('3. Pollutant Emissions - EF'!A831,'2. Emissions Units &amp; Activities'!A:M,13,FALSE)*G831</f>
        <v>2.986876712328788E-4</v>
      </c>
    </row>
    <row r="832" spans="1:15" x14ac:dyDescent="0.35">
      <c r="A832" s="62" t="s">
        <v>124</v>
      </c>
      <c r="B832" s="65" t="s">
        <v>303</v>
      </c>
      <c r="C832" s="65" t="s">
        <v>304</v>
      </c>
      <c r="D832" s="8">
        <f>IFERROR(IF(OR($B832="",$B832="No CAS"),INDEX('[1]DEQ Pollutant List'!$A$7:$A$611,MATCH($C832,'[1]DEQ Pollutant List'!$C$7:$C$611,0)),INDEX('[1]DEQ Pollutant List'!$A$7:$A$611,MATCH($B832,'[1]DEQ Pollutant List'!$B$7:$B$611,0))),"")</f>
        <v>321</v>
      </c>
      <c r="F832" s="104">
        <v>1.1000000000000001E-3</v>
      </c>
      <c r="G832" s="65">
        <v>1.1000000000000001E-3</v>
      </c>
      <c r="H832" s="65" t="s">
        <v>350</v>
      </c>
      <c r="I832" s="65" t="s">
        <v>179</v>
      </c>
      <c r="J832" s="65">
        <v>69.547280000000001</v>
      </c>
      <c r="K832" s="67">
        <v>109.021</v>
      </c>
      <c r="L832" s="67">
        <v>109.021</v>
      </c>
      <c r="M832" s="67">
        <f>VLOOKUP('3. Pollutant Emissions - EF'!A832,'2. Emissions Units &amp; Activities'!A:M,11,FALSE)*G832</f>
        <v>0.26630999999999999</v>
      </c>
      <c r="N832" s="67">
        <f>VLOOKUP('3. Pollutant Emissions - EF'!A832,'2. Emissions Units &amp; Activities'!A:M,12,FALSE)*G832</f>
        <v>0.29868767123287882</v>
      </c>
      <c r="O832" s="67">
        <f>VLOOKUP('3. Pollutant Emissions - EF'!A832,'2. Emissions Units &amp; Activities'!A:M,13,FALSE)*G832</f>
        <v>0.29868767123287882</v>
      </c>
    </row>
    <row r="833" spans="1:15" x14ac:dyDescent="0.35">
      <c r="A833" s="63" t="s">
        <v>124</v>
      </c>
      <c r="B833" s="66" t="s">
        <v>290</v>
      </c>
      <c r="C833" s="66" t="s">
        <v>291</v>
      </c>
      <c r="D833" s="8">
        <f>IFERROR(IF(OR($B833="",$B833="No CAS"),INDEX('[1]DEQ Pollutant List'!$A$7:$A$611,MATCH($C833,'[1]DEQ Pollutant List'!$C$7:$C$611,0)),INDEX('[1]DEQ Pollutant List'!$A$7:$A$611,MATCH($B833,'[1]DEQ Pollutant List'!$B$7:$B$611,0))),"")</f>
        <v>337</v>
      </c>
      <c r="F833" s="104">
        <v>2.9000000000000002E-6</v>
      </c>
      <c r="G833" s="66">
        <v>2.9000000000000002E-6</v>
      </c>
      <c r="H833" s="66" t="s">
        <v>350</v>
      </c>
      <c r="I833" s="66" t="s">
        <v>179</v>
      </c>
      <c r="J833" s="68">
        <v>0.18335192</v>
      </c>
      <c r="K833" s="68">
        <v>0.28741899999999998</v>
      </c>
      <c r="L833" s="68">
        <v>0.28741899999999998</v>
      </c>
      <c r="M833" s="68">
        <f>VLOOKUP('3. Pollutant Emissions - EF'!A833,'2. Emissions Units &amp; Activities'!A:M,11,FALSE)*G833</f>
        <v>7.0209000000000005E-4</v>
      </c>
      <c r="N833" s="68">
        <f>VLOOKUP('3. Pollutant Emissions - EF'!A833,'2. Emissions Units &amp; Activities'!A:M,12,FALSE)*G833</f>
        <v>7.874493150684987E-4</v>
      </c>
      <c r="O833" s="68">
        <f>VLOOKUP('3. Pollutant Emissions - EF'!A833,'2. Emissions Units &amp; Activities'!A:M,13,FALSE)*G833</f>
        <v>7.874493150684987E-4</v>
      </c>
    </row>
    <row r="834" spans="1:15" x14ac:dyDescent="0.35">
      <c r="A834" s="62" t="s">
        <v>124</v>
      </c>
      <c r="B834" s="65" t="s">
        <v>320</v>
      </c>
      <c r="C834" s="66" t="s">
        <v>321</v>
      </c>
      <c r="D834" s="8">
        <f>IFERROR(IF(OR($B834="",$B834="No CAS"),INDEX('[1]DEQ Pollutant List'!$A$7:$A$611,MATCH($C834,'[1]DEQ Pollutant List'!$C$7:$C$611,0)),INDEX('[1]DEQ Pollutant List'!$A$7:$A$611,MATCH($B834,'[1]DEQ Pollutant List'!$B$7:$B$611,0))),"")</f>
        <v>488</v>
      </c>
      <c r="F834" s="104">
        <v>1.3999999999999999E-6</v>
      </c>
      <c r="G834" s="65">
        <v>1.3999999999999999E-6</v>
      </c>
      <c r="H834" s="65" t="s">
        <v>350</v>
      </c>
      <c r="I834" s="65" t="s">
        <v>179</v>
      </c>
      <c r="J834" s="67">
        <v>8.8514720000000005E-2</v>
      </c>
      <c r="K834" s="67">
        <v>0.13875399999999999</v>
      </c>
      <c r="L834" s="67">
        <v>0.13875399999999999</v>
      </c>
      <c r="M834" s="67">
        <f>VLOOKUP('3. Pollutant Emissions - EF'!A834,'2. Emissions Units &amp; Activities'!A:M,11,FALSE)*G834</f>
        <v>3.3893999999999998E-4</v>
      </c>
      <c r="N834" s="67">
        <f>VLOOKUP('3. Pollutant Emissions - EF'!A834,'2. Emissions Units &amp; Activities'!A:M,12,FALSE)*G834</f>
        <v>3.8014794520548208E-4</v>
      </c>
      <c r="O834" s="67">
        <f>VLOOKUP('3. Pollutant Emissions - EF'!A834,'2. Emissions Units &amp; Activities'!A:M,13,FALSE)*G834</f>
        <v>3.8014794520548208E-4</v>
      </c>
    </row>
    <row r="835" spans="1:15" x14ac:dyDescent="0.35">
      <c r="A835" s="63" t="s">
        <v>124</v>
      </c>
      <c r="B835" s="66" t="s">
        <v>257</v>
      </c>
      <c r="C835" s="66" t="s">
        <v>258</v>
      </c>
      <c r="D835" s="8">
        <f>IFERROR(IF(OR($B835="",$B835="No CAS"),INDEX('[1]DEQ Pollutant List'!$A$7:$A$611,MATCH($C835,'[1]DEQ Pollutant List'!$C$7:$C$611,0)),INDEX('[1]DEQ Pollutant List'!$A$7:$A$611,MATCH($B835,'[1]DEQ Pollutant List'!$B$7:$B$611,0))),"")</f>
        <v>600</v>
      </c>
      <c r="F835" s="104">
        <v>3.1999999999999999E-6</v>
      </c>
      <c r="G835" s="66">
        <v>3.1999999999999999E-6</v>
      </c>
      <c r="H835" s="66" t="s">
        <v>350</v>
      </c>
      <c r="I835" s="66" t="s">
        <v>179</v>
      </c>
      <c r="J835" s="89">
        <v>0.20231936</v>
      </c>
      <c r="K835" s="68">
        <v>0.31715199999999999</v>
      </c>
      <c r="L835" s="68">
        <v>0.31715199999999999</v>
      </c>
      <c r="M835" s="68">
        <f>VLOOKUP('3. Pollutant Emissions - EF'!A835,'2. Emissions Units &amp; Activities'!A:M,11,FALSE)*G835</f>
        <v>7.747199999999999E-4</v>
      </c>
      <c r="N835" s="68">
        <f>VLOOKUP('3. Pollutant Emissions - EF'!A835,'2. Emissions Units &amp; Activities'!A:M,12,FALSE)*G835</f>
        <v>8.6890958904110188E-4</v>
      </c>
      <c r="O835" s="68">
        <f>VLOOKUP('3. Pollutant Emissions - EF'!A835,'2. Emissions Units &amp; Activities'!A:M,13,FALSE)*G835</f>
        <v>8.6890958904110188E-4</v>
      </c>
    </row>
    <row r="836" spans="1:15" x14ac:dyDescent="0.35">
      <c r="A836" s="62" t="s">
        <v>124</v>
      </c>
      <c r="B836" s="65" t="s">
        <v>294</v>
      </c>
      <c r="C836" s="65" t="s">
        <v>295</v>
      </c>
      <c r="D836" s="8">
        <f>IFERROR(IF(OR($B836="",$B836="No CAS"),INDEX('[1]DEQ Pollutant List'!$A$7:$A$611,MATCH($C836,'[1]DEQ Pollutant List'!$C$7:$C$611,0)),INDEX('[1]DEQ Pollutant List'!$A$7:$A$611,MATCH($B836,'[1]DEQ Pollutant List'!$B$7:$B$611,0))),"")</f>
        <v>608</v>
      </c>
      <c r="F836" s="104">
        <v>3.3999999999999997E-7</v>
      </c>
      <c r="G836" s="65">
        <v>3.3999999999999997E-7</v>
      </c>
      <c r="H836" s="65" t="s">
        <v>350</v>
      </c>
      <c r="I836" s="65" t="s">
        <v>179</v>
      </c>
      <c r="J836" s="65">
        <v>2.1496431999999999E-2</v>
      </c>
      <c r="K836" s="67">
        <v>3.3697400000000002E-2</v>
      </c>
      <c r="L836" s="67">
        <v>3.3697400000000002E-2</v>
      </c>
      <c r="M836" s="67">
        <f>VLOOKUP('3. Pollutant Emissions - EF'!A836,'2. Emissions Units &amp; Activities'!A:M,11,FALSE)*G836</f>
        <v>8.2313999999999998E-5</v>
      </c>
      <c r="N836" s="67">
        <f>VLOOKUP('3. Pollutant Emissions - EF'!A836,'2. Emissions Units &amp; Activities'!A:M,12,FALSE)*G836</f>
        <v>9.2321643835617076E-5</v>
      </c>
      <c r="O836" s="67">
        <f>VLOOKUP('3. Pollutant Emissions - EF'!A836,'2. Emissions Units &amp; Activities'!A:M,13,FALSE)*G836</f>
        <v>9.2321643835617076E-5</v>
      </c>
    </row>
    <row r="837" spans="1:15" x14ac:dyDescent="0.35">
      <c r="A837" s="63" t="s">
        <v>124</v>
      </c>
      <c r="B837" s="66" t="s">
        <v>296</v>
      </c>
      <c r="C837" s="66" t="s">
        <v>297</v>
      </c>
      <c r="D837" s="8">
        <f>IFERROR(IF(OR($B837="",$B837="No CAS"),INDEX('[1]DEQ Pollutant List'!$A$7:$A$611,MATCH($C837,'[1]DEQ Pollutant List'!$C$7:$C$611,0)),INDEX('[1]DEQ Pollutant List'!$A$7:$A$611,MATCH($B837,'[1]DEQ Pollutant List'!$B$7:$B$611,0))),"")</f>
        <v>628</v>
      </c>
      <c r="F837" s="104">
        <v>4.3300000000000003E-7</v>
      </c>
      <c r="G837" s="66">
        <v>4.3300000000000003E-7</v>
      </c>
      <c r="H837" s="66" t="s">
        <v>350</v>
      </c>
      <c r="I837" s="66" t="s">
        <v>179</v>
      </c>
      <c r="J837" s="89">
        <v>2.7376338E-2</v>
      </c>
      <c r="K837" s="68">
        <v>4.2914630000000002E-2</v>
      </c>
      <c r="L837" s="68">
        <v>4.2914630000000002E-2</v>
      </c>
      <c r="M837" s="68">
        <f>VLOOKUP('3. Pollutant Emissions - EF'!A837,'2. Emissions Units &amp; Activities'!A:M,11,FALSE)*G837</f>
        <v>1.048293E-4</v>
      </c>
      <c r="N837" s="68">
        <f>VLOOKUP('3. Pollutant Emissions - EF'!A837,'2. Emissions Units &amp; Activities'!A:M,12,FALSE)*G837</f>
        <v>1.1757432876712412E-4</v>
      </c>
      <c r="O837" s="68">
        <f>VLOOKUP('3. Pollutant Emissions - EF'!A837,'2. Emissions Units &amp; Activities'!A:M,13,FALSE)*G837</f>
        <v>1.1757432876712412E-4</v>
      </c>
    </row>
    <row r="838" spans="1:15" x14ac:dyDescent="0.35">
      <c r="A838" s="62" t="s">
        <v>125</v>
      </c>
      <c r="B838" s="65" t="s">
        <v>206</v>
      </c>
      <c r="C838" s="65" t="s">
        <v>207</v>
      </c>
      <c r="D838" s="8">
        <f>IFERROR(IF(OR($B838="",$B838="No CAS"),INDEX('[1]DEQ Pollutant List'!$A$7:$A$611,MATCH($C838,'[1]DEQ Pollutant List'!$C$7:$C$611,0)),INDEX('[1]DEQ Pollutant List'!$A$7:$A$611,MATCH($B838,'[1]DEQ Pollutant List'!$B$7:$B$611,0))),"")</f>
        <v>1</v>
      </c>
      <c r="F838" s="104">
        <v>1.16E-3</v>
      </c>
      <c r="G838" s="65">
        <v>1.16E-3</v>
      </c>
      <c r="H838" s="65" t="s">
        <v>415</v>
      </c>
      <c r="I838" s="65" t="s">
        <v>179</v>
      </c>
      <c r="J838" s="88">
        <v>203.46655200000001</v>
      </c>
      <c r="K838" s="67">
        <v>411.452</v>
      </c>
      <c r="L838" s="67">
        <v>411.452</v>
      </c>
      <c r="M838" s="67">
        <f>VLOOKUP('3. Pollutant Emissions - EF'!A838,'2. Emissions Units &amp; Activities'!A:M,11,FALSE)*G838</f>
        <v>1.0394760000000001</v>
      </c>
      <c r="N838" s="67">
        <f>VLOOKUP('3. Pollutant Emissions - EF'!A838,'2. Emissions Units &amp; Activities'!A:M,12,FALSE)*G838</f>
        <v>1.1272657534246606</v>
      </c>
      <c r="O838" s="67">
        <f>VLOOKUP('3. Pollutant Emissions - EF'!A838,'2. Emissions Units &amp; Activities'!A:M,13,FALSE)*G838</f>
        <v>1.1272657534246606</v>
      </c>
    </row>
    <row r="839" spans="1:15" x14ac:dyDescent="0.35">
      <c r="A839" s="63" t="s">
        <v>125</v>
      </c>
      <c r="B839" s="66" t="s">
        <v>332</v>
      </c>
      <c r="C839" s="66" t="s">
        <v>333</v>
      </c>
      <c r="D839" s="8">
        <f>IFERROR(IF(OR($B839="",$B839="No CAS"),INDEX('[1]DEQ Pollutant List'!$A$7:$A$611,MATCH($C839,'[1]DEQ Pollutant List'!$C$7:$C$611,0)),INDEX('[1]DEQ Pollutant List'!$A$7:$A$611,MATCH($B839,'[1]DEQ Pollutant List'!$B$7:$B$611,0))),"")</f>
        <v>62</v>
      </c>
      <c r="F839" s="104">
        <v>3.77E-4</v>
      </c>
      <c r="G839" s="66">
        <v>3.77E-4</v>
      </c>
      <c r="H839" s="66" t="s">
        <v>415</v>
      </c>
      <c r="I839" s="66" t="s">
        <v>179</v>
      </c>
      <c r="J839" s="68">
        <v>66.126629399999999</v>
      </c>
      <c r="K839" s="68">
        <v>133.72190000000001</v>
      </c>
      <c r="L839" s="68">
        <v>133.72190000000001</v>
      </c>
      <c r="M839" s="68">
        <f>VLOOKUP('3. Pollutant Emissions - EF'!A839,'2. Emissions Units &amp; Activities'!A:M,11,FALSE)*G839</f>
        <v>0.33782970000000001</v>
      </c>
      <c r="N839" s="68">
        <f>VLOOKUP('3. Pollutant Emissions - EF'!A839,'2. Emissions Units &amp; Activities'!A:M,12,FALSE)*G839</f>
        <v>0.36636136986301471</v>
      </c>
      <c r="O839" s="68">
        <f>VLOOKUP('3. Pollutant Emissions - EF'!A839,'2. Emissions Units &amp; Activities'!A:M,13,FALSE)*G839</f>
        <v>0.36636136986301471</v>
      </c>
    </row>
    <row r="840" spans="1:15" x14ac:dyDescent="0.35">
      <c r="A840" s="62" t="s">
        <v>125</v>
      </c>
      <c r="B840" s="65" t="s">
        <v>314</v>
      </c>
      <c r="C840" s="65" t="s">
        <v>315</v>
      </c>
      <c r="D840" s="8">
        <f>IFERROR(IF(OR($B840="",$B840="No CAS"),INDEX('[1]DEQ Pollutant List'!$A$7:$A$611,MATCH($C840,'[1]DEQ Pollutant List'!$C$7:$C$611,0)),INDEX('[1]DEQ Pollutant List'!$A$7:$A$611,MATCH($B840,'[1]DEQ Pollutant List'!$B$7:$B$611,0))),"")</f>
        <v>90</v>
      </c>
      <c r="F840" s="104">
        <v>1.58E-3</v>
      </c>
      <c r="G840" s="65">
        <v>1.58E-3</v>
      </c>
      <c r="H840" s="65" t="s">
        <v>415</v>
      </c>
      <c r="I840" s="65" t="s">
        <v>179</v>
      </c>
      <c r="J840" s="67">
        <v>277.13547599999998</v>
      </c>
      <c r="K840" s="67">
        <v>560.42600000000004</v>
      </c>
      <c r="L840" s="67">
        <v>560.42600000000004</v>
      </c>
      <c r="M840" s="67">
        <f>VLOOKUP('3. Pollutant Emissions - EF'!A840,'2. Emissions Units &amp; Activities'!A:M,11,FALSE)*G840</f>
        <v>1.4158380000000002</v>
      </c>
      <c r="N840" s="67">
        <f>VLOOKUP('3. Pollutant Emissions - EF'!A840,'2. Emissions Units &amp; Activities'!A:M,12,FALSE)*G840</f>
        <v>1.5354136986301414</v>
      </c>
      <c r="O840" s="67">
        <f>VLOOKUP('3. Pollutant Emissions - EF'!A840,'2. Emissions Units &amp; Activities'!A:M,13,FALSE)*G840</f>
        <v>1.5354136986301414</v>
      </c>
    </row>
    <row r="841" spans="1:15" x14ac:dyDescent="0.35">
      <c r="A841" s="63" t="s">
        <v>125</v>
      </c>
      <c r="B841" s="66" t="s">
        <v>284</v>
      </c>
      <c r="C841" s="66" t="s">
        <v>285</v>
      </c>
      <c r="D841" s="8">
        <f>IFERROR(IF(OR($B841="",$B841="No CAS"),INDEX('[1]DEQ Pollutant List'!$A$7:$A$611,MATCH($C841,'[1]DEQ Pollutant List'!$C$7:$C$611,0)),INDEX('[1]DEQ Pollutant List'!$A$7:$A$611,MATCH($B841,'[1]DEQ Pollutant List'!$B$7:$B$611,0))),"")</f>
        <v>118</v>
      </c>
      <c r="F841" s="104">
        <v>4.9799999999999998E-5</v>
      </c>
      <c r="G841" s="66">
        <v>4.9799999999999998E-5</v>
      </c>
      <c r="H841" s="66" t="s">
        <v>415</v>
      </c>
      <c r="I841" s="66" t="s">
        <v>179</v>
      </c>
      <c r="J841" s="68">
        <v>8.7350295599999992</v>
      </c>
      <c r="K841" s="68">
        <v>17.664059999999999</v>
      </c>
      <c r="L841" s="68">
        <v>17.664059999999999</v>
      </c>
      <c r="M841" s="68">
        <f>VLOOKUP('3. Pollutant Emissions - EF'!A841,'2. Emissions Units &amp; Activities'!A:M,11,FALSE)*G841</f>
        <v>4.4625779999999997E-2</v>
      </c>
      <c r="N841" s="68">
        <f>VLOOKUP('3. Pollutant Emissions - EF'!A841,'2. Emissions Units &amp; Activities'!A:M,12,FALSE)*G841</f>
        <v>4.8394684931506983E-2</v>
      </c>
      <c r="O841" s="68">
        <f>VLOOKUP('3. Pollutant Emissions - EF'!A841,'2. Emissions Units &amp; Activities'!A:M,13,FALSE)*G841</f>
        <v>4.8394684931506983E-2</v>
      </c>
    </row>
    <row r="842" spans="1:15" x14ac:dyDescent="0.35">
      <c r="A842" s="62" t="s">
        <v>125</v>
      </c>
      <c r="B842" s="65" t="s">
        <v>286</v>
      </c>
      <c r="C842" s="65" t="s">
        <v>287</v>
      </c>
      <c r="D842" s="8">
        <f>IFERROR(IF(OR($B842="",$B842="No CAS"),INDEX('[1]DEQ Pollutant List'!$A$7:$A$611,MATCH($C842,'[1]DEQ Pollutant List'!$C$7:$C$611,0)),INDEX('[1]DEQ Pollutant List'!$A$7:$A$611,MATCH($B842,'[1]DEQ Pollutant List'!$B$7:$B$611,0))),"")</f>
        <v>328</v>
      </c>
      <c r="F842" s="104">
        <v>1.6799999999999999E-4</v>
      </c>
      <c r="G842" s="65">
        <v>1.6799999999999999E-4</v>
      </c>
      <c r="H842" s="65" t="s">
        <v>415</v>
      </c>
      <c r="I842" s="65" t="s">
        <v>179</v>
      </c>
      <c r="J842" s="67">
        <v>29.467569600000001</v>
      </c>
      <c r="K842" s="67">
        <v>59.589599999999997</v>
      </c>
      <c r="L842" s="67">
        <v>59.589599999999997</v>
      </c>
      <c r="M842" s="67">
        <f>VLOOKUP('3. Pollutant Emissions - EF'!A842,'2. Emissions Units &amp; Activities'!A:M,11,FALSE)*G842</f>
        <v>0.15054480000000001</v>
      </c>
      <c r="N842" s="67">
        <f>VLOOKUP('3. Pollutant Emissions - EF'!A842,'2. Emissions Units &amp; Activities'!A:M,12,FALSE)*G842</f>
        <v>0.16325917808219223</v>
      </c>
      <c r="O842" s="67">
        <f>VLOOKUP('3. Pollutant Emissions - EF'!A842,'2. Emissions Units &amp; Activities'!A:M,13,FALSE)*G842</f>
        <v>0.16325917808219223</v>
      </c>
    </row>
    <row r="843" spans="1:15" x14ac:dyDescent="0.35">
      <c r="A843" s="63" t="s">
        <v>125</v>
      </c>
      <c r="B843" s="66" t="s">
        <v>387</v>
      </c>
      <c r="C843" s="66" t="s">
        <v>388</v>
      </c>
      <c r="D843" s="8">
        <f>IFERROR(IF(OR($B843="",$B843="No CAS"),INDEX('[1]DEQ Pollutant List'!$A$7:$A$611,MATCH($C843,'[1]DEQ Pollutant List'!$C$7:$C$611,0)),INDEX('[1]DEQ Pollutant List'!$A$7:$A$611,MATCH($B843,'[1]DEQ Pollutant List'!$B$7:$B$611,0))),"")</f>
        <v>266</v>
      </c>
      <c r="F843" s="104">
        <v>3.93E-5</v>
      </c>
      <c r="G843" s="66">
        <v>3.93E-5</v>
      </c>
      <c r="H843" s="66" t="s">
        <v>415</v>
      </c>
      <c r="I843" s="66" t="s">
        <v>179</v>
      </c>
      <c r="J843" s="68">
        <v>6.8933064599999998</v>
      </c>
      <c r="K843" s="68">
        <v>13.93971</v>
      </c>
      <c r="L843" s="68">
        <v>13.93971</v>
      </c>
      <c r="M843" s="68">
        <f>VLOOKUP('3. Pollutant Emissions - EF'!A843,'2. Emissions Units &amp; Activities'!A:M,11,FALSE)*G843</f>
        <v>3.5216730000000002E-2</v>
      </c>
      <c r="N843" s="68">
        <f>VLOOKUP('3. Pollutant Emissions - EF'!A843,'2. Emissions Units &amp; Activities'!A:M,12,FALSE)*G843</f>
        <v>3.8190986301369967E-2</v>
      </c>
      <c r="O843" s="68">
        <f>VLOOKUP('3. Pollutant Emissions - EF'!A843,'2. Emissions Units &amp; Activities'!A:M,13,FALSE)*G843</f>
        <v>3.8190986301369967E-2</v>
      </c>
    </row>
    <row r="844" spans="1:15" x14ac:dyDescent="0.35">
      <c r="A844" s="62" t="s">
        <v>125</v>
      </c>
      <c r="B844" s="65" t="s">
        <v>217</v>
      </c>
      <c r="C844" s="65" t="s">
        <v>218</v>
      </c>
      <c r="D844" s="8">
        <f>IFERROR(IF(OR($B844="",$B844="No CAS"),INDEX('[1]DEQ Pollutant List'!$A$7:$A$611,MATCH($C844,'[1]DEQ Pollutant List'!$C$7:$C$611,0)),INDEX('[1]DEQ Pollutant List'!$A$7:$A$611,MATCH($B844,'[1]DEQ Pollutant List'!$B$7:$B$611,0))),"")</f>
        <v>250</v>
      </c>
      <c r="F844" s="104">
        <v>1.3799999999999999E-4</v>
      </c>
      <c r="G844" s="65">
        <v>1.3799999999999999E-4</v>
      </c>
      <c r="H844" s="65" t="s">
        <v>415</v>
      </c>
      <c r="I844" s="65" t="s">
        <v>179</v>
      </c>
      <c r="J844" s="88">
        <v>24.2055036</v>
      </c>
      <c r="K844" s="67">
        <v>48.948599999999999</v>
      </c>
      <c r="L844" s="67">
        <v>48.948599999999999</v>
      </c>
      <c r="M844" s="67">
        <f>VLOOKUP('3. Pollutant Emissions - EF'!A844,'2. Emissions Units &amp; Activities'!A:M,11,FALSE)*G844</f>
        <v>0.1236618</v>
      </c>
      <c r="N844" s="67">
        <f>VLOOKUP('3. Pollutant Emissions - EF'!A844,'2. Emissions Units &amp; Activities'!A:M,12,FALSE)*G844</f>
        <v>0.13410575342465791</v>
      </c>
      <c r="O844" s="67">
        <f>VLOOKUP('3. Pollutant Emissions - EF'!A844,'2. Emissions Units &amp; Activities'!A:M,13,FALSE)*G844</f>
        <v>0.13410575342465791</v>
      </c>
    </row>
    <row r="845" spans="1:15" x14ac:dyDescent="0.35">
      <c r="A845" s="63" t="s">
        <v>125</v>
      </c>
      <c r="B845" s="66" t="s">
        <v>303</v>
      </c>
      <c r="C845" s="66" t="s">
        <v>304</v>
      </c>
      <c r="D845" s="8">
        <f>IFERROR(IF(OR($B845="",$B845="No CAS"),INDEX('[1]DEQ Pollutant List'!$A$7:$A$611,MATCH($C845,'[1]DEQ Pollutant List'!$C$7:$C$611,0)),INDEX('[1]DEQ Pollutant List'!$A$7:$A$611,MATCH($B845,'[1]DEQ Pollutant List'!$B$7:$B$611,0))),"")</f>
        <v>321</v>
      </c>
      <c r="F845" s="104">
        <v>2.5300000000000001E-3</v>
      </c>
      <c r="G845" s="66">
        <v>2.5300000000000001E-3</v>
      </c>
      <c r="H845" s="66" t="s">
        <v>415</v>
      </c>
      <c r="I845" s="66" t="s">
        <v>179</v>
      </c>
      <c r="J845" s="66">
        <v>443.76756599999999</v>
      </c>
      <c r="K845" s="68">
        <v>897.39099999999996</v>
      </c>
      <c r="L845" s="68">
        <v>897.39099999999996</v>
      </c>
      <c r="M845" s="68">
        <f>VLOOKUP('3. Pollutant Emissions - EF'!A845,'2. Emissions Units &amp; Activities'!A:M,11,FALSE)*G845</f>
        <v>2.2671330000000003</v>
      </c>
      <c r="N845" s="68">
        <f>VLOOKUP('3. Pollutant Emissions - EF'!A845,'2. Emissions Units &amp; Activities'!A:M,12,FALSE)*G845</f>
        <v>2.458605479452062</v>
      </c>
      <c r="O845" s="68">
        <f>VLOOKUP('3. Pollutant Emissions - EF'!A845,'2. Emissions Units &amp; Activities'!A:M,13,FALSE)*G845</f>
        <v>2.458605479452062</v>
      </c>
    </row>
    <row r="846" spans="1:15" x14ac:dyDescent="0.35">
      <c r="A846" s="62" t="s">
        <v>125</v>
      </c>
      <c r="B846" s="65" t="s">
        <v>318</v>
      </c>
      <c r="C846" s="65" t="s">
        <v>319</v>
      </c>
      <c r="D846" s="8">
        <f>IFERROR(IF(OR($B846="",$B846="No CAS"),INDEX('[1]DEQ Pollutant List'!$A$7:$A$611,MATCH($C846,'[1]DEQ Pollutant List'!$C$7:$C$611,0)),INDEX('[1]DEQ Pollutant List'!$A$7:$A$611,MATCH($B846,'[1]DEQ Pollutant List'!$B$7:$B$611,0))),"")</f>
        <v>497</v>
      </c>
      <c r="F846" s="104">
        <v>3.0699999999999998E-4</v>
      </c>
      <c r="G846" s="65">
        <v>3.0699999999999998E-4</v>
      </c>
      <c r="H846" s="65" t="s">
        <v>415</v>
      </c>
      <c r="I846" s="65" t="s">
        <v>179</v>
      </c>
      <c r="J846" s="88">
        <v>53.848475399999998</v>
      </c>
      <c r="K846" s="67">
        <v>108.8929</v>
      </c>
      <c r="L846" s="67">
        <v>108.8929</v>
      </c>
      <c r="M846" s="67">
        <f>VLOOKUP('3. Pollutant Emissions - EF'!A846,'2. Emissions Units &amp; Activities'!A:M,11,FALSE)*G846</f>
        <v>0.27510269999999998</v>
      </c>
      <c r="N846" s="67">
        <f>VLOOKUP('3. Pollutant Emissions - EF'!A846,'2. Emissions Units &amp; Activities'!A:M,12,FALSE)*G846</f>
        <v>0.29833671232876796</v>
      </c>
      <c r="O846" s="67">
        <f>VLOOKUP('3. Pollutant Emissions - EF'!A846,'2. Emissions Units &amp; Activities'!A:M,13,FALSE)*G846</f>
        <v>0.29833671232876796</v>
      </c>
    </row>
    <row r="847" spans="1:15" x14ac:dyDescent="0.35">
      <c r="A847" s="63" t="s">
        <v>125</v>
      </c>
      <c r="B847" s="66" t="s">
        <v>305</v>
      </c>
      <c r="C847" s="66" t="s">
        <v>306</v>
      </c>
      <c r="D847" s="8">
        <f>IFERROR(IF(OR($B847="",$B847="No CAS"),INDEX('[1]DEQ Pollutant List'!$A$7:$A$611,MATCH($C847,'[1]DEQ Pollutant List'!$C$7:$C$611,0)),INDEX('[1]DEQ Pollutant List'!$A$7:$A$611,MATCH($B847,'[1]DEQ Pollutant List'!$B$7:$B$611,0))),"")</f>
        <v>559</v>
      </c>
      <c r="F847" s="104">
        <v>1.4300000000000001E-4</v>
      </c>
      <c r="G847" s="66">
        <v>1.4300000000000001E-4</v>
      </c>
      <c r="H847" s="66" t="s">
        <v>415</v>
      </c>
      <c r="I847" s="66" t="s">
        <v>179</v>
      </c>
      <c r="J847" s="89">
        <v>25.0825146</v>
      </c>
      <c r="K847" s="68">
        <v>50.722099999999998</v>
      </c>
      <c r="L847" s="68">
        <v>50.722099999999998</v>
      </c>
      <c r="M847" s="68">
        <f>VLOOKUP('3. Pollutant Emissions - EF'!A847,'2. Emissions Units &amp; Activities'!A:M,11,FALSE)*G847</f>
        <v>0.12814230000000001</v>
      </c>
      <c r="N847" s="68">
        <f>VLOOKUP('3. Pollutant Emissions - EF'!A847,'2. Emissions Units &amp; Activities'!A:M,12,FALSE)*G847</f>
        <v>0.13896465753424697</v>
      </c>
      <c r="O847" s="68">
        <f>VLOOKUP('3. Pollutant Emissions - EF'!A847,'2. Emissions Units &amp; Activities'!A:M,13,FALSE)*G847</f>
        <v>0.13896465753424697</v>
      </c>
    </row>
    <row r="848" spans="1:15" x14ac:dyDescent="0.35">
      <c r="A848" s="62" t="s">
        <v>125</v>
      </c>
      <c r="B848" s="65" t="s">
        <v>257</v>
      </c>
      <c r="C848" s="65" t="s">
        <v>258</v>
      </c>
      <c r="D848" s="8">
        <f>IFERROR(IF(OR($B848="",$B848="No CAS"),INDEX('[1]DEQ Pollutant List'!$A$7:$A$611,MATCH($C848,'[1]DEQ Pollutant List'!$C$7:$C$611,0)),INDEX('[1]DEQ Pollutant List'!$A$7:$A$611,MATCH($B848,'[1]DEQ Pollutant List'!$B$7:$B$611,0))),"")</f>
        <v>600</v>
      </c>
      <c r="F848" s="104">
        <v>1.6000000000000001E-3</v>
      </c>
      <c r="G848" s="65">
        <v>1.6000000000000001E-3</v>
      </c>
      <c r="H848" s="65" t="s">
        <v>415</v>
      </c>
      <c r="I848" s="65" t="s">
        <v>179</v>
      </c>
      <c r="J848" s="88">
        <v>280.64352000000002</v>
      </c>
      <c r="K848" s="67">
        <v>567.52</v>
      </c>
      <c r="L848" s="67">
        <v>567.52</v>
      </c>
      <c r="M848" s="67">
        <f>VLOOKUP('3. Pollutant Emissions - EF'!A848,'2. Emissions Units &amp; Activities'!A:M,11,FALSE)*G848</f>
        <v>1.4337600000000001</v>
      </c>
      <c r="N848" s="67">
        <f>VLOOKUP('3. Pollutant Emissions - EF'!A848,'2. Emissions Units &amp; Activities'!A:M,12,FALSE)*G848</f>
        <v>1.5548493150684977</v>
      </c>
      <c r="O848" s="67">
        <f>VLOOKUP('3. Pollutant Emissions - EF'!A848,'2. Emissions Units &amp; Activities'!A:M,13,FALSE)*G848</f>
        <v>1.5548493150684977</v>
      </c>
    </row>
    <row r="849" spans="1:15" x14ac:dyDescent="0.35">
      <c r="A849" s="63" t="s">
        <v>127</v>
      </c>
      <c r="B849" s="66" t="s">
        <v>269</v>
      </c>
      <c r="C849" s="66" t="s">
        <v>270</v>
      </c>
      <c r="D849" s="8">
        <f>IFERROR(IF(OR($B849="",$B849="No CAS"),INDEX('[1]DEQ Pollutant List'!$A$7:$A$611,MATCH($C849,'[1]DEQ Pollutant List'!$C$7:$C$611,0)),INDEX('[1]DEQ Pollutant List'!$A$7:$A$611,MATCH($B849,'[1]DEQ Pollutant List'!$B$7:$B$611,0))),"")</f>
        <v>326</v>
      </c>
      <c r="F849" s="105">
        <v>1.1445649999999999E-3</v>
      </c>
      <c r="G849" s="66">
        <v>1.1445649999999999E-3</v>
      </c>
      <c r="H849" s="66" t="s">
        <v>271</v>
      </c>
      <c r="I849" s="66" t="s">
        <v>175</v>
      </c>
      <c r="J849" s="68">
        <v>638.89645310000003</v>
      </c>
      <c r="K849" s="68">
        <v>1058.150543</v>
      </c>
      <c r="L849" s="68">
        <v>1058.150543</v>
      </c>
      <c r="M849" s="68">
        <f>VLOOKUP('3. Pollutant Emissions - EF'!A849,'2. Emissions Units &amp; Activities'!A:M,11,FALSE)*G849</f>
        <v>2.7464638370499999</v>
      </c>
      <c r="N849" s="68">
        <f>VLOOKUP('3. Pollutant Emissions - EF'!A849,'2. Emissions Units &amp; Activities'!A:M,12,FALSE)*G849</f>
        <v>2.8990420342465626</v>
      </c>
      <c r="O849" s="68">
        <f>VLOOKUP('3. Pollutant Emissions - EF'!A849,'2. Emissions Units &amp; Activities'!A:M,13,FALSE)*G849</f>
        <v>2.8990420342465626</v>
      </c>
    </row>
    <row r="850" spans="1:15" x14ac:dyDescent="0.35">
      <c r="A850" s="62" t="s">
        <v>127</v>
      </c>
      <c r="B850" s="65" t="s">
        <v>272</v>
      </c>
      <c r="C850" s="65" t="s">
        <v>273</v>
      </c>
      <c r="D850" s="8">
        <f>IFERROR(IF(OR($B850="",$B850="No CAS"),INDEX('[1]DEQ Pollutant List'!$A$7:$A$611,MATCH($C850,'[1]DEQ Pollutant List'!$C$7:$C$611,0)),INDEX('[1]DEQ Pollutant List'!$A$7:$A$611,MATCH($B850,'[1]DEQ Pollutant List'!$B$7:$B$611,0))),"")</f>
        <v>607</v>
      </c>
      <c r="F850" s="105">
        <v>1.335326E-3</v>
      </c>
      <c r="G850" s="65">
        <v>1.335326E-3</v>
      </c>
      <c r="H850" s="65" t="s">
        <v>271</v>
      </c>
      <c r="I850" s="65" t="s">
        <v>175</v>
      </c>
      <c r="J850" s="67">
        <v>745.37919529999999</v>
      </c>
      <c r="K850" s="67">
        <v>1234.508967</v>
      </c>
      <c r="L850" s="67">
        <v>1234.508967</v>
      </c>
      <c r="M850" s="67">
        <f>VLOOKUP('3. Pollutant Emissions - EF'!A850,'2. Emissions Units &amp; Activities'!A:M,11,FALSE)*G850</f>
        <v>3.20420820982</v>
      </c>
      <c r="N850" s="67">
        <f>VLOOKUP('3. Pollutant Emissions - EF'!A850,'2. Emissions Units &amp; Activities'!A:M,12,FALSE)*G850</f>
        <v>3.3822161287671086</v>
      </c>
      <c r="O850" s="67">
        <f>VLOOKUP('3. Pollutant Emissions - EF'!A850,'2. Emissions Units &amp; Activities'!A:M,13,FALSE)*G850</f>
        <v>3.3822161287671086</v>
      </c>
    </row>
    <row r="851" spans="1:15" x14ac:dyDescent="0.35">
      <c r="A851" s="63" t="s">
        <v>127</v>
      </c>
      <c r="B851" s="66" t="s">
        <v>276</v>
      </c>
      <c r="C851" s="66" t="s">
        <v>277</v>
      </c>
      <c r="D851" s="8">
        <f>IFERROR(IF(OR($B851="",$B851="No CAS"),INDEX('[1]DEQ Pollutant List'!$A$7:$A$611,MATCH($C851,'[1]DEQ Pollutant List'!$C$7:$C$611,0)),INDEX('[1]DEQ Pollutant List'!$A$7:$A$611,MATCH($B851,'[1]DEQ Pollutant List'!$B$7:$B$611,0))),"")</f>
        <v>113</v>
      </c>
      <c r="F851" s="105">
        <v>4.3557070000000003E-3</v>
      </c>
      <c r="G851" s="66">
        <v>4.3557070000000003E-3</v>
      </c>
      <c r="H851" s="66" t="s">
        <v>271</v>
      </c>
      <c r="I851" s="66" t="s">
        <v>175</v>
      </c>
      <c r="J851" s="68">
        <v>2431.355947</v>
      </c>
      <c r="K851" s="68">
        <v>4026.8506790000001</v>
      </c>
      <c r="L851" s="68">
        <v>4026.8506790000001</v>
      </c>
      <c r="M851" s="68">
        <f>VLOOKUP('3. Pollutant Emissions - EF'!A851,'2. Emissions Units &amp; Activities'!A:M,11,FALSE)*G851</f>
        <v>10.451823845990001</v>
      </c>
      <c r="N851" s="68">
        <f>VLOOKUP('3. Pollutant Emissions - EF'!A851,'2. Emissions Units &amp; Activities'!A:M,12,FALSE)*G851</f>
        <v>11.032468826027351</v>
      </c>
      <c r="O851" s="68">
        <f>VLOOKUP('3. Pollutant Emissions - EF'!A851,'2. Emissions Units &amp; Activities'!A:M,13,FALSE)*G851</f>
        <v>11.032468826027351</v>
      </c>
    </row>
    <row r="852" spans="1:15" x14ac:dyDescent="0.35">
      <c r="A852" s="62" t="s">
        <v>127</v>
      </c>
      <c r="B852" s="65" t="s">
        <v>278</v>
      </c>
      <c r="C852" s="65" t="s">
        <v>279</v>
      </c>
      <c r="D852" s="8">
        <f>IFERROR(IF(OR($B852="",$B852="No CAS"),INDEX('[1]DEQ Pollutant List'!$A$7:$A$611,MATCH($C852,'[1]DEQ Pollutant List'!$C$7:$C$611,0)),INDEX('[1]DEQ Pollutant List'!$A$7:$A$611,MATCH($B852,'[1]DEQ Pollutant List'!$B$7:$B$611,0))),"")</f>
        <v>333</v>
      </c>
      <c r="F852" s="105">
        <v>6.0089669999999996E-3</v>
      </c>
      <c r="G852" s="65">
        <v>6.0089669999999996E-3</v>
      </c>
      <c r="H852" s="65" t="s">
        <v>271</v>
      </c>
      <c r="I852" s="65" t="s">
        <v>175</v>
      </c>
      <c r="J852" s="88">
        <v>3354.2063790000002</v>
      </c>
      <c r="K852" s="67">
        <v>5555.2903530000003</v>
      </c>
      <c r="L852" s="67">
        <v>5555.2903530000003</v>
      </c>
      <c r="M852" s="67">
        <f>VLOOKUP('3. Pollutant Emissions - EF'!A852,'2. Emissions Units &amp; Activities'!A:M,11,FALSE)*G852</f>
        <v>14.418936944189999</v>
      </c>
      <c r="N852" s="67">
        <f>VLOOKUP('3. Pollutant Emissions - EF'!A852,'2. Emissions Units &amp; Activities'!A:M,12,FALSE)*G852</f>
        <v>15.219972579451989</v>
      </c>
      <c r="O852" s="67">
        <f>VLOOKUP('3. Pollutant Emissions - EF'!A852,'2. Emissions Units &amp; Activities'!A:M,13,FALSE)*G852</f>
        <v>15.219972579451989</v>
      </c>
    </row>
    <row r="853" spans="1:15" x14ac:dyDescent="0.35">
      <c r="A853" s="63" t="s">
        <v>127</v>
      </c>
      <c r="B853" s="66" t="s">
        <v>206</v>
      </c>
      <c r="C853" s="66" t="s">
        <v>207</v>
      </c>
      <c r="D853" s="8">
        <f>IFERROR(IF(OR($B853="",$B853="No CAS"),INDEX('[1]DEQ Pollutant List'!$A$7:$A$611,MATCH($C853,'[1]DEQ Pollutant List'!$C$7:$C$611,0)),INDEX('[1]DEQ Pollutant List'!$A$7:$A$611,MATCH($B853,'[1]DEQ Pollutant List'!$B$7:$B$611,0))),"")</f>
        <v>1</v>
      </c>
      <c r="F853" s="104">
        <v>6.5399999999999998E-3</v>
      </c>
      <c r="G853" s="66">
        <v>6.5399999999999998E-3</v>
      </c>
      <c r="H853" s="66" t="s">
        <v>271</v>
      </c>
      <c r="I853" s="66" t="s">
        <v>175</v>
      </c>
      <c r="J853" s="89">
        <v>3650.6288500000001</v>
      </c>
      <c r="K853" s="68">
        <v>6046.23</v>
      </c>
      <c r="L853" s="68">
        <v>6046.23</v>
      </c>
      <c r="M853" s="68">
        <f>VLOOKUP('3. Pollutant Emissions - EF'!A853,'2. Emissions Units &amp; Activities'!A:M,11,FALSE)*G853</f>
        <v>15.6931878</v>
      </c>
      <c r="N853" s="68">
        <f>VLOOKUP('3. Pollutant Emissions - EF'!A853,'2. Emissions Units &amp; Activities'!A:M,12,FALSE)*G853</f>
        <v>16.565013698630064</v>
      </c>
      <c r="O853" s="68">
        <f>VLOOKUP('3. Pollutant Emissions - EF'!A853,'2. Emissions Units &amp; Activities'!A:M,13,FALSE)*G853</f>
        <v>16.565013698630064</v>
      </c>
    </row>
    <row r="854" spans="1:15" x14ac:dyDescent="0.35">
      <c r="A854" s="62" t="s">
        <v>127</v>
      </c>
      <c r="B854" s="65" t="s">
        <v>322</v>
      </c>
      <c r="C854" s="65" t="s">
        <v>323</v>
      </c>
      <c r="D854" s="8">
        <f>IFERROR(IF(OR($B854="",$B854="No CAS"),INDEX('[1]DEQ Pollutant List'!$A$7:$A$611,MATCH($C854,'[1]DEQ Pollutant List'!$C$7:$C$611,0)),INDEX('[1]DEQ Pollutant List'!$A$7:$A$611,MATCH($B854,'[1]DEQ Pollutant List'!$B$7:$B$611,0))),"")</f>
        <v>634</v>
      </c>
      <c r="F854" s="103">
        <v>2.7660325999999999E-2</v>
      </c>
      <c r="G854" s="65">
        <v>2.7660325999999999E-2</v>
      </c>
      <c r="H854" s="65" t="s">
        <v>271</v>
      </c>
      <c r="I854" s="65" t="s">
        <v>175</v>
      </c>
      <c r="J854" s="67">
        <v>15439.99762</v>
      </c>
      <c r="K854" s="67">
        <v>25571.97147</v>
      </c>
      <c r="L854" s="67">
        <v>25571.97147</v>
      </c>
      <c r="M854" s="67">
        <f>VLOOKUP('3. Pollutant Emissions - EF'!A854,'2. Emissions Units &amp; Activities'!A:M,11,FALSE)*G854</f>
        <v>66.372888459820004</v>
      </c>
      <c r="N854" s="67">
        <f>VLOOKUP('3. Pollutant Emissions - EF'!A854,'2. Emissions Units &amp; Activities'!A:M,12,FALSE)*G854</f>
        <v>70.060195580821613</v>
      </c>
      <c r="O854" s="67">
        <f>VLOOKUP('3. Pollutant Emissions - EF'!A854,'2. Emissions Units &amp; Activities'!A:M,13,FALSE)*G854</f>
        <v>70.060195580821613</v>
      </c>
    </row>
    <row r="855" spans="1:15" x14ac:dyDescent="0.35">
      <c r="A855" s="63" t="s">
        <v>127</v>
      </c>
      <c r="B855" s="66" t="s">
        <v>301</v>
      </c>
      <c r="C855" s="66" t="s">
        <v>302</v>
      </c>
      <c r="D855" s="8">
        <f>IFERROR(IF(OR($B855="",$B855="No CAS"),INDEX('[1]DEQ Pollutant List'!$A$7:$A$611,MATCH($C855,'[1]DEQ Pollutant List'!$C$7:$C$611,0)),INDEX('[1]DEQ Pollutant List'!$A$7:$A$611,MATCH($B855,'[1]DEQ Pollutant List'!$B$7:$B$611,0))),"")</f>
        <v>5</v>
      </c>
      <c r="F855" s="104">
        <v>5.45E-3</v>
      </c>
      <c r="G855" s="66">
        <v>5.45E-3</v>
      </c>
      <c r="H855" s="66" t="s">
        <v>271</v>
      </c>
      <c r="I855" s="66" t="s">
        <v>175</v>
      </c>
      <c r="J855" s="89">
        <v>3042.190709</v>
      </c>
      <c r="K855" s="68">
        <v>5038.5249999999996</v>
      </c>
      <c r="L855" s="68">
        <v>5038.5249999999996</v>
      </c>
      <c r="M855" s="68">
        <f>VLOOKUP('3. Pollutant Emissions - EF'!A855,'2. Emissions Units &amp; Activities'!A:M,11,FALSE)*G855</f>
        <v>13.077656500000002</v>
      </c>
      <c r="N855" s="68">
        <f>VLOOKUP('3. Pollutant Emissions - EF'!A855,'2. Emissions Units &amp; Activities'!A:M,12,FALSE)*G855</f>
        <v>13.80417808219172</v>
      </c>
      <c r="O855" s="68">
        <f>VLOOKUP('3. Pollutant Emissions - EF'!A855,'2. Emissions Units &amp; Activities'!A:M,13,FALSE)*G855</f>
        <v>13.80417808219172</v>
      </c>
    </row>
    <row r="856" spans="1:15" x14ac:dyDescent="0.35">
      <c r="A856" s="62" t="s">
        <v>127</v>
      </c>
      <c r="B856" s="65" t="s">
        <v>312</v>
      </c>
      <c r="C856" s="65" t="s">
        <v>313</v>
      </c>
      <c r="D856" s="8">
        <f>IFERROR(IF(OR($B856="",$B856="No CAS"),INDEX('[1]DEQ Pollutant List'!$A$7:$A$611,MATCH($C856,'[1]DEQ Pollutant List'!$C$7:$C$611,0)),INDEX('[1]DEQ Pollutant List'!$A$7:$A$611,MATCH($B856,'[1]DEQ Pollutant List'!$B$7:$B$611,0))),"")</f>
        <v>46</v>
      </c>
      <c r="F856" s="104">
        <v>5.4048900000000001E-4</v>
      </c>
      <c r="G856" s="65">
        <v>5.4048900000000001E-4</v>
      </c>
      <c r="H856" s="65" t="s">
        <v>271</v>
      </c>
      <c r="I856" s="65" t="s">
        <v>175</v>
      </c>
      <c r="J856" s="67">
        <v>301.70110290000002</v>
      </c>
      <c r="K856" s="67">
        <v>499.68220109999999</v>
      </c>
      <c r="L856" s="67">
        <v>499.68220109999999</v>
      </c>
      <c r="M856" s="67">
        <f>VLOOKUP('3. Pollutant Emissions - EF'!A856,'2. Emissions Units &amp; Activities'!A:M,11,FALSE)*G856</f>
        <v>1.2969411897300001</v>
      </c>
      <c r="N856" s="67">
        <f>VLOOKUP('3. Pollutant Emissions - EF'!A856,'2. Emissions Units &amp; Activities'!A:M,12,FALSE)*G856</f>
        <v>1.3689920013698571</v>
      </c>
      <c r="O856" s="67">
        <f>VLOOKUP('3. Pollutant Emissions - EF'!A856,'2. Emissions Units &amp; Activities'!A:M,13,FALSE)*G856</f>
        <v>1.3689920013698571</v>
      </c>
    </row>
    <row r="857" spans="1:15" x14ac:dyDescent="0.35">
      <c r="A857" s="63" t="s">
        <v>127</v>
      </c>
      <c r="B857" s="66" t="s">
        <v>282</v>
      </c>
      <c r="C857" s="66" t="s">
        <v>283</v>
      </c>
      <c r="D857" s="8">
        <f>IFERROR(IF(OR($B857="",$B857="No CAS"),INDEX('[1]DEQ Pollutant List'!$A$7:$A$611,MATCH($C857,'[1]DEQ Pollutant List'!$C$7:$C$611,0)),INDEX('[1]DEQ Pollutant List'!$A$7:$A$611,MATCH($B857,'[1]DEQ Pollutant List'!$B$7:$B$611,0))),"")</f>
        <v>108</v>
      </c>
      <c r="F857" s="104">
        <v>4.8326100000000002E-4</v>
      </c>
      <c r="G857" s="66">
        <v>4.8326100000000002E-4</v>
      </c>
      <c r="H857" s="66" t="s">
        <v>271</v>
      </c>
      <c r="I857" s="66" t="s">
        <v>175</v>
      </c>
      <c r="J857" s="68">
        <v>269.75628019999999</v>
      </c>
      <c r="K857" s="68">
        <v>446.77467389999998</v>
      </c>
      <c r="L857" s="68">
        <v>446.77467389999998</v>
      </c>
      <c r="M857" s="68">
        <f>VLOOKUP('3. Pollutant Emissions - EF'!A857,'2. Emissions Units &amp; Activities'!A:M,11,FALSE)*G857</f>
        <v>1.1596185977700002</v>
      </c>
      <c r="N857" s="68">
        <f>VLOOKUP('3. Pollutant Emissions - EF'!A857,'2. Emissions Units &amp; Activities'!A:M,12,FALSE)*G857</f>
        <v>1.224040532876707</v>
      </c>
      <c r="O857" s="68">
        <f>VLOOKUP('3. Pollutant Emissions - EF'!A857,'2. Emissions Units &amp; Activities'!A:M,13,FALSE)*G857</f>
        <v>1.224040532876707</v>
      </c>
    </row>
    <row r="858" spans="1:15" x14ac:dyDescent="0.35">
      <c r="A858" s="62" t="s">
        <v>127</v>
      </c>
      <c r="B858" s="65" t="s">
        <v>286</v>
      </c>
      <c r="C858" s="65" t="s">
        <v>287</v>
      </c>
      <c r="D858" s="8">
        <f>IFERROR(IF(OR($B858="",$B858="No CAS"),INDEX('[1]DEQ Pollutant List'!$A$7:$A$611,MATCH($C858,'[1]DEQ Pollutant List'!$C$7:$C$611,0)),INDEX('[1]DEQ Pollutant List'!$A$7:$A$611,MATCH($B858,'[1]DEQ Pollutant List'!$B$7:$B$611,0))),"")</f>
        <v>328</v>
      </c>
      <c r="F858" s="104">
        <v>2.988587E-3</v>
      </c>
      <c r="G858" s="65">
        <v>2.988587E-3</v>
      </c>
      <c r="H858" s="65" t="s">
        <v>271</v>
      </c>
      <c r="I858" s="65" t="s">
        <v>175</v>
      </c>
      <c r="J858" s="67">
        <v>1668.229628</v>
      </c>
      <c r="K858" s="67">
        <v>2762.948641</v>
      </c>
      <c r="L858" s="67">
        <v>2762.948641</v>
      </c>
      <c r="M858" s="67">
        <f>VLOOKUP('3. Pollutant Emissions - EF'!A858,'2. Emissions Units &amp; Activities'!A:M,11,FALSE)*G858</f>
        <v>7.1713237075900009</v>
      </c>
      <c r="N858" s="67">
        <f>VLOOKUP('3. Pollutant Emissions - EF'!A858,'2. Emissions Units &amp; Activities'!A:M,12,FALSE)*G858</f>
        <v>7.5697224150684601</v>
      </c>
      <c r="O858" s="67">
        <f>VLOOKUP('3. Pollutant Emissions - EF'!A858,'2. Emissions Units &amp; Activities'!A:M,13,FALSE)*G858</f>
        <v>7.5697224150684601</v>
      </c>
    </row>
    <row r="859" spans="1:15" x14ac:dyDescent="0.35">
      <c r="A859" s="63" t="s">
        <v>127</v>
      </c>
      <c r="B859" s="66" t="s">
        <v>217</v>
      </c>
      <c r="C859" s="66" t="s">
        <v>218</v>
      </c>
      <c r="D859" s="8">
        <f>IFERROR(IF(OR($B859="",$B859="No CAS"),INDEX('[1]DEQ Pollutant List'!$A$7:$A$611,MATCH($C859,'[1]DEQ Pollutant List'!$C$7:$C$611,0)),INDEX('[1]DEQ Pollutant List'!$A$7:$A$611,MATCH($B859,'[1]DEQ Pollutant List'!$B$7:$B$611,0))),"")</f>
        <v>250</v>
      </c>
      <c r="F859" s="104">
        <v>1.6199999999999999E-3</v>
      </c>
      <c r="G859" s="66">
        <v>1.6199999999999999E-3</v>
      </c>
      <c r="H859" s="66" t="s">
        <v>271</v>
      </c>
      <c r="I859" s="66" t="s">
        <v>175</v>
      </c>
      <c r="J859" s="89">
        <v>904.28421060000005</v>
      </c>
      <c r="K859" s="68">
        <v>1497.69</v>
      </c>
      <c r="L859" s="68">
        <v>1497.69</v>
      </c>
      <c r="M859" s="68">
        <f>VLOOKUP('3. Pollutant Emissions - EF'!A859,'2. Emissions Units &amp; Activities'!A:M,11,FALSE)*G859</f>
        <v>3.8873034</v>
      </c>
      <c r="N859" s="68">
        <f>VLOOKUP('3. Pollutant Emissions - EF'!A859,'2. Emissions Units &amp; Activities'!A:M,12,FALSE)*G859</f>
        <v>4.1032602739725847</v>
      </c>
      <c r="O859" s="68">
        <f>VLOOKUP('3. Pollutant Emissions - EF'!A859,'2. Emissions Units &amp; Activities'!A:M,13,FALSE)*G859</f>
        <v>4.1032602739725847</v>
      </c>
    </row>
    <row r="860" spans="1:15" x14ac:dyDescent="0.35">
      <c r="A860" s="62" t="s">
        <v>127</v>
      </c>
      <c r="B860" s="65" t="s">
        <v>249</v>
      </c>
      <c r="C860" s="65" t="s">
        <v>250</v>
      </c>
      <c r="D860" s="8">
        <f>IFERROR(IF(OR($B860="",$B860="No CAS"),INDEX('[1]DEQ Pollutant List'!$A$7:$A$611,MATCH($C860,'[1]DEQ Pollutant List'!$C$7:$C$611,0)),INDEX('[1]DEQ Pollutant List'!$A$7:$A$611,MATCH($B860,'[1]DEQ Pollutant List'!$B$7:$B$611,0))),"")</f>
        <v>289</v>
      </c>
      <c r="F860" s="104">
        <v>2.47989E-4</v>
      </c>
      <c r="G860" s="65">
        <v>2.47989E-4</v>
      </c>
      <c r="H860" s="65" t="s">
        <v>271</v>
      </c>
      <c r="I860" s="65" t="s">
        <v>175</v>
      </c>
      <c r="J860" s="88">
        <v>138.4275648</v>
      </c>
      <c r="K860" s="67">
        <v>229.2659511</v>
      </c>
      <c r="L860" s="67">
        <v>229.2659511</v>
      </c>
      <c r="M860" s="67">
        <f>VLOOKUP('3. Pollutant Emissions - EF'!A860,'2. Emissions Units &amp; Activities'!A:M,11,FALSE)*G860</f>
        <v>0.59506696473000009</v>
      </c>
      <c r="N860" s="67">
        <f>VLOOKUP('3. Pollutant Emissions - EF'!A860,'2. Emissions Units &amp; Activities'!A:M,12,FALSE)*G860</f>
        <v>0.62812556301369593</v>
      </c>
      <c r="O860" s="67">
        <f>VLOOKUP('3. Pollutant Emissions - EF'!A860,'2. Emissions Units &amp; Activities'!A:M,13,FALSE)*G860</f>
        <v>0.62812556301369593</v>
      </c>
    </row>
    <row r="861" spans="1:15" x14ac:dyDescent="0.35">
      <c r="A861" s="63" t="s">
        <v>127</v>
      </c>
      <c r="B861" s="95" t="s">
        <v>288</v>
      </c>
      <c r="C861" s="66" t="s">
        <v>289</v>
      </c>
      <c r="D861" s="8">
        <f>IFERROR(IF(OR($B861="",$B861="No CAS"),INDEX('[1]DEQ Pollutant List'!$A$7:$A$611,MATCH($C861,'[1]DEQ Pollutant List'!$C$7:$C$611,0)),INDEX('[1]DEQ Pollutant List'!$A$7:$A$611,MATCH($B861,'[1]DEQ Pollutant List'!$B$7:$B$611,0))),"")</f>
        <v>293</v>
      </c>
      <c r="F861" s="104">
        <v>2.6499999999999999E-2</v>
      </c>
      <c r="G861" s="66">
        <v>2.6499999999999999E-2</v>
      </c>
      <c r="H861" s="66" t="s">
        <v>271</v>
      </c>
      <c r="I861" s="66" t="s">
        <v>175</v>
      </c>
      <c r="J861" s="89">
        <v>14792.30327</v>
      </c>
      <c r="K861" s="68">
        <v>24432.128479999999</v>
      </c>
      <c r="L861" s="68">
        <v>24432.128479999999</v>
      </c>
      <c r="M861" s="68">
        <f>VLOOKUP('3. Pollutant Emissions - EF'!A861,'2. Emissions Units &amp; Activities'!A:M,11,FALSE)*G861</f>
        <v>63.588605000000001</v>
      </c>
      <c r="N861" s="68">
        <f>VLOOKUP('3. Pollutant Emissions - EF'!A861,'2. Emissions Units &amp; Activities'!A:M,12,FALSE)*G861</f>
        <v>67.121232876712043</v>
      </c>
      <c r="O861" s="68">
        <f>VLOOKUP('3. Pollutant Emissions - EF'!A861,'2. Emissions Units &amp; Activities'!A:M,13,FALSE)*G861</f>
        <v>67.121232876712043</v>
      </c>
    </row>
    <row r="862" spans="1:15" x14ac:dyDescent="0.35">
      <c r="A862" s="62" t="s">
        <v>127</v>
      </c>
      <c r="B862" s="65" t="s">
        <v>303</v>
      </c>
      <c r="C862" s="65" t="s">
        <v>304</v>
      </c>
      <c r="D862" s="8">
        <f>IFERROR(IF(OR($B862="",$B862="No CAS"),INDEX('[1]DEQ Pollutant List'!$A$7:$A$611,MATCH($C862,'[1]DEQ Pollutant List'!$C$7:$C$611,0)),INDEX('[1]DEQ Pollutant List'!$A$7:$A$611,MATCH($B862,'[1]DEQ Pollutant List'!$B$7:$B$611,0))),"")</f>
        <v>321</v>
      </c>
      <c r="F862" s="104">
        <v>0.11700000000000001</v>
      </c>
      <c r="G862" s="65">
        <v>0.11700000000000001</v>
      </c>
      <c r="H862" s="65" t="s">
        <v>271</v>
      </c>
      <c r="I862" s="65" t="s">
        <v>175</v>
      </c>
      <c r="J862" s="65">
        <v>65309.415209999999</v>
      </c>
      <c r="K862" s="67">
        <v>108166.5</v>
      </c>
      <c r="L862" s="67">
        <v>108166.5</v>
      </c>
      <c r="M862" s="67">
        <f>VLOOKUP('3. Pollutant Emissions - EF'!A862,'2. Emissions Units &amp; Activities'!A:M,11,FALSE)*G862</f>
        <v>280.74969000000004</v>
      </c>
      <c r="N862" s="67">
        <f>VLOOKUP('3. Pollutant Emissions - EF'!A862,'2. Emissions Units &amp; Activities'!A:M,12,FALSE)*G862</f>
        <v>296.34657534246452</v>
      </c>
      <c r="O862" s="67">
        <f>VLOOKUP('3. Pollutant Emissions - EF'!A862,'2. Emissions Units &amp; Activities'!A:M,13,FALSE)*G862</f>
        <v>296.34657534246452</v>
      </c>
    </row>
    <row r="863" spans="1:15" x14ac:dyDescent="0.35">
      <c r="A863" s="63" t="s">
        <v>127</v>
      </c>
      <c r="B863" s="66" t="s">
        <v>290</v>
      </c>
      <c r="C863" s="66" t="s">
        <v>291</v>
      </c>
      <c r="D863" s="8">
        <f>IFERROR(IF(OR($B863="",$B863="No CAS"),INDEX('[1]DEQ Pollutant List'!$A$7:$A$611,MATCH($C863,'[1]DEQ Pollutant List'!$C$7:$C$611,0)),INDEX('[1]DEQ Pollutant List'!$A$7:$A$611,MATCH($B863,'[1]DEQ Pollutant List'!$B$7:$B$611,0))),"")</f>
        <v>337</v>
      </c>
      <c r="F863" s="104">
        <v>1.456141E-3</v>
      </c>
      <c r="G863" s="66">
        <v>1.456141E-3</v>
      </c>
      <c r="H863" s="66" t="s">
        <v>271</v>
      </c>
      <c r="I863" s="66" t="s">
        <v>175</v>
      </c>
      <c r="J863" s="68">
        <v>812.81826539999997</v>
      </c>
      <c r="K863" s="68">
        <v>1346.202636</v>
      </c>
      <c r="L863" s="68">
        <v>1346.202636</v>
      </c>
      <c r="M863" s="68">
        <f>VLOOKUP('3. Pollutant Emissions - EF'!A863,'2. Emissions Units &amp; Activities'!A:M,11,FALSE)*G863</f>
        <v>3.49411225937</v>
      </c>
      <c r="N863" s="68">
        <f>VLOOKUP('3. Pollutant Emissions - EF'!A863,'2. Emissions Units &amp; Activities'!A:M,12,FALSE)*G863</f>
        <v>3.6882256287671074</v>
      </c>
      <c r="O863" s="68">
        <f>VLOOKUP('3. Pollutant Emissions - EF'!A863,'2. Emissions Units &amp; Activities'!A:M,13,FALSE)*G863</f>
        <v>3.6882256287671074</v>
      </c>
    </row>
    <row r="864" spans="1:15" x14ac:dyDescent="0.35">
      <c r="A864" s="62" t="s">
        <v>127</v>
      </c>
      <c r="B864" s="65" t="s">
        <v>318</v>
      </c>
      <c r="C864" s="65" t="s">
        <v>319</v>
      </c>
      <c r="D864" s="8">
        <f>IFERROR(IF(OR($B864="",$B864="No CAS"),INDEX('[1]DEQ Pollutant List'!$A$7:$A$611,MATCH($C864,'[1]DEQ Pollutant List'!$C$7:$C$611,0)),INDEX('[1]DEQ Pollutant List'!$A$7:$A$611,MATCH($B864,'[1]DEQ Pollutant List'!$B$7:$B$611,0))),"")</f>
        <v>497</v>
      </c>
      <c r="F864" s="104">
        <v>0</v>
      </c>
      <c r="G864" s="65">
        <v>0</v>
      </c>
      <c r="H864" s="65" t="s">
        <v>271</v>
      </c>
      <c r="I864" s="65" t="s">
        <v>175</v>
      </c>
      <c r="J864" s="88">
        <v>0</v>
      </c>
      <c r="K864" s="67">
        <v>0</v>
      </c>
      <c r="L864" s="67">
        <v>0</v>
      </c>
      <c r="M864" s="67">
        <f>VLOOKUP('3. Pollutant Emissions - EF'!A864,'2. Emissions Units &amp; Activities'!A:M,11,FALSE)*G864</f>
        <v>0</v>
      </c>
      <c r="N864" s="67">
        <f>VLOOKUP('3. Pollutant Emissions - EF'!A864,'2. Emissions Units &amp; Activities'!A:M,12,FALSE)*G864</f>
        <v>0</v>
      </c>
      <c r="O864" s="67">
        <f>VLOOKUP('3. Pollutant Emissions - EF'!A864,'2. Emissions Units &amp; Activities'!A:M,13,FALSE)*G864</f>
        <v>0</v>
      </c>
    </row>
    <row r="865" spans="1:15" x14ac:dyDescent="0.35">
      <c r="A865" s="63" t="s">
        <v>127</v>
      </c>
      <c r="B865" s="66" t="s">
        <v>305</v>
      </c>
      <c r="C865" s="66" t="s">
        <v>306</v>
      </c>
      <c r="D865" s="8">
        <f>IFERROR(IF(OR($B865="",$B865="No CAS"),INDEX('[1]DEQ Pollutant List'!$A$7:$A$611,MATCH($C865,'[1]DEQ Pollutant List'!$C$7:$C$611,0)),INDEX('[1]DEQ Pollutant List'!$A$7:$A$611,MATCH($B865,'[1]DEQ Pollutant List'!$B$7:$B$611,0))),"")</f>
        <v>559</v>
      </c>
      <c r="F865" s="104">
        <v>1.1100000000000001E-3</v>
      </c>
      <c r="G865" s="66">
        <v>1.1100000000000001E-3</v>
      </c>
      <c r="H865" s="66" t="s">
        <v>271</v>
      </c>
      <c r="I865" s="66" t="s">
        <v>175</v>
      </c>
      <c r="J865" s="89">
        <v>619.60214429999996</v>
      </c>
      <c r="K865" s="68">
        <v>1026.1949999999999</v>
      </c>
      <c r="L865" s="68">
        <v>1026.1949999999999</v>
      </c>
      <c r="M865" s="68">
        <f>VLOOKUP('3. Pollutant Emissions - EF'!A865,'2. Emissions Units &amp; Activities'!A:M,11,FALSE)*G865</f>
        <v>2.6635227000000006</v>
      </c>
      <c r="N865" s="68">
        <f>VLOOKUP('3. Pollutant Emissions - EF'!A865,'2. Emissions Units &amp; Activities'!A:M,12,FALSE)*G865</f>
        <v>2.8114931506849197</v>
      </c>
      <c r="O865" s="68">
        <f>VLOOKUP('3. Pollutant Emissions - EF'!A865,'2. Emissions Units &amp; Activities'!A:M,13,FALSE)*G865</f>
        <v>2.8114931506849197</v>
      </c>
    </row>
    <row r="866" spans="1:15" x14ac:dyDescent="0.35">
      <c r="A866" s="62" t="s">
        <v>127</v>
      </c>
      <c r="B866" s="65" t="s">
        <v>292</v>
      </c>
      <c r="C866" s="65" t="s">
        <v>293</v>
      </c>
      <c r="D866" s="8">
        <f>IFERROR(IF(OR($B866="",$B866="No CAS"),INDEX('[1]DEQ Pollutant List'!$A$7:$A$611,MATCH($C866,'[1]DEQ Pollutant List'!$C$7:$C$611,0)),INDEX('[1]DEQ Pollutant List'!$A$7:$A$611,MATCH($B866,'[1]DEQ Pollutant List'!$B$7:$B$611,0))),"")</f>
        <v>585</v>
      </c>
      <c r="F866" s="104">
        <v>1.3035329999999999E-3</v>
      </c>
      <c r="G866" s="65">
        <v>1.3035329999999999E-3</v>
      </c>
      <c r="H866" s="65" t="s">
        <v>271</v>
      </c>
      <c r="I866" s="65" t="s">
        <v>175</v>
      </c>
      <c r="J866" s="67">
        <v>727.63207160000002</v>
      </c>
      <c r="K866" s="67">
        <v>1205.1158969999999</v>
      </c>
      <c r="L866" s="67">
        <v>1205.1158969999999</v>
      </c>
      <c r="M866" s="67">
        <f>VLOOKUP('3. Pollutant Emissions - EF'!A866,'2. Emissions Units &amp; Activities'!A:M,11,FALSE)*G866</f>
        <v>3.1279186808100001</v>
      </c>
      <c r="N866" s="67">
        <f>VLOOKUP('3. Pollutant Emissions - EF'!A866,'2. Emissions Units &amp; Activities'!A:M,12,FALSE)*G866</f>
        <v>3.3016883794520404</v>
      </c>
      <c r="O866" s="67">
        <f>VLOOKUP('3. Pollutant Emissions - EF'!A866,'2. Emissions Units &amp; Activities'!A:M,13,FALSE)*G866</f>
        <v>3.3016883794520404</v>
      </c>
    </row>
    <row r="867" spans="1:15" x14ac:dyDescent="0.35">
      <c r="A867" s="63" t="s">
        <v>127</v>
      </c>
      <c r="B867" s="66" t="s">
        <v>320</v>
      </c>
      <c r="C867" s="66" t="s">
        <v>321</v>
      </c>
      <c r="D867" s="8">
        <f>IFERROR(IF(OR($B867="",$B867="No CAS"),INDEX('[1]DEQ Pollutant List'!$A$7:$A$611,MATCH($C867,'[1]DEQ Pollutant List'!$C$7:$C$611,0)),INDEX('[1]DEQ Pollutant List'!$A$7:$A$611,MATCH($B867,'[1]DEQ Pollutant List'!$B$7:$B$611,0))),"")</f>
        <v>488</v>
      </c>
      <c r="F867" s="104">
        <v>3.878804E-3</v>
      </c>
      <c r="G867" s="66">
        <v>3.878804E-3</v>
      </c>
      <c r="H867" s="66" t="s">
        <v>271</v>
      </c>
      <c r="I867" s="66" t="s">
        <v>175</v>
      </c>
      <c r="J867" s="68">
        <v>2165.1490910000002</v>
      </c>
      <c r="K867" s="68">
        <v>3585.95462</v>
      </c>
      <c r="L867" s="68">
        <v>3585.95462</v>
      </c>
      <c r="M867" s="68">
        <f>VLOOKUP('3. Pollutant Emissions - EF'!A867,'2. Emissions Units &amp; Activities'!A:M,11,FALSE)*G867</f>
        <v>9.3074617142800005</v>
      </c>
      <c r="N867" s="68">
        <f>VLOOKUP('3. Pollutant Emissions - EF'!A867,'2. Emissions Units &amp; Activities'!A:M,12,FALSE)*G867</f>
        <v>9.8245323232876292</v>
      </c>
      <c r="O867" s="68">
        <f>VLOOKUP('3. Pollutant Emissions - EF'!A867,'2. Emissions Units &amp; Activities'!A:M,13,FALSE)*G867</f>
        <v>9.8245323232876292</v>
      </c>
    </row>
    <row r="868" spans="1:15" x14ac:dyDescent="0.35">
      <c r="A868" s="62" t="s">
        <v>127</v>
      </c>
      <c r="B868" s="65" t="s">
        <v>257</v>
      </c>
      <c r="C868" s="65" t="s">
        <v>258</v>
      </c>
      <c r="D868" s="8">
        <f>IFERROR(IF(OR($B868="",$B868="No CAS"),INDEX('[1]DEQ Pollutant List'!$A$7:$A$611,MATCH($C868,'[1]DEQ Pollutant List'!$C$7:$C$611,0)),INDEX('[1]DEQ Pollutant List'!$A$7:$A$611,MATCH($B868,'[1]DEQ Pollutant List'!$B$7:$B$611,0))),"")</f>
        <v>600</v>
      </c>
      <c r="F868" s="104">
        <v>7.8211999999999997E-4</v>
      </c>
      <c r="G868" s="65">
        <v>7.8211999999999997E-4</v>
      </c>
      <c r="H868" s="65" t="s">
        <v>271</v>
      </c>
      <c r="I868" s="65" t="s">
        <v>175</v>
      </c>
      <c r="J868" s="88">
        <v>436.57924300000002</v>
      </c>
      <c r="K868" s="67">
        <v>723.06953799999997</v>
      </c>
      <c r="L868" s="67">
        <v>723.06953799999997</v>
      </c>
      <c r="M868" s="67">
        <f>VLOOKUP('3. Pollutant Emissions - EF'!A868,'2. Emissions Units &amp; Activities'!A:M,11,FALSE)*G868</f>
        <v>1.8767516884</v>
      </c>
      <c r="N868" s="67">
        <f>VLOOKUP('3. Pollutant Emissions - EF'!A868,'2. Emissions Units &amp; Activities'!A:M,12,FALSE)*G868</f>
        <v>1.9810135342465667</v>
      </c>
      <c r="O868" s="67">
        <f>VLOOKUP('3. Pollutant Emissions - EF'!A868,'2. Emissions Units &amp; Activities'!A:M,13,FALSE)*G868</f>
        <v>1.9810135342465667</v>
      </c>
    </row>
    <row r="869" spans="1:15" x14ac:dyDescent="0.35">
      <c r="A869" s="63" t="s">
        <v>127</v>
      </c>
      <c r="B869" s="66" t="s">
        <v>294</v>
      </c>
      <c r="C869" s="66" t="s">
        <v>295</v>
      </c>
      <c r="D869" s="8">
        <f>IFERROR(IF(OR($B869="",$B869="No CAS"),INDEX('[1]DEQ Pollutant List'!$A$7:$A$611,MATCH($C869,'[1]DEQ Pollutant List'!$C$7:$C$611,0)),INDEX('[1]DEQ Pollutant List'!$A$7:$A$611,MATCH($B869,'[1]DEQ Pollutant List'!$B$7:$B$611,0))),"")</f>
        <v>608</v>
      </c>
      <c r="F869" s="104">
        <v>2.43538E-3</v>
      </c>
      <c r="G869" s="66">
        <v>2.43538E-3</v>
      </c>
      <c r="H869" s="66" t="s">
        <v>271</v>
      </c>
      <c r="I869" s="66" t="s">
        <v>175</v>
      </c>
      <c r="J869" s="66">
        <v>1359.4296750000001</v>
      </c>
      <c r="K869" s="68">
        <v>2251.5092119999999</v>
      </c>
      <c r="L869" s="68">
        <v>2251.5092119999999</v>
      </c>
      <c r="M869" s="68">
        <f>VLOOKUP('3. Pollutant Emissions - EF'!A869,'2. Emissions Units &amp; Activities'!A:M,11,FALSE)*G869</f>
        <v>5.8438647866000002</v>
      </c>
      <c r="N869" s="68">
        <f>VLOOKUP('3. Pollutant Emissions - EF'!A869,'2. Emissions Units &amp; Activities'!A:M,12,FALSE)*G869</f>
        <v>6.1685172876712064</v>
      </c>
      <c r="O869" s="68">
        <f>VLOOKUP('3. Pollutant Emissions - EF'!A869,'2. Emissions Units &amp; Activities'!A:M,13,FALSE)*G869</f>
        <v>6.1685172876712064</v>
      </c>
    </row>
    <row r="870" spans="1:15" x14ac:dyDescent="0.35">
      <c r="A870" s="62" t="s">
        <v>127</v>
      </c>
      <c r="B870" s="65" t="s">
        <v>298</v>
      </c>
      <c r="C870" s="65" t="s">
        <v>299</v>
      </c>
      <c r="D870" s="8">
        <f>IFERROR(IF(OR($B870="",$B870="No CAS"),INDEX('[1]DEQ Pollutant List'!$A$7:$A$611,MATCH($C870,'[1]DEQ Pollutant List'!$C$7:$C$611,0)),INDEX('[1]DEQ Pollutant List'!$A$7:$A$611,MATCH($B870,'[1]DEQ Pollutant List'!$B$7:$B$611,0))),"")</f>
        <v>630</v>
      </c>
      <c r="F870" s="104">
        <v>0</v>
      </c>
      <c r="G870" s="65">
        <v>0</v>
      </c>
      <c r="H870" s="65" t="s">
        <v>271</v>
      </c>
      <c r="I870" s="65" t="s">
        <v>175</v>
      </c>
      <c r="J870" s="67">
        <v>0</v>
      </c>
      <c r="K870" s="67">
        <v>0</v>
      </c>
      <c r="L870" s="67">
        <v>0</v>
      </c>
      <c r="M870" s="67">
        <f>VLOOKUP('3. Pollutant Emissions - EF'!A870,'2. Emissions Units &amp; Activities'!A:M,11,FALSE)*G870</f>
        <v>0</v>
      </c>
      <c r="N870" s="67">
        <f>VLOOKUP('3. Pollutant Emissions - EF'!A870,'2. Emissions Units &amp; Activities'!A:M,12,FALSE)*G870</f>
        <v>0</v>
      </c>
      <c r="O870" s="67">
        <f>VLOOKUP('3. Pollutant Emissions - EF'!A870,'2. Emissions Units &amp; Activities'!A:M,13,FALSE)*G870</f>
        <v>0</v>
      </c>
    </row>
    <row r="871" spans="1:15" x14ac:dyDescent="0.35">
      <c r="A871" s="63" t="s">
        <v>131</v>
      </c>
      <c r="B871" s="95" t="s">
        <v>288</v>
      </c>
      <c r="C871" s="66" t="s">
        <v>289</v>
      </c>
      <c r="D871" s="8">
        <f>IFERROR(IF(OR($B871="",$B871="No CAS"),INDEX('[1]DEQ Pollutant List'!$A$7:$A$611,MATCH($C871,'[1]DEQ Pollutant List'!$C$7:$C$611,0)),INDEX('[1]DEQ Pollutant List'!$A$7:$A$611,MATCH($B871,'[1]DEQ Pollutant List'!$B$7:$B$611,0))),"")</f>
        <v>293</v>
      </c>
      <c r="F871" s="104">
        <v>0.69349998199999996</v>
      </c>
      <c r="G871" s="66">
        <v>0.69349998199999996</v>
      </c>
      <c r="H871" s="66" t="s">
        <v>416</v>
      </c>
      <c r="I871" s="66" t="s">
        <v>175</v>
      </c>
      <c r="J871" s="89">
        <v>6075.0598449999998</v>
      </c>
      <c r="K871" s="68">
        <v>6058.4158459999999</v>
      </c>
      <c r="L871" s="68">
        <v>6058.4158459999999</v>
      </c>
      <c r="M871" s="68">
        <f>VLOOKUP('3. Pollutant Emissions - EF'!A871,'2. Emissions Units &amp; Activities'!A:M,11,FALSE)*G871</f>
        <v>133.15199654399999</v>
      </c>
      <c r="N871" s="68">
        <f>VLOOKUP('3. Pollutant Emissions - EF'!A871,'2. Emissions Units &amp; Activities'!A:M,12,FALSE)*G871</f>
        <v>133.15199654399999</v>
      </c>
      <c r="O871" s="68">
        <f>VLOOKUP('3. Pollutant Emissions - EF'!A871,'2. Emissions Units &amp; Activities'!A:M,13,FALSE)*G871</f>
        <v>133.15199654399999</v>
      </c>
    </row>
    <row r="872" spans="1:15" x14ac:dyDescent="0.35">
      <c r="A872" s="62" t="s">
        <v>129</v>
      </c>
      <c r="B872" s="65" t="s">
        <v>272</v>
      </c>
      <c r="C872" s="65" t="s">
        <v>273</v>
      </c>
      <c r="D872" s="8">
        <f>IFERROR(IF(OR($B872="",$B872="No CAS"),INDEX('[1]DEQ Pollutant List'!$A$7:$A$611,MATCH($C872,'[1]DEQ Pollutant List'!$C$7:$C$611,0)),INDEX('[1]DEQ Pollutant List'!$A$7:$A$611,MATCH($B872,'[1]DEQ Pollutant List'!$B$7:$B$611,0))),"")</f>
        <v>607</v>
      </c>
      <c r="F872" s="105">
        <v>6.2000000000000003E-5</v>
      </c>
      <c r="G872" s="65">
        <v>6.2000000000000003E-5</v>
      </c>
      <c r="H872" s="65" t="s">
        <v>346</v>
      </c>
      <c r="I872" s="65" t="s">
        <v>179</v>
      </c>
      <c r="J872" s="67">
        <v>4.3449600000000004</v>
      </c>
      <c r="K872" s="67">
        <v>0.36208000899999998</v>
      </c>
      <c r="L872" s="67">
        <v>0.36208000899999998</v>
      </c>
      <c r="M872" s="67">
        <f>VLOOKUP('3. Pollutant Emissions - EF'!A872,'2. Emissions Units &amp; Activities'!A:M,11,FALSE)*G872</f>
        <v>1.4880000000000002E-3</v>
      </c>
      <c r="N872" s="67">
        <f>VLOOKUP('3. Pollutant Emissions - EF'!A872,'2. Emissions Units &amp; Activities'!A:M,12,FALSE)*G872</f>
        <v>1.4880000000000002E-3</v>
      </c>
      <c r="O872" s="67">
        <f>VLOOKUP('3. Pollutant Emissions - EF'!A872,'2. Emissions Units &amp; Activities'!A:M,13,FALSE)*G872</f>
        <v>1.4880000000000002E-3</v>
      </c>
    </row>
    <row r="873" spans="1:15" x14ac:dyDescent="0.35">
      <c r="A873" s="63" t="s">
        <v>129</v>
      </c>
      <c r="B873" s="66" t="s">
        <v>278</v>
      </c>
      <c r="C873" s="66" t="s">
        <v>279</v>
      </c>
      <c r="D873" s="8">
        <f>IFERROR(IF(OR($B873="",$B873="No CAS"),INDEX('[1]DEQ Pollutant List'!$A$7:$A$611,MATCH($C873,'[1]DEQ Pollutant List'!$C$7:$C$611,0)),INDEX('[1]DEQ Pollutant List'!$A$7:$A$611,MATCH($B873,'[1]DEQ Pollutant List'!$B$7:$B$611,0))),"")</f>
        <v>333</v>
      </c>
      <c r="F873" s="105">
        <v>6.43E-3</v>
      </c>
      <c r="G873" s="66">
        <v>6.43E-3</v>
      </c>
      <c r="H873" s="66" t="s">
        <v>346</v>
      </c>
      <c r="I873" s="66" t="s">
        <v>179</v>
      </c>
      <c r="J873" s="89">
        <v>450.61439999999999</v>
      </c>
      <c r="K873" s="68">
        <v>37.551200909999999</v>
      </c>
      <c r="L873" s="68">
        <v>37.551200909999999</v>
      </c>
      <c r="M873" s="68">
        <f>VLOOKUP('3. Pollutant Emissions - EF'!A873,'2. Emissions Units &amp; Activities'!A:M,11,FALSE)*G873</f>
        <v>0.15432000000000001</v>
      </c>
      <c r="N873" s="68">
        <f>VLOOKUP('3. Pollutant Emissions - EF'!A873,'2. Emissions Units &amp; Activities'!A:M,12,FALSE)*G873</f>
        <v>0.15432000000000001</v>
      </c>
      <c r="O873" s="68">
        <f>VLOOKUP('3. Pollutant Emissions - EF'!A873,'2. Emissions Units &amp; Activities'!A:M,13,FALSE)*G873</f>
        <v>0.15432000000000001</v>
      </c>
    </row>
    <row r="874" spans="1:15" x14ac:dyDescent="0.35">
      <c r="A874" s="62" t="s">
        <v>129</v>
      </c>
      <c r="B874" s="65" t="s">
        <v>206</v>
      </c>
      <c r="C874" s="65" t="s">
        <v>207</v>
      </c>
      <c r="D874" s="8">
        <f>IFERROR(IF(OR($B874="",$B874="No CAS"),INDEX('[1]DEQ Pollutant List'!$A$7:$A$611,MATCH($C874,'[1]DEQ Pollutant List'!$C$7:$C$611,0)),INDEX('[1]DEQ Pollutant List'!$A$7:$A$611,MATCH($B874,'[1]DEQ Pollutant List'!$B$7:$B$611,0))),"")</f>
        <v>1</v>
      </c>
      <c r="F874" s="104">
        <v>8.6499999999999997E-3</v>
      </c>
      <c r="G874" s="65">
        <v>8.6499999999999997E-3</v>
      </c>
      <c r="H874" s="65" t="s">
        <v>346</v>
      </c>
      <c r="I874" s="65" t="s">
        <v>179</v>
      </c>
      <c r="J874" s="88">
        <v>606.19200000000001</v>
      </c>
      <c r="K874" s="67">
        <v>50.51600122</v>
      </c>
      <c r="L874" s="67">
        <v>50.51600122</v>
      </c>
      <c r="M874" s="67">
        <f>VLOOKUP('3. Pollutant Emissions - EF'!A874,'2. Emissions Units &amp; Activities'!A:M,11,FALSE)*G874</f>
        <v>0.20760000000000001</v>
      </c>
      <c r="N874" s="67">
        <f>VLOOKUP('3. Pollutant Emissions - EF'!A874,'2. Emissions Units &amp; Activities'!A:M,12,FALSE)*G874</f>
        <v>0.20760000000000001</v>
      </c>
      <c r="O874" s="67">
        <f>VLOOKUP('3. Pollutant Emissions - EF'!A874,'2. Emissions Units &amp; Activities'!A:M,13,FALSE)*G874</f>
        <v>0.20760000000000001</v>
      </c>
    </row>
    <row r="875" spans="1:15" x14ac:dyDescent="0.35">
      <c r="A875" s="63" t="s">
        <v>129</v>
      </c>
      <c r="B875" s="66" t="s">
        <v>322</v>
      </c>
      <c r="C875" s="66" t="s">
        <v>323</v>
      </c>
      <c r="D875" s="8">
        <f>IFERROR(IF(OR($B875="",$B875="No CAS"),INDEX('[1]DEQ Pollutant List'!$A$7:$A$611,MATCH($C875,'[1]DEQ Pollutant List'!$C$7:$C$611,0)),INDEX('[1]DEQ Pollutant List'!$A$7:$A$611,MATCH($B875,'[1]DEQ Pollutant List'!$B$7:$B$611,0))),"")</f>
        <v>634</v>
      </c>
      <c r="F875" s="103">
        <v>1.14E-2</v>
      </c>
      <c r="G875" s="66">
        <v>1.14E-2</v>
      </c>
      <c r="H875" s="66" t="s">
        <v>346</v>
      </c>
      <c r="I875" s="66" t="s">
        <v>179</v>
      </c>
      <c r="J875" s="68">
        <v>798.91200000000003</v>
      </c>
      <c r="K875" s="68">
        <v>66.576001610000006</v>
      </c>
      <c r="L875" s="68">
        <v>66.576001610000006</v>
      </c>
      <c r="M875" s="68">
        <f>VLOOKUP('3. Pollutant Emissions - EF'!A875,'2. Emissions Units &amp; Activities'!A:M,11,FALSE)*G875</f>
        <v>0.27360000000000001</v>
      </c>
      <c r="N875" s="68">
        <f>VLOOKUP('3. Pollutant Emissions - EF'!A875,'2. Emissions Units &amp; Activities'!A:M,12,FALSE)*G875</f>
        <v>0.27360000000000001</v>
      </c>
      <c r="O875" s="68">
        <f>VLOOKUP('3. Pollutant Emissions - EF'!A875,'2. Emissions Units &amp; Activities'!A:M,13,FALSE)*G875</f>
        <v>0.27360000000000001</v>
      </c>
    </row>
    <row r="876" spans="1:15" x14ac:dyDescent="0.35">
      <c r="A876" s="62" t="s">
        <v>129</v>
      </c>
      <c r="B876" s="65" t="s">
        <v>312</v>
      </c>
      <c r="C876" s="65" t="s">
        <v>313</v>
      </c>
      <c r="D876" s="8">
        <f>IFERROR(IF(OR($B876="",$B876="No CAS"),INDEX('[1]DEQ Pollutant List'!$A$7:$A$611,MATCH($C876,'[1]DEQ Pollutant List'!$C$7:$C$611,0)),INDEX('[1]DEQ Pollutant List'!$A$7:$A$611,MATCH($B876,'[1]DEQ Pollutant List'!$B$7:$B$611,0))),"")</f>
        <v>46</v>
      </c>
      <c r="F876" s="104">
        <v>1.7499999999999998E-5</v>
      </c>
      <c r="G876" s="65">
        <v>1.7499999999999998E-5</v>
      </c>
      <c r="H876" s="65" t="s">
        <v>346</v>
      </c>
      <c r="I876" s="65" t="s">
        <v>179</v>
      </c>
      <c r="J876" s="67">
        <v>1.2263999999999999</v>
      </c>
      <c r="K876" s="67">
        <v>0.102200002</v>
      </c>
      <c r="L876" s="67">
        <v>0.102200002</v>
      </c>
      <c r="M876" s="67">
        <f>VLOOKUP('3. Pollutant Emissions - EF'!A876,'2. Emissions Units &amp; Activities'!A:M,11,FALSE)*G876</f>
        <v>4.1999999999999996E-4</v>
      </c>
      <c r="N876" s="67">
        <f>VLOOKUP('3. Pollutant Emissions - EF'!A876,'2. Emissions Units &amp; Activities'!A:M,12,FALSE)*G876</f>
        <v>4.1999999999999996E-4</v>
      </c>
      <c r="O876" s="67">
        <f>VLOOKUP('3. Pollutant Emissions - EF'!A876,'2. Emissions Units &amp; Activities'!A:M,13,FALSE)*G876</f>
        <v>4.1999999999999996E-4</v>
      </c>
    </row>
    <row r="877" spans="1:15" x14ac:dyDescent="0.35">
      <c r="A877" s="63" t="s">
        <v>129</v>
      </c>
      <c r="B877" s="66" t="s">
        <v>282</v>
      </c>
      <c r="C877" s="66" t="s">
        <v>283</v>
      </c>
      <c r="D877" s="8">
        <f>IFERROR(IF(OR($B877="",$B877="No CAS"),INDEX('[1]DEQ Pollutant List'!$A$7:$A$611,MATCH($C877,'[1]DEQ Pollutant List'!$C$7:$C$611,0)),INDEX('[1]DEQ Pollutant List'!$A$7:$A$611,MATCH($B877,'[1]DEQ Pollutant List'!$B$7:$B$611,0))),"")</f>
        <v>108</v>
      </c>
      <c r="F877" s="104">
        <v>2.0000000000000002E-5</v>
      </c>
      <c r="G877" s="66">
        <v>2.0000000000000002E-5</v>
      </c>
      <c r="H877" s="66" t="s">
        <v>346</v>
      </c>
      <c r="I877" s="66" t="s">
        <v>179</v>
      </c>
      <c r="J877" s="68">
        <v>1.4016</v>
      </c>
      <c r="K877" s="68">
        <v>0.116800003</v>
      </c>
      <c r="L877" s="68">
        <v>0.116800003</v>
      </c>
      <c r="M877" s="68">
        <f>VLOOKUP('3. Pollutant Emissions - EF'!A877,'2. Emissions Units &amp; Activities'!A:M,11,FALSE)*G877</f>
        <v>4.8000000000000007E-4</v>
      </c>
      <c r="N877" s="68">
        <f>VLOOKUP('3. Pollutant Emissions - EF'!A877,'2. Emissions Units &amp; Activities'!A:M,12,FALSE)*G877</f>
        <v>4.8000000000000007E-4</v>
      </c>
      <c r="O877" s="68">
        <f>VLOOKUP('3. Pollutant Emissions - EF'!A877,'2. Emissions Units &amp; Activities'!A:M,13,FALSE)*G877</f>
        <v>4.8000000000000007E-4</v>
      </c>
    </row>
    <row r="878" spans="1:15" x14ac:dyDescent="0.35">
      <c r="A878" s="62" t="s">
        <v>129</v>
      </c>
      <c r="B878" s="65" t="s">
        <v>284</v>
      </c>
      <c r="C878" s="65" t="s">
        <v>285</v>
      </c>
      <c r="D878" s="8">
        <f>IFERROR(IF(OR($B878="",$B878="No CAS"),INDEX('[1]DEQ Pollutant List'!$A$7:$A$611,MATCH($C878,'[1]DEQ Pollutant List'!$C$7:$C$611,0)),INDEX('[1]DEQ Pollutant List'!$A$7:$A$611,MATCH($B878,'[1]DEQ Pollutant List'!$B$7:$B$611,0))),"")</f>
        <v>118</v>
      </c>
      <c r="F878" s="104">
        <v>4.4600000000000004E-3</v>
      </c>
      <c r="G878" s="65">
        <v>4.4600000000000004E-3</v>
      </c>
      <c r="H878" s="65" t="s">
        <v>346</v>
      </c>
      <c r="I878" s="65" t="s">
        <v>179</v>
      </c>
      <c r="J878" s="67">
        <v>312.55680000000001</v>
      </c>
      <c r="K878" s="67">
        <v>26.046400630000001</v>
      </c>
      <c r="L878" s="67">
        <v>26.046400630000001</v>
      </c>
      <c r="M878" s="67">
        <f>VLOOKUP('3. Pollutant Emissions - EF'!A878,'2. Emissions Units &amp; Activities'!A:M,11,FALSE)*G878</f>
        <v>0.10704000000000001</v>
      </c>
      <c r="N878" s="67">
        <f>VLOOKUP('3. Pollutant Emissions - EF'!A878,'2. Emissions Units &amp; Activities'!A:M,12,FALSE)*G878</f>
        <v>0.10704000000000001</v>
      </c>
      <c r="O878" s="67">
        <f>VLOOKUP('3. Pollutant Emissions - EF'!A878,'2. Emissions Units &amp; Activities'!A:M,13,FALSE)*G878</f>
        <v>0.10704000000000001</v>
      </c>
    </row>
    <row r="879" spans="1:15" x14ac:dyDescent="0.35">
      <c r="A879" s="63" t="s">
        <v>129</v>
      </c>
      <c r="B879" s="66" t="s">
        <v>336</v>
      </c>
      <c r="C879" s="66" t="s">
        <v>337</v>
      </c>
      <c r="D879" s="8">
        <f>IFERROR(IF(OR($B879="",$B879="No CAS"),INDEX('[1]DEQ Pollutant List'!$A$7:$A$611,MATCH($C879,'[1]DEQ Pollutant List'!$C$7:$C$611,0)),INDEX('[1]DEQ Pollutant List'!$A$7:$A$611,MATCH($B879,'[1]DEQ Pollutant List'!$B$7:$B$611,0))),"")</f>
        <v>156</v>
      </c>
      <c r="F879" s="104">
        <v>2.7999999999999998E-4</v>
      </c>
      <c r="G879" s="66">
        <v>2.7999999999999998E-4</v>
      </c>
      <c r="H879" s="66" t="s">
        <v>346</v>
      </c>
      <c r="I879" s="66" t="s">
        <v>179</v>
      </c>
      <c r="J879" s="68">
        <v>19.622399999999999</v>
      </c>
      <c r="K879" s="68">
        <v>1.63520004</v>
      </c>
      <c r="L879" s="68">
        <v>1.63520004</v>
      </c>
      <c r="M879" s="68">
        <f>VLOOKUP('3. Pollutant Emissions - EF'!A879,'2. Emissions Units &amp; Activities'!A:M,11,FALSE)*G879</f>
        <v>6.7199999999999994E-3</v>
      </c>
      <c r="N879" s="68">
        <f>VLOOKUP('3. Pollutant Emissions - EF'!A879,'2. Emissions Units &amp; Activities'!A:M,12,FALSE)*G879</f>
        <v>6.7199999999999994E-3</v>
      </c>
      <c r="O879" s="68">
        <f>VLOOKUP('3. Pollutant Emissions - EF'!A879,'2. Emissions Units &amp; Activities'!A:M,13,FALSE)*G879</f>
        <v>6.7199999999999994E-3</v>
      </c>
    </row>
    <row r="880" spans="1:15" x14ac:dyDescent="0.35">
      <c r="A880" s="62" t="s">
        <v>129</v>
      </c>
      <c r="B880" s="65" t="s">
        <v>249</v>
      </c>
      <c r="C880" s="65" t="s">
        <v>250</v>
      </c>
      <c r="D880" s="8">
        <f>IFERROR(IF(OR($B880="",$B880="No CAS"),INDEX('[1]DEQ Pollutant List'!$A$7:$A$611,MATCH($C880,'[1]DEQ Pollutant List'!$C$7:$C$611,0)),INDEX('[1]DEQ Pollutant List'!$A$7:$A$611,MATCH($B880,'[1]DEQ Pollutant List'!$B$7:$B$611,0))),"")</f>
        <v>289</v>
      </c>
      <c r="F880" s="104">
        <v>1.6899999999999999E-4</v>
      </c>
      <c r="G880" s="65">
        <v>1.6899999999999999E-4</v>
      </c>
      <c r="H880" s="65" t="s">
        <v>346</v>
      </c>
      <c r="I880" s="65" t="s">
        <v>179</v>
      </c>
      <c r="J880" s="88">
        <v>11.84352</v>
      </c>
      <c r="K880" s="67">
        <v>0.98696002400000005</v>
      </c>
      <c r="L880" s="67">
        <v>0.98696002400000005</v>
      </c>
      <c r="M880" s="67">
        <f>VLOOKUP('3. Pollutant Emissions - EF'!A880,'2. Emissions Units &amp; Activities'!A:M,11,FALSE)*G880</f>
        <v>4.0559999999999997E-3</v>
      </c>
      <c r="N880" s="67">
        <f>VLOOKUP('3. Pollutant Emissions - EF'!A880,'2. Emissions Units &amp; Activities'!A:M,12,FALSE)*G880</f>
        <v>4.0559999999999997E-3</v>
      </c>
      <c r="O880" s="67">
        <f>VLOOKUP('3. Pollutant Emissions - EF'!A880,'2. Emissions Units &amp; Activities'!A:M,13,FALSE)*G880</f>
        <v>4.0559999999999997E-3</v>
      </c>
    </row>
    <row r="881" spans="1:15" x14ac:dyDescent="0.35">
      <c r="A881" s="63" t="s">
        <v>129</v>
      </c>
      <c r="B881" s="66" t="s">
        <v>303</v>
      </c>
      <c r="C881" s="66" t="s">
        <v>304</v>
      </c>
      <c r="D881" s="8">
        <f>IFERROR(IF(OR($B881="",$B881="No CAS"),INDEX('[1]DEQ Pollutant List'!$A$7:$A$611,MATCH($C881,'[1]DEQ Pollutant List'!$C$7:$C$611,0)),INDEX('[1]DEQ Pollutant List'!$A$7:$A$611,MATCH($B881,'[1]DEQ Pollutant List'!$B$7:$B$611,0))),"")</f>
        <v>321</v>
      </c>
      <c r="F881" s="104">
        <v>0.41899999999999998</v>
      </c>
      <c r="G881" s="66">
        <v>0.41899999999999998</v>
      </c>
      <c r="H881" s="66" t="s">
        <v>346</v>
      </c>
      <c r="I881" s="66" t="s">
        <v>179</v>
      </c>
      <c r="J881" s="66">
        <v>29363.52</v>
      </c>
      <c r="K881" s="68">
        <v>2446.960059</v>
      </c>
      <c r="L881" s="68">
        <v>2446.960059</v>
      </c>
      <c r="M881" s="68">
        <f>VLOOKUP('3. Pollutant Emissions - EF'!A881,'2. Emissions Units &amp; Activities'!A:M,11,FALSE)*G881</f>
        <v>10.055999999999999</v>
      </c>
      <c r="N881" s="68">
        <f>VLOOKUP('3. Pollutant Emissions - EF'!A881,'2. Emissions Units &amp; Activities'!A:M,12,FALSE)*G881</f>
        <v>10.055999999999999</v>
      </c>
      <c r="O881" s="68">
        <f>VLOOKUP('3. Pollutant Emissions - EF'!A881,'2. Emissions Units &amp; Activities'!A:M,13,FALSE)*G881</f>
        <v>10.055999999999999</v>
      </c>
    </row>
    <row r="882" spans="1:15" x14ac:dyDescent="0.35">
      <c r="A882" s="62" t="s">
        <v>129</v>
      </c>
      <c r="B882" s="65" t="s">
        <v>290</v>
      </c>
      <c r="C882" s="65" t="s">
        <v>291</v>
      </c>
      <c r="D882" s="8">
        <f>IFERROR(IF(OR($B882="",$B882="No CAS"),INDEX('[1]DEQ Pollutant List'!$A$7:$A$611,MATCH($C882,'[1]DEQ Pollutant List'!$C$7:$C$611,0)),INDEX('[1]DEQ Pollutant List'!$A$7:$A$611,MATCH($B882,'[1]DEQ Pollutant List'!$B$7:$B$611,0))),"")</f>
        <v>337</v>
      </c>
      <c r="F882" s="104">
        <v>6.1799999999999995E-4</v>
      </c>
      <c r="G882" s="65">
        <v>6.1799999999999995E-4</v>
      </c>
      <c r="H882" s="65" t="s">
        <v>346</v>
      </c>
      <c r="I882" s="65" t="s">
        <v>179</v>
      </c>
      <c r="J882" s="67">
        <v>43.309440000000002</v>
      </c>
      <c r="K882" s="67">
        <v>3.609120087</v>
      </c>
      <c r="L882" s="67">
        <v>3.609120087</v>
      </c>
      <c r="M882" s="67">
        <f>VLOOKUP('3. Pollutant Emissions - EF'!A882,'2. Emissions Units &amp; Activities'!A:M,11,FALSE)*G882</f>
        <v>1.4831999999999998E-2</v>
      </c>
      <c r="N882" s="67">
        <f>VLOOKUP('3. Pollutant Emissions - EF'!A882,'2. Emissions Units &amp; Activities'!A:M,12,FALSE)*G882</f>
        <v>1.4831999999999998E-2</v>
      </c>
      <c r="O882" s="67">
        <f>VLOOKUP('3. Pollutant Emissions - EF'!A882,'2. Emissions Units &amp; Activities'!A:M,13,FALSE)*G882</f>
        <v>1.4831999999999998E-2</v>
      </c>
    </row>
    <row r="883" spans="1:15" x14ac:dyDescent="0.35">
      <c r="A883" s="63" t="s">
        <v>129</v>
      </c>
      <c r="B883" s="66" t="s">
        <v>305</v>
      </c>
      <c r="C883" s="66" t="s">
        <v>306</v>
      </c>
      <c r="D883" s="8">
        <f>IFERROR(IF(OR($B883="",$B883="No CAS"),INDEX('[1]DEQ Pollutant List'!$A$7:$A$611,MATCH($C883,'[1]DEQ Pollutant List'!$C$7:$C$611,0)),INDEX('[1]DEQ Pollutant List'!$A$7:$A$611,MATCH($B883,'[1]DEQ Pollutant List'!$B$7:$B$611,0))),"")</f>
        <v>559</v>
      </c>
      <c r="F883" s="104">
        <v>2.3E-3</v>
      </c>
      <c r="G883" s="66">
        <v>2.3E-3</v>
      </c>
      <c r="H883" s="66" t="s">
        <v>346</v>
      </c>
      <c r="I883" s="66" t="s">
        <v>179</v>
      </c>
      <c r="J883" s="89">
        <v>161.184</v>
      </c>
      <c r="K883" s="68">
        <v>13.432000329999999</v>
      </c>
      <c r="L883" s="68">
        <v>13.432000329999999</v>
      </c>
      <c r="M883" s="68">
        <f>VLOOKUP('3. Pollutant Emissions - EF'!A883,'2. Emissions Units &amp; Activities'!A:M,11,FALSE)*G883</f>
        <v>5.5199999999999999E-2</v>
      </c>
      <c r="N883" s="68">
        <f>VLOOKUP('3. Pollutant Emissions - EF'!A883,'2. Emissions Units &amp; Activities'!A:M,12,FALSE)*G883</f>
        <v>5.5199999999999999E-2</v>
      </c>
      <c r="O883" s="68">
        <f>VLOOKUP('3. Pollutant Emissions - EF'!A883,'2. Emissions Units &amp; Activities'!A:M,13,FALSE)*G883</f>
        <v>5.5199999999999999E-2</v>
      </c>
    </row>
    <row r="884" spans="1:15" x14ac:dyDescent="0.35">
      <c r="A884" s="62" t="s">
        <v>129</v>
      </c>
      <c r="B884" s="65" t="s">
        <v>292</v>
      </c>
      <c r="C884" s="65" t="s">
        <v>293</v>
      </c>
      <c r="D884" s="8">
        <f>IFERROR(IF(OR($B884="",$B884="No CAS"),INDEX('[1]DEQ Pollutant List'!$A$7:$A$611,MATCH($C884,'[1]DEQ Pollutant List'!$C$7:$C$611,0)),INDEX('[1]DEQ Pollutant List'!$A$7:$A$611,MATCH($B884,'[1]DEQ Pollutant List'!$B$7:$B$611,0))),"")</f>
        <v>585</v>
      </c>
      <c r="F884" s="104">
        <v>2.6699999999999998E-4</v>
      </c>
      <c r="G884" s="65">
        <v>2.6699999999999998E-4</v>
      </c>
      <c r="H884" s="65" t="s">
        <v>346</v>
      </c>
      <c r="I884" s="65" t="s">
        <v>179</v>
      </c>
      <c r="J884" s="67">
        <v>18.711359999999999</v>
      </c>
      <c r="K884" s="67">
        <v>1.559280038</v>
      </c>
      <c r="L884" s="67">
        <v>1.559280038</v>
      </c>
      <c r="M884" s="67">
        <f>VLOOKUP('3. Pollutant Emissions - EF'!A884,'2. Emissions Units &amp; Activities'!A:M,11,FALSE)*G884</f>
        <v>6.4079999999999996E-3</v>
      </c>
      <c r="N884" s="67">
        <f>VLOOKUP('3. Pollutant Emissions - EF'!A884,'2. Emissions Units &amp; Activities'!A:M,12,FALSE)*G884</f>
        <v>6.4079999999999996E-3</v>
      </c>
      <c r="O884" s="67">
        <f>VLOOKUP('3. Pollutant Emissions - EF'!A884,'2. Emissions Units &amp; Activities'!A:M,13,FALSE)*G884</f>
        <v>6.4079999999999996E-3</v>
      </c>
    </row>
    <row r="885" spans="1:15" x14ac:dyDescent="0.35">
      <c r="A885" s="63" t="s">
        <v>129</v>
      </c>
      <c r="B885" s="66" t="s">
        <v>320</v>
      </c>
      <c r="C885" s="66" t="s">
        <v>321</v>
      </c>
      <c r="D885" s="8">
        <f>IFERROR(IF(OR($B885="",$B885="No CAS"),INDEX('[1]DEQ Pollutant List'!$A$7:$A$611,MATCH($C885,'[1]DEQ Pollutant List'!$C$7:$C$611,0)),INDEX('[1]DEQ Pollutant List'!$A$7:$A$611,MATCH($B885,'[1]DEQ Pollutant List'!$B$7:$B$611,0))),"")</f>
        <v>488</v>
      </c>
      <c r="F885" s="104">
        <v>6.3200000000000005E-5</v>
      </c>
      <c r="G885" s="66">
        <v>6.3200000000000005E-5</v>
      </c>
      <c r="H885" s="66" t="s">
        <v>346</v>
      </c>
      <c r="I885" s="66" t="s">
        <v>179</v>
      </c>
      <c r="J885" s="68">
        <v>4.4290560000000001</v>
      </c>
      <c r="K885" s="68">
        <v>0.36908800899999999</v>
      </c>
      <c r="L885" s="68">
        <v>0.36908800899999999</v>
      </c>
      <c r="M885" s="68">
        <f>VLOOKUP('3. Pollutant Emissions - EF'!A885,'2. Emissions Units &amp; Activities'!A:M,11,FALSE)*G885</f>
        <v>1.5168E-3</v>
      </c>
      <c r="N885" s="68">
        <f>VLOOKUP('3. Pollutant Emissions - EF'!A885,'2. Emissions Units &amp; Activities'!A:M,12,FALSE)*G885</f>
        <v>1.5168E-3</v>
      </c>
      <c r="O885" s="68">
        <f>VLOOKUP('3. Pollutant Emissions - EF'!A885,'2. Emissions Units &amp; Activities'!A:M,13,FALSE)*G885</f>
        <v>1.5168E-3</v>
      </c>
    </row>
    <row r="886" spans="1:15" x14ac:dyDescent="0.35">
      <c r="A886" s="62" t="s">
        <v>129</v>
      </c>
      <c r="B886" s="65" t="s">
        <v>257</v>
      </c>
      <c r="C886" s="65" t="s">
        <v>258</v>
      </c>
      <c r="D886" s="8">
        <f>IFERROR(IF(OR($B886="",$B886="No CAS"),INDEX('[1]DEQ Pollutant List'!$A$7:$A$611,MATCH($C886,'[1]DEQ Pollutant List'!$C$7:$C$611,0)),INDEX('[1]DEQ Pollutant List'!$A$7:$A$611,MATCH($B886,'[1]DEQ Pollutant List'!$B$7:$B$611,0))),"")</f>
        <v>600</v>
      </c>
      <c r="F886" s="104">
        <v>2.04E-4</v>
      </c>
      <c r="G886" s="65">
        <v>2.04E-4</v>
      </c>
      <c r="H886" s="65" t="s">
        <v>346</v>
      </c>
      <c r="I886" s="65" t="s">
        <v>179</v>
      </c>
      <c r="J886" s="88">
        <v>14.29632</v>
      </c>
      <c r="K886" s="67">
        <v>1.1913600289999999</v>
      </c>
      <c r="L886" s="67">
        <v>1.1913600289999999</v>
      </c>
      <c r="M886" s="67">
        <f>VLOOKUP('3. Pollutant Emissions - EF'!A886,'2. Emissions Units &amp; Activities'!A:M,11,FALSE)*G886</f>
        <v>4.8960000000000002E-3</v>
      </c>
      <c r="N886" s="67">
        <f>VLOOKUP('3. Pollutant Emissions - EF'!A886,'2. Emissions Units &amp; Activities'!A:M,12,FALSE)*G886</f>
        <v>4.8960000000000002E-3</v>
      </c>
      <c r="O886" s="67">
        <f>VLOOKUP('3. Pollutant Emissions - EF'!A886,'2. Emissions Units &amp; Activities'!A:M,13,FALSE)*G886</f>
        <v>4.8960000000000002E-3</v>
      </c>
    </row>
    <row r="887" spans="1:15" x14ac:dyDescent="0.35">
      <c r="A887" s="63" t="s">
        <v>129</v>
      </c>
      <c r="B887" s="66" t="s">
        <v>294</v>
      </c>
      <c r="C887" s="66" t="s">
        <v>295</v>
      </c>
      <c r="D887" s="8">
        <f>IFERROR(IF(OR($B887="",$B887="No CAS"),INDEX('[1]DEQ Pollutant List'!$A$7:$A$611,MATCH($C887,'[1]DEQ Pollutant List'!$C$7:$C$611,0)),INDEX('[1]DEQ Pollutant List'!$A$7:$A$611,MATCH($B887,'[1]DEQ Pollutant List'!$B$7:$B$611,0))),"")</f>
        <v>608</v>
      </c>
      <c r="F887" s="104">
        <v>6.0699999999999998E-5</v>
      </c>
      <c r="G887" s="66">
        <v>6.0699999999999998E-5</v>
      </c>
      <c r="H887" s="66" t="s">
        <v>346</v>
      </c>
      <c r="I887" s="66" t="s">
        <v>179</v>
      </c>
      <c r="J887" s="66">
        <v>4.2538559999999999</v>
      </c>
      <c r="K887" s="68">
        <v>0.35448800899999999</v>
      </c>
      <c r="L887" s="68">
        <v>0.35448800899999999</v>
      </c>
      <c r="M887" s="68">
        <f>VLOOKUP('3. Pollutant Emissions - EF'!A887,'2. Emissions Units &amp; Activities'!A:M,11,FALSE)*G887</f>
        <v>1.4567999999999998E-3</v>
      </c>
      <c r="N887" s="68">
        <f>VLOOKUP('3. Pollutant Emissions - EF'!A887,'2. Emissions Units &amp; Activities'!A:M,12,FALSE)*G887</f>
        <v>1.4567999999999998E-3</v>
      </c>
      <c r="O887" s="68">
        <f>VLOOKUP('3. Pollutant Emissions - EF'!A887,'2. Emissions Units &amp; Activities'!A:M,13,FALSE)*G887</f>
        <v>1.4567999999999998E-3</v>
      </c>
    </row>
    <row r="888" spans="1:15" x14ac:dyDescent="0.35">
      <c r="A888" s="62" t="s">
        <v>129</v>
      </c>
      <c r="B888" s="65" t="s">
        <v>296</v>
      </c>
      <c r="C888" s="65" t="s">
        <v>297</v>
      </c>
      <c r="D888" s="8">
        <f>IFERROR(IF(OR($B888="",$B888="No CAS"),INDEX('[1]DEQ Pollutant List'!$A$7:$A$611,MATCH($C888,'[1]DEQ Pollutant List'!$C$7:$C$611,0)),INDEX('[1]DEQ Pollutant List'!$A$7:$A$611,MATCH($B888,'[1]DEQ Pollutant List'!$B$7:$B$611,0))),"")</f>
        <v>628</v>
      </c>
      <c r="F888" s="104">
        <v>2.3699999999999999E-4</v>
      </c>
      <c r="G888" s="65">
        <v>2.3699999999999999E-4</v>
      </c>
      <c r="H888" s="65" t="s">
        <v>346</v>
      </c>
      <c r="I888" s="65" t="s">
        <v>179</v>
      </c>
      <c r="J888" s="88">
        <v>16.60896</v>
      </c>
      <c r="K888" s="67">
        <v>1.3840800339999999</v>
      </c>
      <c r="L888" s="67">
        <v>1.3840800339999999</v>
      </c>
      <c r="M888" s="67">
        <f>VLOOKUP('3. Pollutant Emissions - EF'!A888,'2. Emissions Units &amp; Activities'!A:M,11,FALSE)*G888</f>
        <v>5.6879999999999995E-3</v>
      </c>
      <c r="N888" s="67">
        <f>VLOOKUP('3. Pollutant Emissions - EF'!A888,'2. Emissions Units &amp; Activities'!A:M,12,FALSE)*G888</f>
        <v>5.6879999999999995E-3</v>
      </c>
      <c r="O888" s="67">
        <f>VLOOKUP('3. Pollutant Emissions - EF'!A888,'2. Emissions Units &amp; Activities'!A:M,13,FALSE)*G888</f>
        <v>5.6879999999999995E-3</v>
      </c>
    </row>
    <row r="889" spans="1:15" x14ac:dyDescent="0.35">
      <c r="A889" s="63" t="s">
        <v>132</v>
      </c>
      <c r="B889" s="66" t="s">
        <v>310</v>
      </c>
      <c r="C889" s="66" t="s">
        <v>311</v>
      </c>
      <c r="D889" s="8">
        <f>IFERROR(IF(OR($B889="",$B889="No CAS"),INDEX('[1]DEQ Pollutant List'!$A$7:$A$611,MATCH($C889,'[1]DEQ Pollutant List'!$C$7:$C$611,0)),INDEX('[1]DEQ Pollutant List'!$A$7:$A$611,MATCH($B889,'[1]DEQ Pollutant List'!$B$7:$B$611,0))),"")</f>
        <v>75</v>
      </c>
      <c r="F889" s="103">
        <v>3.9100000000000002E-5</v>
      </c>
      <c r="G889" s="66">
        <v>3.9100000000000002E-5</v>
      </c>
      <c r="H889" s="66" t="s">
        <v>417</v>
      </c>
      <c r="I889" s="66" t="s">
        <v>266</v>
      </c>
      <c r="J889" s="68">
        <v>0</v>
      </c>
      <c r="K889" s="68">
        <v>0</v>
      </c>
      <c r="L889" s="68">
        <v>0</v>
      </c>
      <c r="M889" s="68">
        <f>VLOOKUP('3. Pollutant Emissions - EF'!A889,'2. Emissions Units &amp; Activities'!A:M,11,FALSE)*G889</f>
        <v>0</v>
      </c>
      <c r="N889" s="68">
        <f>VLOOKUP('3. Pollutant Emissions - EF'!A889,'2. Emissions Units &amp; Activities'!A:M,12,FALSE)*G889</f>
        <v>0</v>
      </c>
      <c r="O889" s="68">
        <f>VLOOKUP('3. Pollutant Emissions - EF'!A889,'2. Emissions Units &amp; Activities'!A:M,13,FALSE)*G889</f>
        <v>0</v>
      </c>
    </row>
    <row r="890" spans="1:15" x14ac:dyDescent="0.35">
      <c r="A890" s="62" t="s">
        <v>132</v>
      </c>
      <c r="B890" s="65" t="s">
        <v>363</v>
      </c>
      <c r="C890" s="65" t="s">
        <v>364</v>
      </c>
      <c r="D890" s="8">
        <f>IFERROR(IF(OR($B890="",$B890="No CAS"),INDEX('[1]DEQ Pollutant List'!$A$7:$A$611,MATCH($C890,'[1]DEQ Pollutant List'!$C$7:$C$611,0)),INDEX('[1]DEQ Pollutant List'!$A$7:$A$611,MATCH($B890,'[1]DEQ Pollutant List'!$B$7:$B$611,0))),"")</f>
        <v>402</v>
      </c>
      <c r="F890" s="103">
        <v>1.42E-6</v>
      </c>
      <c r="G890" s="65">
        <v>1.42E-6</v>
      </c>
      <c r="H890" s="65" t="s">
        <v>417</v>
      </c>
      <c r="I890" s="65" t="s">
        <v>266</v>
      </c>
      <c r="J890" s="67">
        <v>0</v>
      </c>
      <c r="K890" s="67">
        <v>0</v>
      </c>
      <c r="L890" s="67">
        <v>0</v>
      </c>
      <c r="M890" s="67">
        <f>VLOOKUP('3. Pollutant Emissions - EF'!A890,'2. Emissions Units &amp; Activities'!A:M,11,FALSE)*G890</f>
        <v>0</v>
      </c>
      <c r="N890" s="67">
        <f>VLOOKUP('3. Pollutant Emissions - EF'!A890,'2. Emissions Units &amp; Activities'!A:M,12,FALSE)*G890</f>
        <v>0</v>
      </c>
      <c r="O890" s="67">
        <f>VLOOKUP('3. Pollutant Emissions - EF'!A890,'2. Emissions Units &amp; Activities'!A:M,13,FALSE)*G890</f>
        <v>0</v>
      </c>
    </row>
    <row r="891" spans="1:15" x14ac:dyDescent="0.35">
      <c r="A891" s="63" t="s">
        <v>132</v>
      </c>
      <c r="B891" s="66" t="s">
        <v>365</v>
      </c>
      <c r="C891" s="66" t="s">
        <v>366</v>
      </c>
      <c r="D891" s="8">
        <f>IFERROR(IF(OR($B891="",$B891="No CAS"),INDEX('[1]DEQ Pollutant List'!$A$7:$A$611,MATCH($C891,'[1]DEQ Pollutant List'!$C$7:$C$611,0)),INDEX('[1]DEQ Pollutant List'!$A$7:$A$611,MATCH($B891,'[1]DEQ Pollutant List'!$B$7:$B$611,0))),"")</f>
        <v>403</v>
      </c>
      <c r="F891" s="103">
        <v>5.0000000000000004E-6</v>
      </c>
      <c r="G891" s="66">
        <v>5.0000000000000004E-6</v>
      </c>
      <c r="H891" s="66" t="s">
        <v>417</v>
      </c>
      <c r="I891" s="66" t="s">
        <v>266</v>
      </c>
      <c r="J891" s="66">
        <v>0</v>
      </c>
      <c r="K891" s="68">
        <v>0</v>
      </c>
      <c r="L891" s="68">
        <v>0</v>
      </c>
      <c r="M891" s="68">
        <f>VLOOKUP('3. Pollutant Emissions - EF'!A891,'2. Emissions Units &amp; Activities'!A:M,11,FALSE)*G891</f>
        <v>0</v>
      </c>
      <c r="N891" s="68">
        <f>VLOOKUP('3. Pollutant Emissions - EF'!A891,'2. Emissions Units &amp; Activities'!A:M,12,FALSE)*G891</f>
        <v>0</v>
      </c>
      <c r="O891" s="68">
        <f>VLOOKUP('3. Pollutant Emissions - EF'!A891,'2. Emissions Units &amp; Activities'!A:M,13,FALSE)*G891</f>
        <v>0</v>
      </c>
    </row>
    <row r="892" spans="1:15" x14ac:dyDescent="0.35">
      <c r="A892" s="62" t="s">
        <v>132</v>
      </c>
      <c r="B892" s="65" t="s">
        <v>206</v>
      </c>
      <c r="C892" s="65" t="s">
        <v>207</v>
      </c>
      <c r="D892" s="8">
        <f>IFERROR(IF(OR($B892="",$B892="No CAS"),INDEX('[1]DEQ Pollutant List'!$A$7:$A$611,MATCH($C892,'[1]DEQ Pollutant List'!$C$7:$C$611,0)),INDEX('[1]DEQ Pollutant List'!$A$7:$A$611,MATCH($B892,'[1]DEQ Pollutant List'!$B$7:$B$611,0))),"")</f>
        <v>1</v>
      </c>
      <c r="F892" s="104">
        <v>7.67E-4</v>
      </c>
      <c r="G892" s="65">
        <v>7.67E-4</v>
      </c>
      <c r="H892" s="65" t="s">
        <v>417</v>
      </c>
      <c r="I892" s="65" t="s">
        <v>266</v>
      </c>
      <c r="J892" s="88">
        <v>0</v>
      </c>
      <c r="K892" s="67">
        <v>0</v>
      </c>
      <c r="L892" s="67">
        <v>0</v>
      </c>
      <c r="M892" s="67">
        <f>VLOOKUP('3. Pollutant Emissions - EF'!A892,'2. Emissions Units &amp; Activities'!A:M,11,FALSE)*G892</f>
        <v>0</v>
      </c>
      <c r="N892" s="67">
        <f>VLOOKUP('3. Pollutant Emissions - EF'!A892,'2. Emissions Units &amp; Activities'!A:M,12,FALSE)*G892</f>
        <v>0</v>
      </c>
      <c r="O892" s="67">
        <f>VLOOKUP('3. Pollutant Emissions - EF'!A892,'2. Emissions Units &amp; Activities'!A:M,13,FALSE)*G892</f>
        <v>0</v>
      </c>
    </row>
    <row r="893" spans="1:15" x14ac:dyDescent="0.35">
      <c r="A893" s="63" t="s">
        <v>132</v>
      </c>
      <c r="B893" s="66" t="s">
        <v>301</v>
      </c>
      <c r="C893" s="66" t="s">
        <v>302</v>
      </c>
      <c r="D893" s="8">
        <f>IFERROR(IF(OR($B893="",$B893="No CAS"),INDEX('[1]DEQ Pollutant List'!$A$7:$A$611,MATCH($C893,'[1]DEQ Pollutant List'!$C$7:$C$611,0)),INDEX('[1]DEQ Pollutant List'!$A$7:$A$611,MATCH($B893,'[1]DEQ Pollutant List'!$B$7:$B$611,0))),"")</f>
        <v>5</v>
      </c>
      <c r="F893" s="104">
        <v>9.2499999999999999E-5</v>
      </c>
      <c r="G893" s="66">
        <v>9.2499999999999999E-5</v>
      </c>
      <c r="H893" s="66" t="s">
        <v>417</v>
      </c>
      <c r="I893" s="66" t="s">
        <v>266</v>
      </c>
      <c r="J893" s="89">
        <v>0</v>
      </c>
      <c r="K893" s="68">
        <v>0</v>
      </c>
      <c r="L893" s="68">
        <v>0</v>
      </c>
      <c r="M893" s="68">
        <f>VLOOKUP('3. Pollutant Emissions - EF'!A893,'2. Emissions Units &amp; Activities'!A:M,11,FALSE)*G893</f>
        <v>0</v>
      </c>
      <c r="N893" s="68">
        <f>VLOOKUP('3. Pollutant Emissions - EF'!A893,'2. Emissions Units &amp; Activities'!A:M,12,FALSE)*G893</f>
        <v>0</v>
      </c>
      <c r="O893" s="68">
        <f>VLOOKUP('3. Pollutant Emissions - EF'!A893,'2. Emissions Units &amp; Activities'!A:M,13,FALSE)*G893</f>
        <v>0</v>
      </c>
    </row>
    <row r="894" spans="1:15" x14ac:dyDescent="0.35">
      <c r="A894" s="62" t="s">
        <v>132</v>
      </c>
      <c r="B894" s="65" t="s">
        <v>367</v>
      </c>
      <c r="C894" s="65" t="s">
        <v>368</v>
      </c>
      <c r="D894" s="8">
        <f>IFERROR(IF(OR($B894="",$B894="No CAS"),INDEX('[1]DEQ Pollutant List'!$A$7:$A$611,MATCH($C894,'[1]DEQ Pollutant List'!$C$7:$C$611,0)),INDEX('[1]DEQ Pollutant List'!$A$7:$A$611,MATCH($B894,'[1]DEQ Pollutant List'!$B$7:$B$611,0))),"")</f>
        <v>404</v>
      </c>
      <c r="F894" s="104">
        <v>1.8700000000000001E-6</v>
      </c>
      <c r="G894" s="65">
        <v>1.8700000000000001E-6</v>
      </c>
      <c r="H894" s="65" t="s">
        <v>417</v>
      </c>
      <c r="I894" s="65" t="s">
        <v>266</v>
      </c>
      <c r="J894" s="67">
        <v>0</v>
      </c>
      <c r="K894" s="67">
        <v>0</v>
      </c>
      <c r="L894" s="67">
        <v>0</v>
      </c>
      <c r="M894" s="67">
        <f>VLOOKUP('3. Pollutant Emissions - EF'!A894,'2. Emissions Units &amp; Activities'!A:M,11,FALSE)*G894</f>
        <v>0</v>
      </c>
      <c r="N894" s="67">
        <f>VLOOKUP('3. Pollutant Emissions - EF'!A894,'2. Emissions Units &amp; Activities'!A:M,12,FALSE)*G894</f>
        <v>0</v>
      </c>
      <c r="O894" s="67">
        <f>VLOOKUP('3. Pollutant Emissions - EF'!A894,'2. Emissions Units &amp; Activities'!A:M,13,FALSE)*G894</f>
        <v>0</v>
      </c>
    </row>
    <row r="895" spans="1:15" x14ac:dyDescent="0.35">
      <c r="A895" s="63" t="s">
        <v>132</v>
      </c>
      <c r="B895" s="66" t="s">
        <v>369</v>
      </c>
      <c r="C895" s="66" t="s">
        <v>370</v>
      </c>
      <c r="D895" s="8">
        <f>IFERROR(IF(OR($B895="",$B895="No CAS"),INDEX('[1]DEQ Pollutant List'!$A$7:$A$611,MATCH($C895,'[1]DEQ Pollutant List'!$C$7:$C$611,0)),INDEX('[1]DEQ Pollutant List'!$A$7:$A$611,MATCH($B895,'[1]DEQ Pollutant List'!$B$7:$B$611,0))),"")</f>
        <v>405</v>
      </c>
      <c r="F895" s="104">
        <v>1.68E-6</v>
      </c>
      <c r="G895" s="66">
        <v>1.68E-6</v>
      </c>
      <c r="H895" s="66" t="s">
        <v>417</v>
      </c>
      <c r="I895" s="66" t="s">
        <v>266</v>
      </c>
      <c r="J895" s="68">
        <v>0</v>
      </c>
      <c r="K895" s="68">
        <v>0</v>
      </c>
      <c r="L895" s="68">
        <v>0</v>
      </c>
      <c r="M895" s="68">
        <f>VLOOKUP('3. Pollutant Emissions - EF'!A895,'2. Emissions Units &amp; Activities'!A:M,11,FALSE)*G895</f>
        <v>0</v>
      </c>
      <c r="N895" s="68">
        <f>VLOOKUP('3. Pollutant Emissions - EF'!A895,'2. Emissions Units &amp; Activities'!A:M,12,FALSE)*G895</f>
        <v>0</v>
      </c>
      <c r="O895" s="68">
        <f>VLOOKUP('3. Pollutant Emissions - EF'!A895,'2. Emissions Units &amp; Activities'!A:M,13,FALSE)*G895</f>
        <v>0</v>
      </c>
    </row>
    <row r="896" spans="1:15" x14ac:dyDescent="0.35">
      <c r="A896" s="62" t="s">
        <v>132</v>
      </c>
      <c r="B896" s="65" t="s">
        <v>312</v>
      </c>
      <c r="C896" s="65" t="s">
        <v>313</v>
      </c>
      <c r="D896" s="8">
        <f>IFERROR(IF(OR($B896="",$B896="No CAS"),INDEX('[1]DEQ Pollutant List'!$A$7:$A$611,MATCH($C896,'[1]DEQ Pollutant List'!$C$7:$C$611,0)),INDEX('[1]DEQ Pollutant List'!$A$7:$A$611,MATCH($B896,'[1]DEQ Pollutant List'!$B$7:$B$611,0))),"")</f>
        <v>46</v>
      </c>
      <c r="F896" s="104">
        <v>9.3300000000000002E-4</v>
      </c>
      <c r="G896" s="65">
        <v>9.3300000000000002E-4</v>
      </c>
      <c r="H896" s="65" t="s">
        <v>417</v>
      </c>
      <c r="I896" s="65" t="s">
        <v>266</v>
      </c>
      <c r="J896" s="67">
        <v>0</v>
      </c>
      <c r="K896" s="67">
        <v>0</v>
      </c>
      <c r="L896" s="67">
        <v>0</v>
      </c>
      <c r="M896" s="67">
        <f>VLOOKUP('3. Pollutant Emissions - EF'!A896,'2. Emissions Units &amp; Activities'!A:M,11,FALSE)*G896</f>
        <v>0</v>
      </c>
      <c r="N896" s="67">
        <f>VLOOKUP('3. Pollutant Emissions - EF'!A896,'2. Emissions Units &amp; Activities'!A:M,12,FALSE)*G896</f>
        <v>0</v>
      </c>
      <c r="O896" s="67">
        <f>VLOOKUP('3. Pollutant Emissions - EF'!A896,'2. Emissions Units &amp; Activities'!A:M,13,FALSE)*G896</f>
        <v>0</v>
      </c>
    </row>
    <row r="897" spans="1:15" x14ac:dyDescent="0.35">
      <c r="A897" s="63" t="s">
        <v>132</v>
      </c>
      <c r="B897" s="66" t="s">
        <v>371</v>
      </c>
      <c r="C897" s="66" t="s">
        <v>372</v>
      </c>
      <c r="D897" s="8">
        <f>IFERROR(IF(OR($B897="",$B897="No CAS"),INDEX('[1]DEQ Pollutant List'!$A$7:$A$611,MATCH($C897,'[1]DEQ Pollutant List'!$C$7:$C$611,0)),INDEX('[1]DEQ Pollutant List'!$A$7:$A$611,MATCH($B897,'[1]DEQ Pollutant List'!$B$7:$B$611,0))),"")</f>
        <v>406</v>
      </c>
      <c r="F897" s="104">
        <v>1.8799999999999999E-7</v>
      </c>
      <c r="G897" s="66">
        <v>1.8799999999999999E-7</v>
      </c>
      <c r="H897" s="66" t="s">
        <v>417</v>
      </c>
      <c r="I897" s="66" t="s">
        <v>266</v>
      </c>
      <c r="J897" s="68">
        <v>0</v>
      </c>
      <c r="K897" s="68">
        <v>0</v>
      </c>
      <c r="L897" s="68">
        <v>0</v>
      </c>
      <c r="M897" s="68">
        <f>VLOOKUP('3. Pollutant Emissions - EF'!A897,'2. Emissions Units &amp; Activities'!A:M,11,FALSE)*G897</f>
        <v>0</v>
      </c>
      <c r="N897" s="68">
        <f>VLOOKUP('3. Pollutant Emissions - EF'!A897,'2. Emissions Units &amp; Activities'!A:M,12,FALSE)*G897</f>
        <v>0</v>
      </c>
      <c r="O897" s="68">
        <f>VLOOKUP('3. Pollutant Emissions - EF'!A897,'2. Emissions Units &amp; Activities'!A:M,13,FALSE)*G897</f>
        <v>0</v>
      </c>
    </row>
    <row r="898" spans="1:15" x14ac:dyDescent="0.35">
      <c r="A898" s="62" t="s">
        <v>132</v>
      </c>
      <c r="B898" s="65" t="s">
        <v>373</v>
      </c>
      <c r="C898" s="65" t="s">
        <v>374</v>
      </c>
      <c r="D898" s="8">
        <f>IFERROR(IF(OR($B898="",$B898="No CAS"),INDEX('[1]DEQ Pollutant List'!$A$7:$A$611,MATCH($C898,'[1]DEQ Pollutant List'!$C$7:$C$611,0)),INDEX('[1]DEQ Pollutant List'!$A$7:$A$611,MATCH($B898,'[1]DEQ Pollutant List'!$B$7:$B$611,0))),"")</f>
        <v>407</v>
      </c>
      <c r="F898" s="103">
        <v>9.9099999999999994E-8</v>
      </c>
      <c r="G898" s="67">
        <v>9.9099999999999994E-8</v>
      </c>
      <c r="H898" s="65" t="s">
        <v>417</v>
      </c>
      <c r="I898" s="65" t="s">
        <v>266</v>
      </c>
      <c r="J898" s="67">
        <v>0</v>
      </c>
      <c r="K898" s="67">
        <v>0</v>
      </c>
      <c r="L898" s="67">
        <v>0</v>
      </c>
      <c r="M898" s="67">
        <f>VLOOKUP('3. Pollutant Emissions - EF'!A898,'2. Emissions Units &amp; Activities'!A:M,11,FALSE)*G898</f>
        <v>0</v>
      </c>
      <c r="N898" s="67">
        <f>VLOOKUP('3. Pollutant Emissions - EF'!A898,'2. Emissions Units &amp; Activities'!A:M,12,FALSE)*G898</f>
        <v>0</v>
      </c>
      <c r="O898" s="67">
        <f>VLOOKUP('3. Pollutant Emissions - EF'!A898,'2. Emissions Units &amp; Activities'!A:M,13,FALSE)*G898</f>
        <v>0</v>
      </c>
    </row>
    <row r="899" spans="1:15" x14ac:dyDescent="0.35">
      <c r="A899" s="63" t="s">
        <v>132</v>
      </c>
      <c r="B899" s="66" t="s">
        <v>377</v>
      </c>
      <c r="C899" s="66" t="s">
        <v>378</v>
      </c>
      <c r="D899" s="8">
        <f>IFERROR(IF(OR($B899="",$B899="No CAS"),INDEX('[1]DEQ Pollutant List'!$A$7:$A$611,MATCH($C899,'[1]DEQ Pollutant List'!$C$7:$C$611,0)),INDEX('[1]DEQ Pollutant List'!$A$7:$A$611,MATCH($B899,'[1]DEQ Pollutant List'!$B$7:$B$611,0))),"")</f>
        <v>410</v>
      </c>
      <c r="F899" s="104">
        <v>4.89E-7</v>
      </c>
      <c r="G899" s="66">
        <v>4.89E-7</v>
      </c>
      <c r="H899" s="66" t="s">
        <v>417</v>
      </c>
      <c r="I899" s="66" t="s">
        <v>266</v>
      </c>
      <c r="J899" s="68">
        <v>0</v>
      </c>
      <c r="K899" s="68">
        <v>0</v>
      </c>
      <c r="L899" s="68">
        <v>0</v>
      </c>
      <c r="M899" s="68">
        <f>VLOOKUP('3. Pollutant Emissions - EF'!A899,'2. Emissions Units &amp; Activities'!A:M,11,FALSE)*G899</f>
        <v>0</v>
      </c>
      <c r="N899" s="68">
        <f>VLOOKUP('3. Pollutant Emissions - EF'!A899,'2. Emissions Units &amp; Activities'!A:M,12,FALSE)*G899</f>
        <v>0</v>
      </c>
      <c r="O899" s="68">
        <f>VLOOKUP('3. Pollutant Emissions - EF'!A899,'2. Emissions Units &amp; Activities'!A:M,13,FALSE)*G899</f>
        <v>0</v>
      </c>
    </row>
    <row r="900" spans="1:15" x14ac:dyDescent="0.35">
      <c r="A900" s="62" t="s">
        <v>132</v>
      </c>
      <c r="B900" s="65" t="s">
        <v>379</v>
      </c>
      <c r="C900" s="65" t="s">
        <v>380</v>
      </c>
      <c r="D900" s="8">
        <f>IFERROR(IF(OR($B900="",$B900="No CAS"),INDEX('[1]DEQ Pollutant List'!$A$7:$A$611,MATCH($C900,'[1]DEQ Pollutant List'!$C$7:$C$611,0)),INDEX('[1]DEQ Pollutant List'!$A$7:$A$611,MATCH($B900,'[1]DEQ Pollutant List'!$B$7:$B$611,0))),"")</f>
        <v>412</v>
      </c>
      <c r="F900" s="104">
        <v>1.55E-7</v>
      </c>
      <c r="G900" s="65">
        <v>1.55E-7</v>
      </c>
      <c r="H900" s="65" t="s">
        <v>417</v>
      </c>
      <c r="I900" s="65" t="s">
        <v>266</v>
      </c>
      <c r="J900" s="67">
        <v>0</v>
      </c>
      <c r="K900" s="67">
        <v>0</v>
      </c>
      <c r="L900" s="67">
        <v>0</v>
      </c>
      <c r="M900" s="67">
        <f>VLOOKUP('3. Pollutant Emissions - EF'!A900,'2. Emissions Units &amp; Activities'!A:M,11,FALSE)*G900</f>
        <v>0</v>
      </c>
      <c r="N900" s="67">
        <f>VLOOKUP('3. Pollutant Emissions - EF'!A900,'2. Emissions Units &amp; Activities'!A:M,12,FALSE)*G900</f>
        <v>0</v>
      </c>
      <c r="O900" s="67">
        <f>VLOOKUP('3. Pollutant Emissions - EF'!A900,'2. Emissions Units &amp; Activities'!A:M,13,FALSE)*G900</f>
        <v>0</v>
      </c>
    </row>
    <row r="901" spans="1:15" x14ac:dyDescent="0.35">
      <c r="A901" s="63" t="s">
        <v>132</v>
      </c>
      <c r="B901" s="66" t="s">
        <v>383</v>
      </c>
      <c r="C901" s="66" t="s">
        <v>384</v>
      </c>
      <c r="D901" s="8">
        <f>IFERROR(IF(OR($B901="",$B901="No CAS"),INDEX('[1]DEQ Pollutant List'!$A$7:$A$611,MATCH($C901,'[1]DEQ Pollutant List'!$C$7:$C$611,0)),INDEX('[1]DEQ Pollutant List'!$A$7:$A$611,MATCH($B901,'[1]DEQ Pollutant List'!$B$7:$B$611,0))),"")</f>
        <v>414</v>
      </c>
      <c r="F901" s="104">
        <v>3.53E-7</v>
      </c>
      <c r="G901" s="66">
        <v>3.53E-7</v>
      </c>
      <c r="H901" s="66" t="s">
        <v>417</v>
      </c>
      <c r="I901" s="66" t="s">
        <v>266</v>
      </c>
      <c r="J901" s="68">
        <v>0</v>
      </c>
      <c r="K901" s="68">
        <v>0</v>
      </c>
      <c r="L901" s="68">
        <v>0</v>
      </c>
      <c r="M901" s="68">
        <f>VLOOKUP('3. Pollutant Emissions - EF'!A901,'2. Emissions Units &amp; Activities'!A:M,11,FALSE)*G901</f>
        <v>0</v>
      </c>
      <c r="N901" s="68">
        <f>VLOOKUP('3. Pollutant Emissions - EF'!A901,'2. Emissions Units &amp; Activities'!A:M,12,FALSE)*G901</f>
        <v>0</v>
      </c>
      <c r="O901" s="68">
        <f>VLOOKUP('3. Pollutant Emissions - EF'!A901,'2. Emissions Units &amp; Activities'!A:M,13,FALSE)*G901</f>
        <v>0</v>
      </c>
    </row>
    <row r="902" spans="1:15" x14ac:dyDescent="0.35">
      <c r="A902" s="62" t="s">
        <v>132</v>
      </c>
      <c r="B902" s="65" t="s">
        <v>385</v>
      </c>
      <c r="C902" s="65" t="s">
        <v>386</v>
      </c>
      <c r="D902" s="8">
        <f>IFERROR(IF(OR($B902="",$B902="No CAS"),INDEX('[1]DEQ Pollutant List'!$A$7:$A$611,MATCH($C902,'[1]DEQ Pollutant List'!$C$7:$C$611,0)),INDEX('[1]DEQ Pollutant List'!$A$7:$A$611,MATCH($B902,'[1]DEQ Pollutant List'!$B$7:$B$611,0))),"")</f>
        <v>419</v>
      </c>
      <c r="F902" s="104">
        <v>5.8299999999999997E-7</v>
      </c>
      <c r="G902" s="65">
        <v>5.8299999999999997E-7</v>
      </c>
      <c r="H902" s="65" t="s">
        <v>417</v>
      </c>
      <c r="I902" s="65" t="s">
        <v>266</v>
      </c>
      <c r="J902" s="67">
        <v>0</v>
      </c>
      <c r="K902" s="67">
        <v>0</v>
      </c>
      <c r="L902" s="67">
        <v>0</v>
      </c>
      <c r="M902" s="67">
        <f>VLOOKUP('3. Pollutant Emissions - EF'!A902,'2. Emissions Units &amp; Activities'!A:M,11,FALSE)*G902</f>
        <v>0</v>
      </c>
      <c r="N902" s="67">
        <f>VLOOKUP('3. Pollutant Emissions - EF'!A902,'2. Emissions Units &amp; Activities'!A:M,12,FALSE)*G902</f>
        <v>0</v>
      </c>
      <c r="O902" s="67">
        <f>VLOOKUP('3. Pollutant Emissions - EF'!A902,'2. Emissions Units &amp; Activities'!A:M,13,FALSE)*G902</f>
        <v>0</v>
      </c>
    </row>
    <row r="903" spans="1:15" x14ac:dyDescent="0.35">
      <c r="A903" s="63" t="s">
        <v>132</v>
      </c>
      <c r="B903" s="66" t="s">
        <v>245</v>
      </c>
      <c r="C903" s="66" t="s">
        <v>246</v>
      </c>
      <c r="D903" s="8">
        <f>IFERROR(IF(OR($B903="",$B903="No CAS"),INDEX('[1]DEQ Pollutant List'!$A$7:$A$611,MATCH($C903,'[1]DEQ Pollutant List'!$C$7:$C$611,0)),INDEX('[1]DEQ Pollutant List'!$A$7:$A$611,MATCH($B903,'[1]DEQ Pollutant List'!$B$7:$B$611,0))),"")</f>
        <v>424</v>
      </c>
      <c r="F903" s="104">
        <v>7.61E-6</v>
      </c>
      <c r="G903" s="66">
        <v>7.61E-6</v>
      </c>
      <c r="H903" s="66" t="s">
        <v>417</v>
      </c>
      <c r="I903" s="66" t="s">
        <v>266</v>
      </c>
      <c r="J903" s="68">
        <v>0</v>
      </c>
      <c r="K903" s="68">
        <v>0</v>
      </c>
      <c r="L903" s="68">
        <v>0</v>
      </c>
      <c r="M903" s="68">
        <f>VLOOKUP('3. Pollutant Emissions - EF'!A903,'2. Emissions Units &amp; Activities'!A:M,11,FALSE)*G903</f>
        <v>0</v>
      </c>
      <c r="N903" s="68">
        <f>VLOOKUP('3. Pollutant Emissions - EF'!A903,'2. Emissions Units &amp; Activities'!A:M,12,FALSE)*G903</f>
        <v>0</v>
      </c>
      <c r="O903" s="68">
        <f>VLOOKUP('3. Pollutant Emissions - EF'!A903,'2. Emissions Units &amp; Activities'!A:M,13,FALSE)*G903</f>
        <v>0</v>
      </c>
    </row>
    <row r="904" spans="1:15" x14ac:dyDescent="0.35">
      <c r="A904" s="62" t="s">
        <v>132</v>
      </c>
      <c r="B904" s="65" t="s">
        <v>247</v>
      </c>
      <c r="C904" s="65" t="s">
        <v>248</v>
      </c>
      <c r="D904" s="8">
        <f>IFERROR(IF(OR($B904="",$B904="No CAS"),INDEX('[1]DEQ Pollutant List'!$A$7:$A$611,MATCH($C904,'[1]DEQ Pollutant List'!$C$7:$C$611,0)),INDEX('[1]DEQ Pollutant List'!$A$7:$A$611,MATCH($B904,'[1]DEQ Pollutant List'!$B$7:$B$611,0))),"")</f>
        <v>425</v>
      </c>
      <c r="F904" s="104">
        <v>2.9200000000000002E-5</v>
      </c>
      <c r="G904" s="65">
        <v>2.9200000000000002E-5</v>
      </c>
      <c r="H904" s="65" t="s">
        <v>417</v>
      </c>
      <c r="I904" s="65" t="s">
        <v>266</v>
      </c>
      <c r="J904" s="67">
        <v>0</v>
      </c>
      <c r="K904" s="67">
        <v>0</v>
      </c>
      <c r="L904" s="67">
        <v>0</v>
      </c>
      <c r="M904" s="67">
        <f>VLOOKUP('3. Pollutant Emissions - EF'!A904,'2. Emissions Units &amp; Activities'!A:M,11,FALSE)*G904</f>
        <v>0</v>
      </c>
      <c r="N904" s="67">
        <f>VLOOKUP('3. Pollutant Emissions - EF'!A904,'2. Emissions Units &amp; Activities'!A:M,12,FALSE)*G904</f>
        <v>0</v>
      </c>
      <c r="O904" s="67">
        <f>VLOOKUP('3. Pollutant Emissions - EF'!A904,'2. Emissions Units &amp; Activities'!A:M,13,FALSE)*G904</f>
        <v>0</v>
      </c>
    </row>
    <row r="905" spans="1:15" x14ac:dyDescent="0.35">
      <c r="A905" s="63" t="s">
        <v>132</v>
      </c>
      <c r="B905" s="66" t="s">
        <v>217</v>
      </c>
      <c r="C905" s="66" t="s">
        <v>218</v>
      </c>
      <c r="D905" s="8">
        <f>IFERROR(IF(OR($B905="",$B905="No CAS"),INDEX('[1]DEQ Pollutant List'!$A$7:$A$611,MATCH($C905,'[1]DEQ Pollutant List'!$C$7:$C$611,0)),INDEX('[1]DEQ Pollutant List'!$A$7:$A$611,MATCH($B905,'[1]DEQ Pollutant List'!$B$7:$B$611,0))),"")</f>
        <v>250</v>
      </c>
      <c r="F905" s="104">
        <v>1.1800000000000001E-3</v>
      </c>
      <c r="G905" s="66">
        <v>1.1800000000000001E-3</v>
      </c>
      <c r="H905" s="66" t="s">
        <v>417</v>
      </c>
      <c r="I905" s="66" t="s">
        <v>266</v>
      </c>
      <c r="J905" s="89">
        <v>0</v>
      </c>
      <c r="K905" s="68">
        <v>0</v>
      </c>
      <c r="L905" s="68">
        <v>0</v>
      </c>
      <c r="M905" s="68">
        <f>VLOOKUP('3. Pollutant Emissions - EF'!A905,'2. Emissions Units &amp; Activities'!A:M,11,FALSE)*G905</f>
        <v>0</v>
      </c>
      <c r="N905" s="68">
        <f>VLOOKUP('3. Pollutant Emissions - EF'!A905,'2. Emissions Units &amp; Activities'!A:M,12,FALSE)*G905</f>
        <v>0</v>
      </c>
      <c r="O905" s="68">
        <f>VLOOKUP('3. Pollutant Emissions - EF'!A905,'2. Emissions Units &amp; Activities'!A:M,13,FALSE)*G905</f>
        <v>0</v>
      </c>
    </row>
    <row r="906" spans="1:15" x14ac:dyDescent="0.35">
      <c r="A906" s="62" t="s">
        <v>132</v>
      </c>
      <c r="B906" s="65" t="s">
        <v>391</v>
      </c>
      <c r="C906" s="65" t="s">
        <v>392</v>
      </c>
      <c r="D906" s="8">
        <f>IFERROR(IF(OR($B906="",$B906="No CAS"),INDEX('[1]DEQ Pollutant List'!$A$7:$A$611,MATCH($C906,'[1]DEQ Pollutant List'!$C$7:$C$611,0)),INDEX('[1]DEQ Pollutant List'!$A$7:$A$611,MATCH($B906,'[1]DEQ Pollutant List'!$B$7:$B$611,0))),"")</f>
        <v>426</v>
      </c>
      <c r="F906" s="104">
        <v>3.7500000000000001E-7</v>
      </c>
      <c r="G906" s="65">
        <v>3.7500000000000001E-7</v>
      </c>
      <c r="H906" s="65" t="s">
        <v>417</v>
      </c>
      <c r="I906" s="65" t="s">
        <v>266</v>
      </c>
      <c r="J906" s="67">
        <v>0</v>
      </c>
      <c r="K906" s="67">
        <v>0</v>
      </c>
      <c r="L906" s="67">
        <v>0</v>
      </c>
      <c r="M906" s="67">
        <f>VLOOKUP('3. Pollutant Emissions - EF'!A906,'2. Emissions Units &amp; Activities'!A:M,11,FALSE)*G906</f>
        <v>0</v>
      </c>
      <c r="N906" s="67">
        <f>VLOOKUP('3. Pollutant Emissions - EF'!A906,'2. Emissions Units &amp; Activities'!A:M,12,FALSE)*G906</f>
        <v>0</v>
      </c>
      <c r="O906" s="67">
        <f>VLOOKUP('3. Pollutant Emissions - EF'!A906,'2. Emissions Units &amp; Activities'!A:M,13,FALSE)*G906</f>
        <v>0</v>
      </c>
    </row>
    <row r="907" spans="1:15" x14ac:dyDescent="0.35">
      <c r="A907" s="63" t="s">
        <v>132</v>
      </c>
      <c r="B907" s="66" t="s">
        <v>251</v>
      </c>
      <c r="C907" s="66" t="s">
        <v>252</v>
      </c>
      <c r="D907" s="8">
        <f>IFERROR(IF(OR($B907="",$B907="No CAS"),INDEX('[1]DEQ Pollutant List'!$A$7:$A$611,MATCH($C907,'[1]DEQ Pollutant List'!$C$7:$C$611,0)),INDEX('[1]DEQ Pollutant List'!$A$7:$A$611,MATCH($B907,'[1]DEQ Pollutant List'!$B$7:$B$611,0))),"")</f>
        <v>428</v>
      </c>
      <c r="F907" s="104">
        <v>8.4800000000000001E-5</v>
      </c>
      <c r="G907" s="66">
        <v>8.4800000000000001E-5</v>
      </c>
      <c r="H907" s="66" t="s">
        <v>417</v>
      </c>
      <c r="I907" s="66" t="s">
        <v>266</v>
      </c>
      <c r="J907" s="68">
        <v>0</v>
      </c>
      <c r="K907" s="68">
        <v>0</v>
      </c>
      <c r="L907" s="68">
        <v>0</v>
      </c>
      <c r="M907" s="68">
        <f>VLOOKUP('3. Pollutant Emissions - EF'!A907,'2. Emissions Units &amp; Activities'!A:M,11,FALSE)*G907</f>
        <v>0</v>
      </c>
      <c r="N907" s="68">
        <f>VLOOKUP('3. Pollutant Emissions - EF'!A907,'2. Emissions Units &amp; Activities'!A:M,12,FALSE)*G907</f>
        <v>0</v>
      </c>
      <c r="O907" s="68">
        <f>VLOOKUP('3. Pollutant Emissions - EF'!A907,'2. Emissions Units &amp; Activities'!A:M,13,FALSE)*G907</f>
        <v>0</v>
      </c>
    </row>
    <row r="908" spans="1:15" x14ac:dyDescent="0.35">
      <c r="A908" s="62" t="s">
        <v>132</v>
      </c>
      <c r="B908" s="65" t="s">
        <v>253</v>
      </c>
      <c r="C908" s="65" t="s">
        <v>254</v>
      </c>
      <c r="D908" s="8">
        <f>IFERROR(IF(OR($B908="",$B908="No CAS"),INDEX('[1]DEQ Pollutant List'!$A$7:$A$611,MATCH($C908,'[1]DEQ Pollutant List'!$C$7:$C$611,0)),INDEX('[1]DEQ Pollutant List'!$A$7:$A$611,MATCH($B908,'[1]DEQ Pollutant List'!$B$7:$B$611,0))),"")</f>
        <v>430</v>
      </c>
      <c r="F908" s="104">
        <v>2.94E-5</v>
      </c>
      <c r="G908" s="65">
        <v>2.94E-5</v>
      </c>
      <c r="H908" s="65" t="s">
        <v>417</v>
      </c>
      <c r="I908" s="65" t="s">
        <v>266</v>
      </c>
      <c r="J908" s="67">
        <v>0</v>
      </c>
      <c r="K908" s="67">
        <v>0</v>
      </c>
      <c r="L908" s="67">
        <v>0</v>
      </c>
      <c r="M908" s="67">
        <f>VLOOKUP('3. Pollutant Emissions - EF'!A908,'2. Emissions Units &amp; Activities'!A:M,11,FALSE)*G908</f>
        <v>0</v>
      </c>
      <c r="N908" s="67">
        <f>VLOOKUP('3. Pollutant Emissions - EF'!A908,'2. Emissions Units &amp; Activities'!A:M,12,FALSE)*G908</f>
        <v>0</v>
      </c>
      <c r="O908" s="67">
        <f>VLOOKUP('3. Pollutant Emissions - EF'!A908,'2. Emissions Units &amp; Activities'!A:M,13,FALSE)*G908</f>
        <v>0</v>
      </c>
    </row>
    <row r="909" spans="1:15" x14ac:dyDescent="0.35">
      <c r="A909" s="63" t="s">
        <v>132</v>
      </c>
      <c r="B909" s="66" t="s">
        <v>255</v>
      </c>
      <c r="C909" s="66" t="s">
        <v>256</v>
      </c>
      <c r="D909" s="8">
        <f>IFERROR(IF(OR($B909="",$B909="No CAS"),INDEX('[1]DEQ Pollutant List'!$A$7:$A$611,MATCH($C909,'[1]DEQ Pollutant List'!$C$7:$C$611,0)),INDEX('[1]DEQ Pollutant List'!$A$7:$A$611,MATCH($B909,'[1]DEQ Pollutant List'!$B$7:$B$611,0))),"")</f>
        <v>431</v>
      </c>
      <c r="F909" s="104">
        <v>4.78E-6</v>
      </c>
      <c r="G909" s="66">
        <v>4.78E-6</v>
      </c>
      <c r="H909" s="66" t="s">
        <v>417</v>
      </c>
      <c r="I909" s="66" t="s">
        <v>266</v>
      </c>
      <c r="J909" s="68">
        <v>0</v>
      </c>
      <c r="K909" s="68">
        <v>0</v>
      </c>
      <c r="L909" s="68">
        <v>0</v>
      </c>
      <c r="M909" s="68">
        <f>VLOOKUP('3. Pollutant Emissions - EF'!A909,'2. Emissions Units &amp; Activities'!A:M,11,FALSE)*G909</f>
        <v>0</v>
      </c>
      <c r="N909" s="68">
        <f>VLOOKUP('3. Pollutant Emissions - EF'!A909,'2. Emissions Units &amp; Activities'!A:M,12,FALSE)*G909</f>
        <v>0</v>
      </c>
      <c r="O909" s="68">
        <f>VLOOKUP('3. Pollutant Emissions - EF'!A909,'2. Emissions Units &amp; Activities'!A:M,13,FALSE)*G909</f>
        <v>0</v>
      </c>
    </row>
    <row r="910" spans="1:15" x14ac:dyDescent="0.35">
      <c r="A910" s="62" t="s">
        <v>132</v>
      </c>
      <c r="B910" s="65" t="s">
        <v>257</v>
      </c>
      <c r="C910" s="65" t="s">
        <v>258</v>
      </c>
      <c r="D910" s="8">
        <f>IFERROR(IF(OR($B910="",$B910="No CAS"),INDEX('[1]DEQ Pollutant List'!$A$7:$A$611,MATCH($C910,'[1]DEQ Pollutant List'!$C$7:$C$611,0)),INDEX('[1]DEQ Pollutant List'!$A$7:$A$611,MATCH($B910,'[1]DEQ Pollutant List'!$B$7:$B$611,0))),"")</f>
        <v>600</v>
      </c>
      <c r="F910" s="104">
        <v>4.0900000000000002E-4</v>
      </c>
      <c r="G910" s="65">
        <v>4.0900000000000002E-4</v>
      </c>
      <c r="H910" s="65" t="s">
        <v>417</v>
      </c>
      <c r="I910" s="65" t="s">
        <v>266</v>
      </c>
      <c r="J910" s="88">
        <v>0</v>
      </c>
      <c r="K910" s="67">
        <v>0</v>
      </c>
      <c r="L910" s="67">
        <v>0</v>
      </c>
      <c r="M910" s="67">
        <f>VLOOKUP('3. Pollutant Emissions - EF'!A910,'2. Emissions Units &amp; Activities'!A:M,11,FALSE)*G910</f>
        <v>0</v>
      </c>
      <c r="N910" s="67">
        <f>VLOOKUP('3. Pollutant Emissions - EF'!A910,'2. Emissions Units &amp; Activities'!A:M,12,FALSE)*G910</f>
        <v>0</v>
      </c>
      <c r="O910" s="67">
        <f>VLOOKUP('3. Pollutant Emissions - EF'!A910,'2. Emissions Units &amp; Activities'!A:M,13,FALSE)*G910</f>
        <v>0</v>
      </c>
    </row>
    <row r="911" spans="1:15" x14ac:dyDescent="0.35">
      <c r="A911" s="63" t="s">
        <v>132</v>
      </c>
      <c r="B911" s="66" t="s">
        <v>296</v>
      </c>
      <c r="C911" s="66" t="s">
        <v>297</v>
      </c>
      <c r="D911" s="8">
        <f>IFERROR(IF(OR($B911="",$B911="No CAS"),INDEX('[1]DEQ Pollutant List'!$A$7:$A$611,MATCH($C911,'[1]DEQ Pollutant List'!$C$7:$C$611,0)),INDEX('[1]DEQ Pollutant List'!$A$7:$A$611,MATCH($B911,'[1]DEQ Pollutant List'!$B$7:$B$611,0))),"")</f>
        <v>628</v>
      </c>
      <c r="F911" s="104">
        <v>2.8499999999999999E-4</v>
      </c>
      <c r="G911" s="66">
        <v>2.8499999999999999E-4</v>
      </c>
      <c r="H911" s="66" t="s">
        <v>417</v>
      </c>
      <c r="I911" s="66" t="s">
        <v>266</v>
      </c>
      <c r="J911" s="89">
        <v>0</v>
      </c>
      <c r="K911" s="68">
        <v>0</v>
      </c>
      <c r="L911" s="68">
        <v>0</v>
      </c>
      <c r="M911" s="68">
        <f>VLOOKUP('3. Pollutant Emissions - EF'!A911,'2. Emissions Units &amp; Activities'!A:M,11,FALSE)*G911</f>
        <v>0</v>
      </c>
      <c r="N911" s="68">
        <f>VLOOKUP('3. Pollutant Emissions - EF'!A911,'2. Emissions Units &amp; Activities'!A:M,12,FALSE)*G911</f>
        <v>0</v>
      </c>
      <c r="O911" s="68">
        <f>VLOOKUP('3. Pollutant Emissions - EF'!A911,'2. Emissions Units &amp; Activities'!A:M,13,FALSE)*G911</f>
        <v>0</v>
      </c>
    </row>
    <row r="912" spans="1:15" x14ac:dyDescent="0.35">
      <c r="A912" s="62" t="s">
        <v>135</v>
      </c>
      <c r="B912" s="65" t="s">
        <v>310</v>
      </c>
      <c r="C912" s="65" t="s">
        <v>311</v>
      </c>
      <c r="D912" s="8">
        <f>IFERROR(IF(OR($B912="",$B912="No CAS"),INDEX('[1]DEQ Pollutant List'!$A$7:$A$611,MATCH($C912,'[1]DEQ Pollutant List'!$C$7:$C$611,0)),INDEX('[1]DEQ Pollutant List'!$A$7:$A$611,MATCH($B912,'[1]DEQ Pollutant List'!$B$7:$B$611,0))),"")</f>
        <v>75</v>
      </c>
      <c r="F912" s="103">
        <v>3.9100000000000002E-5</v>
      </c>
      <c r="G912" s="65">
        <v>3.9100000000000002E-5</v>
      </c>
      <c r="H912" s="65" t="s">
        <v>418</v>
      </c>
      <c r="I912" s="65" t="s">
        <v>266</v>
      </c>
      <c r="J912" s="67">
        <v>9.0711999999999997E-4</v>
      </c>
      <c r="K912" s="67">
        <v>3.1280000000000001E-3</v>
      </c>
      <c r="L912" s="67">
        <v>3.1280000000000001E-3</v>
      </c>
      <c r="M912" s="67">
        <f>VLOOKUP('3. Pollutant Emissions - EF'!A912,'2. Emissions Units &amp; Activities'!A:M,11,FALSE)*G912</f>
        <v>0</v>
      </c>
      <c r="N912" s="67">
        <f>VLOOKUP('3. Pollutant Emissions - EF'!A912,'2. Emissions Units &amp; Activities'!A:M,12,FALSE)*G912</f>
        <v>8.5698630136986094E-6</v>
      </c>
      <c r="O912" s="67">
        <f>VLOOKUP('3. Pollutant Emissions - EF'!A912,'2. Emissions Units &amp; Activities'!A:M,13,FALSE)*G912</f>
        <v>8.5698630136986094E-6</v>
      </c>
    </row>
    <row r="913" spans="1:15" x14ac:dyDescent="0.35">
      <c r="A913" s="63" t="s">
        <v>135</v>
      </c>
      <c r="B913" s="66" t="s">
        <v>363</v>
      </c>
      <c r="C913" s="66" t="s">
        <v>364</v>
      </c>
      <c r="D913" s="8">
        <f>IFERROR(IF(OR($B913="",$B913="No CAS"),INDEX('[1]DEQ Pollutant List'!$A$7:$A$611,MATCH($C913,'[1]DEQ Pollutant List'!$C$7:$C$611,0)),INDEX('[1]DEQ Pollutant List'!$A$7:$A$611,MATCH($B913,'[1]DEQ Pollutant List'!$B$7:$B$611,0))),"")</f>
        <v>402</v>
      </c>
      <c r="F913" s="103">
        <v>1.42E-6</v>
      </c>
      <c r="G913" s="66">
        <v>1.42E-6</v>
      </c>
      <c r="H913" s="66" t="s">
        <v>418</v>
      </c>
      <c r="I913" s="66" t="s">
        <v>266</v>
      </c>
      <c r="J913" s="68">
        <v>3.2944000000000002E-5</v>
      </c>
      <c r="K913" s="68">
        <v>1.136E-4</v>
      </c>
      <c r="L913" s="68">
        <v>1.136E-4</v>
      </c>
      <c r="M913" s="68">
        <f>VLOOKUP('3. Pollutant Emissions - EF'!A913,'2. Emissions Units &amp; Activities'!A:M,11,FALSE)*G913</f>
        <v>0</v>
      </c>
      <c r="N913" s="68">
        <f>VLOOKUP('3. Pollutant Emissions - EF'!A913,'2. Emissions Units &amp; Activities'!A:M,12,FALSE)*G913</f>
        <v>3.1123287671232799E-7</v>
      </c>
      <c r="O913" s="68">
        <f>VLOOKUP('3. Pollutant Emissions - EF'!A913,'2. Emissions Units &amp; Activities'!A:M,13,FALSE)*G913</f>
        <v>3.1123287671232799E-7</v>
      </c>
    </row>
    <row r="914" spans="1:15" x14ac:dyDescent="0.35">
      <c r="A914" s="62" t="s">
        <v>135</v>
      </c>
      <c r="B914" s="65" t="s">
        <v>365</v>
      </c>
      <c r="C914" s="65" t="s">
        <v>366</v>
      </c>
      <c r="D914" s="8">
        <f>IFERROR(IF(OR($B914="",$B914="No CAS"),INDEX('[1]DEQ Pollutant List'!$A$7:$A$611,MATCH($C914,'[1]DEQ Pollutant List'!$C$7:$C$611,0)),INDEX('[1]DEQ Pollutant List'!$A$7:$A$611,MATCH($B914,'[1]DEQ Pollutant List'!$B$7:$B$611,0))),"")</f>
        <v>403</v>
      </c>
      <c r="F914" s="103">
        <v>5.0000000000000004E-6</v>
      </c>
      <c r="G914" s="65">
        <v>5.0000000000000004E-6</v>
      </c>
      <c r="H914" s="65" t="s">
        <v>418</v>
      </c>
      <c r="I914" s="65" t="s">
        <v>266</v>
      </c>
      <c r="J914" s="65">
        <v>1.16E-4</v>
      </c>
      <c r="K914" s="67">
        <v>4.0000000000000002E-4</v>
      </c>
      <c r="L914" s="67">
        <v>4.0000000000000002E-4</v>
      </c>
      <c r="M914" s="67">
        <f>VLOOKUP('3. Pollutant Emissions - EF'!A914,'2. Emissions Units &amp; Activities'!A:M,11,FALSE)*G914</f>
        <v>0</v>
      </c>
      <c r="N914" s="67">
        <f>VLOOKUP('3. Pollutant Emissions - EF'!A914,'2. Emissions Units &amp; Activities'!A:M,12,FALSE)*G914</f>
        <v>1.0958904109589015E-6</v>
      </c>
      <c r="O914" s="67">
        <f>VLOOKUP('3. Pollutant Emissions - EF'!A914,'2. Emissions Units &amp; Activities'!A:M,13,FALSE)*G914</f>
        <v>1.0958904109589015E-6</v>
      </c>
    </row>
    <row r="915" spans="1:15" x14ac:dyDescent="0.35">
      <c r="A915" s="63" t="s">
        <v>135</v>
      </c>
      <c r="B915" s="66" t="s">
        <v>206</v>
      </c>
      <c r="C915" s="66" t="s">
        <v>207</v>
      </c>
      <c r="D915" s="8">
        <f>IFERROR(IF(OR($B915="",$B915="No CAS"),INDEX('[1]DEQ Pollutant List'!$A$7:$A$611,MATCH($C915,'[1]DEQ Pollutant List'!$C$7:$C$611,0)),INDEX('[1]DEQ Pollutant List'!$A$7:$A$611,MATCH($B915,'[1]DEQ Pollutant List'!$B$7:$B$611,0))),"")</f>
        <v>1</v>
      </c>
      <c r="F915" s="104">
        <v>7.67E-4</v>
      </c>
      <c r="G915" s="66">
        <v>7.67E-4</v>
      </c>
      <c r="H915" s="66" t="s">
        <v>418</v>
      </c>
      <c r="I915" s="66" t="s">
        <v>266</v>
      </c>
      <c r="J915" s="89">
        <v>1.7794399999999998E-2</v>
      </c>
      <c r="K915" s="68">
        <v>6.1359999999999998E-2</v>
      </c>
      <c r="L915" s="68">
        <v>6.1359999999999998E-2</v>
      </c>
      <c r="M915" s="68">
        <f>VLOOKUP('3. Pollutant Emissions - EF'!A915,'2. Emissions Units &amp; Activities'!A:M,11,FALSE)*G915</f>
        <v>0</v>
      </c>
      <c r="N915" s="68">
        <f>VLOOKUP('3. Pollutant Emissions - EF'!A915,'2. Emissions Units &amp; Activities'!A:M,12,FALSE)*G915</f>
        <v>1.6810958904109547E-4</v>
      </c>
      <c r="O915" s="68">
        <f>VLOOKUP('3. Pollutant Emissions - EF'!A915,'2. Emissions Units &amp; Activities'!A:M,13,FALSE)*G915</f>
        <v>1.6810958904109547E-4</v>
      </c>
    </row>
    <row r="916" spans="1:15" x14ac:dyDescent="0.35">
      <c r="A916" s="62" t="s">
        <v>135</v>
      </c>
      <c r="B916" s="65" t="s">
        <v>301</v>
      </c>
      <c r="C916" s="65" t="s">
        <v>302</v>
      </c>
      <c r="D916" s="8">
        <f>IFERROR(IF(OR($B916="",$B916="No CAS"),INDEX('[1]DEQ Pollutant List'!$A$7:$A$611,MATCH($C916,'[1]DEQ Pollutant List'!$C$7:$C$611,0)),INDEX('[1]DEQ Pollutant List'!$A$7:$A$611,MATCH($B916,'[1]DEQ Pollutant List'!$B$7:$B$611,0))),"")</f>
        <v>5</v>
      </c>
      <c r="F916" s="104">
        <v>9.2499999999999999E-5</v>
      </c>
      <c r="G916" s="65">
        <v>9.2499999999999999E-5</v>
      </c>
      <c r="H916" s="65" t="s">
        <v>418</v>
      </c>
      <c r="I916" s="65" t="s">
        <v>266</v>
      </c>
      <c r="J916" s="88">
        <v>2.1459999999999999E-3</v>
      </c>
      <c r="K916" s="67">
        <v>7.4000000000000003E-3</v>
      </c>
      <c r="L916" s="67">
        <v>7.4000000000000003E-3</v>
      </c>
      <c r="M916" s="67">
        <f>VLOOKUP('3. Pollutant Emissions - EF'!A916,'2. Emissions Units &amp; Activities'!A:M,11,FALSE)*G916</f>
        <v>0</v>
      </c>
      <c r="N916" s="67">
        <f>VLOOKUP('3. Pollutant Emissions - EF'!A916,'2. Emissions Units &amp; Activities'!A:M,12,FALSE)*G916</f>
        <v>2.0273972602739676E-5</v>
      </c>
      <c r="O916" s="67">
        <f>VLOOKUP('3. Pollutant Emissions - EF'!A916,'2. Emissions Units &amp; Activities'!A:M,13,FALSE)*G916</f>
        <v>2.0273972602739676E-5</v>
      </c>
    </row>
    <row r="917" spans="1:15" x14ac:dyDescent="0.35">
      <c r="A917" s="63" t="s">
        <v>135</v>
      </c>
      <c r="B917" s="66" t="s">
        <v>367</v>
      </c>
      <c r="C917" s="66" t="s">
        <v>368</v>
      </c>
      <c r="D917" s="8">
        <f>IFERROR(IF(OR($B917="",$B917="No CAS"),INDEX('[1]DEQ Pollutant List'!$A$7:$A$611,MATCH($C917,'[1]DEQ Pollutant List'!$C$7:$C$611,0)),INDEX('[1]DEQ Pollutant List'!$A$7:$A$611,MATCH($B917,'[1]DEQ Pollutant List'!$B$7:$B$611,0))),"")</f>
        <v>404</v>
      </c>
      <c r="F917" s="104">
        <v>1.8700000000000001E-6</v>
      </c>
      <c r="G917" s="66">
        <v>1.8700000000000001E-6</v>
      </c>
      <c r="H917" s="66" t="s">
        <v>418</v>
      </c>
      <c r="I917" s="66" t="s">
        <v>266</v>
      </c>
      <c r="J917" s="68">
        <v>4.3383999999999997E-5</v>
      </c>
      <c r="K917" s="68">
        <v>1.496E-4</v>
      </c>
      <c r="L917" s="68">
        <v>1.496E-4</v>
      </c>
      <c r="M917" s="68">
        <f>VLOOKUP('3. Pollutant Emissions - EF'!A917,'2. Emissions Units &amp; Activities'!A:M,11,FALSE)*G917</f>
        <v>0</v>
      </c>
      <c r="N917" s="68">
        <f>VLOOKUP('3. Pollutant Emissions - EF'!A917,'2. Emissions Units &amp; Activities'!A:M,12,FALSE)*G917</f>
        <v>4.0986301369862914E-7</v>
      </c>
      <c r="O917" s="68">
        <f>VLOOKUP('3. Pollutant Emissions - EF'!A917,'2. Emissions Units &amp; Activities'!A:M,13,FALSE)*G917</f>
        <v>4.0986301369862914E-7</v>
      </c>
    </row>
    <row r="918" spans="1:15" x14ac:dyDescent="0.35">
      <c r="A918" s="62" t="s">
        <v>135</v>
      </c>
      <c r="B918" s="65" t="s">
        <v>369</v>
      </c>
      <c r="C918" s="65" t="s">
        <v>370</v>
      </c>
      <c r="D918" s="8">
        <f>IFERROR(IF(OR($B918="",$B918="No CAS"),INDEX('[1]DEQ Pollutant List'!$A$7:$A$611,MATCH($C918,'[1]DEQ Pollutant List'!$C$7:$C$611,0)),INDEX('[1]DEQ Pollutant List'!$A$7:$A$611,MATCH($B918,'[1]DEQ Pollutant List'!$B$7:$B$611,0))),"")</f>
        <v>405</v>
      </c>
      <c r="F918" s="104">
        <v>1.68E-6</v>
      </c>
      <c r="G918" s="65">
        <v>1.68E-6</v>
      </c>
      <c r="H918" s="65" t="s">
        <v>418</v>
      </c>
      <c r="I918" s="65" t="s">
        <v>266</v>
      </c>
      <c r="J918" s="67">
        <v>3.8976000000000001E-5</v>
      </c>
      <c r="K918" s="67">
        <v>1.3439999999999999E-4</v>
      </c>
      <c r="L918" s="67">
        <v>1.3439999999999999E-4</v>
      </c>
      <c r="M918" s="67">
        <f>VLOOKUP('3. Pollutant Emissions - EF'!A918,'2. Emissions Units &amp; Activities'!A:M,11,FALSE)*G918</f>
        <v>0</v>
      </c>
      <c r="N918" s="67">
        <f>VLOOKUP('3. Pollutant Emissions - EF'!A918,'2. Emissions Units &amp; Activities'!A:M,12,FALSE)*G918</f>
        <v>3.6821917808219087E-7</v>
      </c>
      <c r="O918" s="67">
        <f>VLOOKUP('3. Pollutant Emissions - EF'!A918,'2. Emissions Units &amp; Activities'!A:M,13,FALSE)*G918</f>
        <v>3.6821917808219087E-7</v>
      </c>
    </row>
    <row r="919" spans="1:15" x14ac:dyDescent="0.35">
      <c r="A919" s="63" t="s">
        <v>135</v>
      </c>
      <c r="B919" s="66" t="s">
        <v>312</v>
      </c>
      <c r="C919" s="66" t="s">
        <v>313</v>
      </c>
      <c r="D919" s="8">
        <f>IFERROR(IF(OR($B919="",$B919="No CAS"),INDEX('[1]DEQ Pollutant List'!$A$7:$A$611,MATCH($C919,'[1]DEQ Pollutant List'!$C$7:$C$611,0)),INDEX('[1]DEQ Pollutant List'!$A$7:$A$611,MATCH($B919,'[1]DEQ Pollutant List'!$B$7:$B$611,0))),"")</f>
        <v>46</v>
      </c>
      <c r="F919" s="104">
        <v>9.3300000000000002E-4</v>
      </c>
      <c r="G919" s="66">
        <v>9.3300000000000002E-4</v>
      </c>
      <c r="H919" s="66" t="s">
        <v>418</v>
      </c>
      <c r="I919" s="66" t="s">
        <v>266</v>
      </c>
      <c r="J919" s="68">
        <v>2.1645600000000001E-2</v>
      </c>
      <c r="K919" s="68">
        <v>7.4639999999999998E-2</v>
      </c>
      <c r="L919" s="68">
        <v>7.4639999999999998E-2</v>
      </c>
      <c r="M919" s="68">
        <f>VLOOKUP('3. Pollutant Emissions - EF'!A919,'2. Emissions Units &amp; Activities'!A:M,11,FALSE)*G919</f>
        <v>0</v>
      </c>
      <c r="N919" s="68">
        <f>VLOOKUP('3. Pollutant Emissions - EF'!A919,'2. Emissions Units &amp; Activities'!A:M,12,FALSE)*G919</f>
        <v>2.0449315068493101E-4</v>
      </c>
      <c r="O919" s="68">
        <f>VLOOKUP('3. Pollutant Emissions - EF'!A919,'2. Emissions Units &amp; Activities'!A:M,13,FALSE)*G919</f>
        <v>2.0449315068493101E-4</v>
      </c>
    </row>
    <row r="920" spans="1:15" x14ac:dyDescent="0.35">
      <c r="A920" s="62" t="s">
        <v>135</v>
      </c>
      <c r="B920" s="65" t="s">
        <v>371</v>
      </c>
      <c r="C920" s="65" t="s">
        <v>372</v>
      </c>
      <c r="D920" s="8">
        <f>IFERROR(IF(OR($B920="",$B920="No CAS"),INDEX('[1]DEQ Pollutant List'!$A$7:$A$611,MATCH($C920,'[1]DEQ Pollutant List'!$C$7:$C$611,0)),INDEX('[1]DEQ Pollutant List'!$A$7:$A$611,MATCH($B920,'[1]DEQ Pollutant List'!$B$7:$B$611,0))),"")</f>
        <v>406</v>
      </c>
      <c r="F920" s="104">
        <v>1.8799999999999999E-7</v>
      </c>
      <c r="G920" s="65">
        <v>1.8799999999999999E-7</v>
      </c>
      <c r="H920" s="65" t="s">
        <v>418</v>
      </c>
      <c r="I920" s="65" t="s">
        <v>266</v>
      </c>
      <c r="J920" s="67">
        <v>4.3615999999999999E-6</v>
      </c>
      <c r="K920" s="67">
        <v>1.504E-5</v>
      </c>
      <c r="L920" s="67">
        <v>1.504E-5</v>
      </c>
      <c r="M920" s="67">
        <f>VLOOKUP('3. Pollutant Emissions - EF'!A920,'2. Emissions Units &amp; Activities'!A:M,11,FALSE)*G920</f>
        <v>0</v>
      </c>
      <c r="N920" s="67">
        <f>VLOOKUP('3. Pollutant Emissions - EF'!A920,'2. Emissions Units &amp; Activities'!A:M,12,FALSE)*G920</f>
        <v>4.1205479452054689E-8</v>
      </c>
      <c r="O920" s="67">
        <f>VLOOKUP('3. Pollutant Emissions - EF'!A920,'2. Emissions Units &amp; Activities'!A:M,13,FALSE)*G920</f>
        <v>4.1205479452054689E-8</v>
      </c>
    </row>
    <row r="921" spans="1:15" x14ac:dyDescent="0.35">
      <c r="A921" s="63" t="s">
        <v>135</v>
      </c>
      <c r="B921" s="66" t="s">
        <v>373</v>
      </c>
      <c r="C921" s="66" t="s">
        <v>374</v>
      </c>
      <c r="D921" s="8">
        <f>IFERROR(IF(OR($B921="",$B921="No CAS"),INDEX('[1]DEQ Pollutant List'!$A$7:$A$611,MATCH($C921,'[1]DEQ Pollutant List'!$C$7:$C$611,0)),INDEX('[1]DEQ Pollutant List'!$A$7:$A$611,MATCH($B921,'[1]DEQ Pollutant List'!$B$7:$B$611,0))),"")</f>
        <v>407</v>
      </c>
      <c r="F921" s="103">
        <v>9.9099999999999994E-8</v>
      </c>
      <c r="G921" s="68">
        <v>9.9099999999999994E-8</v>
      </c>
      <c r="H921" s="66" t="s">
        <v>418</v>
      </c>
      <c r="I921" s="66" t="s">
        <v>266</v>
      </c>
      <c r="J921" s="68">
        <v>2.2991199999999999E-6</v>
      </c>
      <c r="K921" s="68">
        <v>7.9279999999999993E-6</v>
      </c>
      <c r="L921" s="68">
        <v>7.9279999999999993E-6</v>
      </c>
      <c r="M921" s="68">
        <f>VLOOKUP('3. Pollutant Emissions - EF'!A921,'2. Emissions Units &amp; Activities'!A:M,11,FALSE)*G921</f>
        <v>0</v>
      </c>
      <c r="N921" s="68">
        <f>VLOOKUP('3. Pollutant Emissions - EF'!A921,'2. Emissions Units &amp; Activities'!A:M,12,FALSE)*G921</f>
        <v>2.1720547945205423E-8</v>
      </c>
      <c r="O921" s="68">
        <f>VLOOKUP('3. Pollutant Emissions - EF'!A921,'2. Emissions Units &amp; Activities'!A:M,13,FALSE)*G921</f>
        <v>2.1720547945205423E-8</v>
      </c>
    </row>
    <row r="922" spans="1:15" x14ac:dyDescent="0.35">
      <c r="A922" s="62" t="s">
        <v>135</v>
      </c>
      <c r="B922" s="65" t="s">
        <v>377</v>
      </c>
      <c r="C922" s="65" t="s">
        <v>378</v>
      </c>
      <c r="D922" s="8">
        <f>IFERROR(IF(OR($B922="",$B922="No CAS"),INDEX('[1]DEQ Pollutant List'!$A$7:$A$611,MATCH($C922,'[1]DEQ Pollutant List'!$C$7:$C$611,0)),INDEX('[1]DEQ Pollutant List'!$A$7:$A$611,MATCH($B922,'[1]DEQ Pollutant List'!$B$7:$B$611,0))),"")</f>
        <v>410</v>
      </c>
      <c r="F922" s="104">
        <v>4.89E-7</v>
      </c>
      <c r="G922" s="65">
        <v>4.89E-7</v>
      </c>
      <c r="H922" s="65" t="s">
        <v>418</v>
      </c>
      <c r="I922" s="65" t="s">
        <v>266</v>
      </c>
      <c r="J922" s="67">
        <v>1.13448E-5</v>
      </c>
      <c r="K922" s="67">
        <v>3.9119999999999998E-5</v>
      </c>
      <c r="L922" s="67">
        <v>3.9119999999999998E-5</v>
      </c>
      <c r="M922" s="67">
        <f>VLOOKUP('3. Pollutant Emissions - EF'!A922,'2. Emissions Units &amp; Activities'!A:M,11,FALSE)*G922</f>
        <v>0</v>
      </c>
      <c r="N922" s="67">
        <f>VLOOKUP('3. Pollutant Emissions - EF'!A922,'2. Emissions Units &amp; Activities'!A:M,12,FALSE)*G922</f>
        <v>1.0717808219178056E-7</v>
      </c>
      <c r="O922" s="67">
        <f>VLOOKUP('3. Pollutant Emissions - EF'!A922,'2. Emissions Units &amp; Activities'!A:M,13,FALSE)*G922</f>
        <v>1.0717808219178056E-7</v>
      </c>
    </row>
    <row r="923" spans="1:15" x14ac:dyDescent="0.35">
      <c r="A923" s="63" t="s">
        <v>135</v>
      </c>
      <c r="B923" s="66" t="s">
        <v>379</v>
      </c>
      <c r="C923" s="66" t="s">
        <v>380</v>
      </c>
      <c r="D923" s="8">
        <f>IFERROR(IF(OR($B923="",$B923="No CAS"),INDEX('[1]DEQ Pollutant List'!$A$7:$A$611,MATCH($C923,'[1]DEQ Pollutant List'!$C$7:$C$611,0)),INDEX('[1]DEQ Pollutant List'!$A$7:$A$611,MATCH($B923,'[1]DEQ Pollutant List'!$B$7:$B$611,0))),"")</f>
        <v>412</v>
      </c>
      <c r="F923" s="104">
        <v>1.55E-7</v>
      </c>
      <c r="G923" s="66">
        <v>1.55E-7</v>
      </c>
      <c r="H923" s="66" t="s">
        <v>418</v>
      </c>
      <c r="I923" s="66" t="s">
        <v>266</v>
      </c>
      <c r="J923" s="68">
        <v>3.596E-6</v>
      </c>
      <c r="K923" s="68">
        <v>1.24E-5</v>
      </c>
      <c r="L923" s="68">
        <v>1.24E-5</v>
      </c>
      <c r="M923" s="68">
        <f>VLOOKUP('3. Pollutant Emissions - EF'!A923,'2. Emissions Units &amp; Activities'!A:M,11,FALSE)*G923</f>
        <v>0</v>
      </c>
      <c r="N923" s="68">
        <f>VLOOKUP('3. Pollutant Emissions - EF'!A923,'2. Emissions Units &amp; Activities'!A:M,12,FALSE)*G923</f>
        <v>3.3972602739725944E-8</v>
      </c>
      <c r="O923" s="68">
        <f>VLOOKUP('3. Pollutant Emissions - EF'!A923,'2. Emissions Units &amp; Activities'!A:M,13,FALSE)*G923</f>
        <v>3.3972602739725944E-8</v>
      </c>
    </row>
    <row r="924" spans="1:15" x14ac:dyDescent="0.35">
      <c r="A924" s="62" t="s">
        <v>135</v>
      </c>
      <c r="B924" s="65" t="s">
        <v>383</v>
      </c>
      <c r="C924" s="66" t="s">
        <v>384</v>
      </c>
      <c r="D924" s="8">
        <f>IFERROR(IF(OR($B924="",$B924="No CAS"),INDEX('[1]DEQ Pollutant List'!$A$7:$A$611,MATCH($C924,'[1]DEQ Pollutant List'!$C$7:$C$611,0)),INDEX('[1]DEQ Pollutant List'!$A$7:$A$611,MATCH($B924,'[1]DEQ Pollutant List'!$B$7:$B$611,0))),"")</f>
        <v>414</v>
      </c>
      <c r="F924" s="104">
        <v>3.53E-7</v>
      </c>
      <c r="G924" s="65">
        <v>3.53E-7</v>
      </c>
      <c r="H924" s="65" t="s">
        <v>418</v>
      </c>
      <c r="I924" s="65" t="s">
        <v>266</v>
      </c>
      <c r="J924" s="67">
        <v>8.1896000000000003E-6</v>
      </c>
      <c r="K924" s="67">
        <v>2.8240000000000001E-5</v>
      </c>
      <c r="L924" s="67">
        <v>2.8240000000000001E-5</v>
      </c>
      <c r="M924" s="67">
        <f>VLOOKUP('3. Pollutant Emissions - EF'!A924,'2. Emissions Units &amp; Activities'!A:M,11,FALSE)*G924</f>
        <v>0</v>
      </c>
      <c r="N924" s="67">
        <f>VLOOKUP('3. Pollutant Emissions - EF'!A924,'2. Emissions Units &amp; Activities'!A:M,12,FALSE)*G924</f>
        <v>7.7369863013698445E-8</v>
      </c>
      <c r="O924" s="67">
        <f>VLOOKUP('3. Pollutant Emissions - EF'!A924,'2. Emissions Units &amp; Activities'!A:M,13,FALSE)*G924</f>
        <v>7.7369863013698445E-8</v>
      </c>
    </row>
    <row r="925" spans="1:15" x14ac:dyDescent="0.35">
      <c r="A925" s="63" t="s">
        <v>135</v>
      </c>
      <c r="B925" s="66" t="s">
        <v>385</v>
      </c>
      <c r="C925" s="66" t="s">
        <v>386</v>
      </c>
      <c r="D925" s="8">
        <f>IFERROR(IF(OR($B925="",$B925="No CAS"),INDEX('[1]DEQ Pollutant List'!$A$7:$A$611,MATCH($C925,'[1]DEQ Pollutant List'!$C$7:$C$611,0)),INDEX('[1]DEQ Pollutant List'!$A$7:$A$611,MATCH($B925,'[1]DEQ Pollutant List'!$B$7:$B$611,0))),"")</f>
        <v>419</v>
      </c>
      <c r="F925" s="104">
        <v>5.8299999999999997E-7</v>
      </c>
      <c r="G925" s="66">
        <v>5.8299999999999997E-7</v>
      </c>
      <c r="H925" s="66" t="s">
        <v>418</v>
      </c>
      <c r="I925" s="66" t="s">
        <v>266</v>
      </c>
      <c r="J925" s="68">
        <v>1.35256E-5</v>
      </c>
      <c r="K925" s="68">
        <v>4.6640000000000001E-5</v>
      </c>
      <c r="L925" s="68">
        <v>4.6640000000000001E-5</v>
      </c>
      <c r="M925" s="68">
        <f>VLOOKUP('3. Pollutant Emissions - EF'!A925,'2. Emissions Units &amp; Activities'!A:M,11,FALSE)*G925</f>
        <v>0</v>
      </c>
      <c r="N925" s="68">
        <f>VLOOKUP('3. Pollutant Emissions - EF'!A925,'2. Emissions Units &amp; Activities'!A:M,12,FALSE)*G925</f>
        <v>1.2778082191780791E-7</v>
      </c>
      <c r="O925" s="68">
        <f>VLOOKUP('3. Pollutant Emissions - EF'!A925,'2. Emissions Units &amp; Activities'!A:M,13,FALSE)*G925</f>
        <v>1.2778082191780791E-7</v>
      </c>
    </row>
    <row r="926" spans="1:15" x14ac:dyDescent="0.35">
      <c r="A926" s="62" t="s">
        <v>135</v>
      </c>
      <c r="B926" s="65" t="s">
        <v>245</v>
      </c>
      <c r="C926" s="66" t="s">
        <v>246</v>
      </c>
      <c r="D926" s="8">
        <f>IFERROR(IF(OR($B926="",$B926="No CAS"),INDEX('[1]DEQ Pollutant List'!$A$7:$A$611,MATCH($C926,'[1]DEQ Pollutant List'!$C$7:$C$611,0)),INDEX('[1]DEQ Pollutant List'!$A$7:$A$611,MATCH($B926,'[1]DEQ Pollutant List'!$B$7:$B$611,0))),"")</f>
        <v>424</v>
      </c>
      <c r="F926" s="104">
        <v>7.61E-6</v>
      </c>
      <c r="G926" s="65">
        <v>7.61E-6</v>
      </c>
      <c r="H926" s="65" t="s">
        <v>418</v>
      </c>
      <c r="I926" s="65" t="s">
        <v>266</v>
      </c>
      <c r="J926" s="67">
        <v>1.7655200000000001E-4</v>
      </c>
      <c r="K926" s="67">
        <v>6.0880000000000005E-4</v>
      </c>
      <c r="L926" s="67">
        <v>6.0880000000000005E-4</v>
      </c>
      <c r="M926" s="67">
        <f>VLOOKUP('3. Pollutant Emissions - EF'!A926,'2. Emissions Units &amp; Activities'!A:M,11,FALSE)*G926</f>
        <v>0</v>
      </c>
      <c r="N926" s="67">
        <f>VLOOKUP('3. Pollutant Emissions - EF'!A926,'2. Emissions Units &amp; Activities'!A:M,12,FALSE)*G926</f>
        <v>1.6679452054794479E-6</v>
      </c>
      <c r="O926" s="67">
        <f>VLOOKUP('3. Pollutant Emissions - EF'!A926,'2. Emissions Units &amp; Activities'!A:M,13,FALSE)*G926</f>
        <v>1.6679452054794479E-6</v>
      </c>
    </row>
    <row r="927" spans="1:15" x14ac:dyDescent="0.35">
      <c r="A927" s="63" t="s">
        <v>135</v>
      </c>
      <c r="B927" s="66" t="s">
        <v>247</v>
      </c>
      <c r="C927" s="66" t="s">
        <v>248</v>
      </c>
      <c r="D927" s="8">
        <f>IFERROR(IF(OR($B927="",$B927="No CAS"),INDEX('[1]DEQ Pollutant List'!$A$7:$A$611,MATCH($C927,'[1]DEQ Pollutant List'!$C$7:$C$611,0)),INDEX('[1]DEQ Pollutant List'!$A$7:$A$611,MATCH($B927,'[1]DEQ Pollutant List'!$B$7:$B$611,0))),"")</f>
        <v>425</v>
      </c>
      <c r="F927" s="104">
        <v>2.9200000000000002E-5</v>
      </c>
      <c r="G927" s="66">
        <v>2.9200000000000002E-5</v>
      </c>
      <c r="H927" s="66" t="s">
        <v>418</v>
      </c>
      <c r="I927" s="66" t="s">
        <v>266</v>
      </c>
      <c r="J927" s="68">
        <v>6.7743999999999996E-4</v>
      </c>
      <c r="K927" s="68">
        <v>2.336E-3</v>
      </c>
      <c r="L927" s="68">
        <v>2.336E-3</v>
      </c>
      <c r="M927" s="68">
        <f>VLOOKUP('3. Pollutant Emissions - EF'!A927,'2. Emissions Units &amp; Activities'!A:M,11,FALSE)*G927</f>
        <v>0</v>
      </c>
      <c r="N927" s="68">
        <f>VLOOKUP('3. Pollutant Emissions - EF'!A927,'2. Emissions Units &amp; Activities'!A:M,12,FALSE)*G927</f>
        <v>6.3999999999999845E-6</v>
      </c>
      <c r="O927" s="68">
        <f>VLOOKUP('3. Pollutant Emissions - EF'!A927,'2. Emissions Units &amp; Activities'!A:M,13,FALSE)*G927</f>
        <v>6.3999999999999845E-6</v>
      </c>
    </row>
    <row r="928" spans="1:15" x14ac:dyDescent="0.35">
      <c r="A928" s="62" t="s">
        <v>135</v>
      </c>
      <c r="B928" s="65" t="s">
        <v>217</v>
      </c>
      <c r="C928" s="65" t="s">
        <v>218</v>
      </c>
      <c r="D928" s="8">
        <f>IFERROR(IF(OR($B928="",$B928="No CAS"),INDEX('[1]DEQ Pollutant List'!$A$7:$A$611,MATCH($C928,'[1]DEQ Pollutant List'!$C$7:$C$611,0)),INDEX('[1]DEQ Pollutant List'!$A$7:$A$611,MATCH($B928,'[1]DEQ Pollutant List'!$B$7:$B$611,0))),"")</f>
        <v>250</v>
      </c>
      <c r="F928" s="104">
        <v>1.1800000000000001E-3</v>
      </c>
      <c r="G928" s="65">
        <v>1.1800000000000001E-3</v>
      </c>
      <c r="H928" s="65" t="s">
        <v>418</v>
      </c>
      <c r="I928" s="65" t="s">
        <v>266</v>
      </c>
      <c r="J928" s="88">
        <v>2.7376000000000001E-2</v>
      </c>
      <c r="K928" s="67">
        <v>9.4399999999999998E-2</v>
      </c>
      <c r="L928" s="67">
        <v>9.4399999999999998E-2</v>
      </c>
      <c r="M928" s="67">
        <f>VLOOKUP('3. Pollutant Emissions - EF'!A928,'2. Emissions Units &amp; Activities'!A:M,11,FALSE)*G928</f>
        <v>0</v>
      </c>
      <c r="N928" s="67">
        <f>VLOOKUP('3. Pollutant Emissions - EF'!A928,'2. Emissions Units &amp; Activities'!A:M,12,FALSE)*G928</f>
        <v>2.5863013698630076E-4</v>
      </c>
      <c r="O928" s="67">
        <f>VLOOKUP('3. Pollutant Emissions - EF'!A928,'2. Emissions Units &amp; Activities'!A:M,13,FALSE)*G928</f>
        <v>2.5863013698630076E-4</v>
      </c>
    </row>
    <row r="929" spans="1:15" x14ac:dyDescent="0.35">
      <c r="A929" s="63" t="s">
        <v>135</v>
      </c>
      <c r="B929" s="66" t="s">
        <v>391</v>
      </c>
      <c r="C929" s="66" t="s">
        <v>392</v>
      </c>
      <c r="D929" s="8">
        <f>IFERROR(IF(OR($B929="",$B929="No CAS"),INDEX('[1]DEQ Pollutant List'!$A$7:$A$611,MATCH($C929,'[1]DEQ Pollutant List'!$C$7:$C$611,0)),INDEX('[1]DEQ Pollutant List'!$A$7:$A$611,MATCH($B929,'[1]DEQ Pollutant List'!$B$7:$B$611,0))),"")</f>
        <v>426</v>
      </c>
      <c r="F929" s="104">
        <v>3.7500000000000001E-7</v>
      </c>
      <c r="G929" s="66">
        <v>3.7500000000000001E-7</v>
      </c>
      <c r="H929" s="66" t="s">
        <v>418</v>
      </c>
      <c r="I929" s="66" t="s">
        <v>266</v>
      </c>
      <c r="J929" s="68">
        <v>8.6999999999999997E-6</v>
      </c>
      <c r="K929" s="68">
        <v>3.0000000000000001E-5</v>
      </c>
      <c r="L929" s="68">
        <v>3.0000000000000001E-5</v>
      </c>
      <c r="M929" s="68">
        <f>VLOOKUP('3. Pollutant Emissions - EF'!A929,'2. Emissions Units &amp; Activities'!A:M,11,FALSE)*G929</f>
        <v>0</v>
      </c>
      <c r="N929" s="68">
        <f>VLOOKUP('3. Pollutant Emissions - EF'!A929,'2. Emissions Units &amp; Activities'!A:M,12,FALSE)*G929</f>
        <v>8.2191780821917608E-8</v>
      </c>
      <c r="O929" s="68">
        <f>VLOOKUP('3. Pollutant Emissions - EF'!A929,'2. Emissions Units &amp; Activities'!A:M,13,FALSE)*G929</f>
        <v>8.2191780821917608E-8</v>
      </c>
    </row>
    <row r="930" spans="1:15" x14ac:dyDescent="0.35">
      <c r="A930" s="62" t="s">
        <v>135</v>
      </c>
      <c r="B930" s="65" t="s">
        <v>251</v>
      </c>
      <c r="C930" s="65" t="s">
        <v>252</v>
      </c>
      <c r="D930" s="8">
        <f>IFERROR(IF(OR($B930="",$B930="No CAS"),INDEX('[1]DEQ Pollutant List'!$A$7:$A$611,MATCH($C930,'[1]DEQ Pollutant List'!$C$7:$C$611,0)),INDEX('[1]DEQ Pollutant List'!$A$7:$A$611,MATCH($B930,'[1]DEQ Pollutant List'!$B$7:$B$611,0))),"")</f>
        <v>428</v>
      </c>
      <c r="F930" s="104">
        <v>8.4800000000000001E-5</v>
      </c>
      <c r="G930" s="65">
        <v>8.4800000000000001E-5</v>
      </c>
      <c r="H930" s="65" t="s">
        <v>418</v>
      </c>
      <c r="I930" s="65" t="s">
        <v>266</v>
      </c>
      <c r="J930" s="67">
        <v>1.96736E-3</v>
      </c>
      <c r="K930" s="67">
        <v>6.7840000000000001E-3</v>
      </c>
      <c r="L930" s="67">
        <v>6.7840000000000001E-3</v>
      </c>
      <c r="M930" s="67">
        <f>VLOOKUP('3. Pollutant Emissions - EF'!A930,'2. Emissions Units &amp; Activities'!A:M,11,FALSE)*G930</f>
        <v>0</v>
      </c>
      <c r="N930" s="67">
        <f>VLOOKUP('3. Pollutant Emissions - EF'!A930,'2. Emissions Units &amp; Activities'!A:M,12,FALSE)*G930</f>
        <v>1.8586301369862969E-5</v>
      </c>
      <c r="O930" s="67">
        <f>VLOOKUP('3. Pollutant Emissions - EF'!A930,'2. Emissions Units &amp; Activities'!A:M,13,FALSE)*G930</f>
        <v>1.8586301369862969E-5</v>
      </c>
    </row>
    <row r="931" spans="1:15" x14ac:dyDescent="0.35">
      <c r="A931" s="63" t="s">
        <v>135</v>
      </c>
      <c r="B931" s="66" t="s">
        <v>253</v>
      </c>
      <c r="C931" s="66" t="s">
        <v>254</v>
      </c>
      <c r="D931" s="8">
        <f>IFERROR(IF(OR($B931="",$B931="No CAS"),INDEX('[1]DEQ Pollutant List'!$A$7:$A$611,MATCH($C931,'[1]DEQ Pollutant List'!$C$7:$C$611,0)),INDEX('[1]DEQ Pollutant List'!$A$7:$A$611,MATCH($B931,'[1]DEQ Pollutant List'!$B$7:$B$611,0))),"")</f>
        <v>430</v>
      </c>
      <c r="F931" s="104">
        <v>2.94E-5</v>
      </c>
      <c r="G931" s="66">
        <v>2.94E-5</v>
      </c>
      <c r="H931" s="66" t="s">
        <v>418</v>
      </c>
      <c r="I931" s="66" t="s">
        <v>266</v>
      </c>
      <c r="J931" s="68">
        <v>6.8207999999999995E-4</v>
      </c>
      <c r="K931" s="68">
        <v>2.3519999999999999E-3</v>
      </c>
      <c r="L931" s="68">
        <v>2.3519999999999999E-3</v>
      </c>
      <c r="M931" s="68">
        <f>VLOOKUP('3. Pollutant Emissions - EF'!A931,'2. Emissions Units &amp; Activities'!A:M,11,FALSE)*G931</f>
        <v>0</v>
      </c>
      <c r="N931" s="68">
        <f>VLOOKUP('3. Pollutant Emissions - EF'!A931,'2. Emissions Units &amp; Activities'!A:M,12,FALSE)*G931</f>
        <v>6.44383561643834E-6</v>
      </c>
      <c r="O931" s="68">
        <f>VLOOKUP('3. Pollutant Emissions - EF'!A931,'2. Emissions Units &amp; Activities'!A:M,13,FALSE)*G931</f>
        <v>6.44383561643834E-6</v>
      </c>
    </row>
    <row r="932" spans="1:15" x14ac:dyDescent="0.35">
      <c r="A932" s="62" t="s">
        <v>135</v>
      </c>
      <c r="B932" s="65" t="s">
        <v>255</v>
      </c>
      <c r="C932" s="65" t="s">
        <v>256</v>
      </c>
      <c r="D932" s="8">
        <f>IFERROR(IF(OR($B932="",$B932="No CAS"),INDEX('[1]DEQ Pollutant List'!$A$7:$A$611,MATCH($C932,'[1]DEQ Pollutant List'!$C$7:$C$611,0)),INDEX('[1]DEQ Pollutant List'!$A$7:$A$611,MATCH($B932,'[1]DEQ Pollutant List'!$B$7:$B$611,0))),"")</f>
        <v>431</v>
      </c>
      <c r="F932" s="104">
        <v>4.78E-6</v>
      </c>
      <c r="G932" s="65">
        <v>4.78E-6</v>
      </c>
      <c r="H932" s="65" t="s">
        <v>418</v>
      </c>
      <c r="I932" s="65" t="s">
        <v>266</v>
      </c>
      <c r="J932" s="67">
        <v>1.10896E-4</v>
      </c>
      <c r="K932" s="67">
        <v>3.8240000000000003E-4</v>
      </c>
      <c r="L932" s="67">
        <v>3.8240000000000003E-4</v>
      </c>
      <c r="M932" s="67">
        <f>VLOOKUP('3. Pollutant Emissions - EF'!A932,'2. Emissions Units &amp; Activities'!A:M,11,FALSE)*G932</f>
        <v>0</v>
      </c>
      <c r="N932" s="67">
        <f>VLOOKUP('3. Pollutant Emissions - EF'!A932,'2. Emissions Units &amp; Activities'!A:M,12,FALSE)*G932</f>
        <v>1.0476712328767098E-6</v>
      </c>
      <c r="O932" s="67">
        <f>VLOOKUP('3. Pollutant Emissions - EF'!A932,'2. Emissions Units &amp; Activities'!A:M,13,FALSE)*G932</f>
        <v>1.0476712328767098E-6</v>
      </c>
    </row>
    <row r="933" spans="1:15" x14ac:dyDescent="0.35">
      <c r="A933" s="63" t="s">
        <v>135</v>
      </c>
      <c r="B933" s="66" t="s">
        <v>257</v>
      </c>
      <c r="C933" s="66" t="s">
        <v>258</v>
      </c>
      <c r="D933" s="8">
        <f>IFERROR(IF(OR($B933="",$B933="No CAS"),INDEX('[1]DEQ Pollutant List'!$A$7:$A$611,MATCH($C933,'[1]DEQ Pollutant List'!$C$7:$C$611,0)),INDEX('[1]DEQ Pollutant List'!$A$7:$A$611,MATCH($B933,'[1]DEQ Pollutant List'!$B$7:$B$611,0))),"")</f>
        <v>600</v>
      </c>
      <c r="F933" s="104">
        <v>4.0900000000000002E-4</v>
      </c>
      <c r="G933" s="66">
        <v>4.0900000000000002E-4</v>
      </c>
      <c r="H933" s="66" t="s">
        <v>418</v>
      </c>
      <c r="I933" s="66" t="s">
        <v>266</v>
      </c>
      <c r="J933" s="89">
        <v>9.4888000000000004E-3</v>
      </c>
      <c r="K933" s="68">
        <v>3.2719999999999999E-2</v>
      </c>
      <c r="L933" s="68">
        <v>3.2719999999999999E-2</v>
      </c>
      <c r="M933" s="68">
        <f>VLOOKUP('3. Pollutant Emissions - EF'!A933,'2. Emissions Units &amp; Activities'!A:M,11,FALSE)*G933</f>
        <v>0</v>
      </c>
      <c r="N933" s="68">
        <f>VLOOKUP('3. Pollutant Emissions - EF'!A933,'2. Emissions Units &amp; Activities'!A:M,12,FALSE)*G933</f>
        <v>8.9643835616438141E-5</v>
      </c>
      <c r="O933" s="68">
        <f>VLOOKUP('3. Pollutant Emissions - EF'!A933,'2. Emissions Units &amp; Activities'!A:M,13,FALSE)*G933</f>
        <v>8.9643835616438141E-5</v>
      </c>
    </row>
    <row r="934" spans="1:15" x14ac:dyDescent="0.35">
      <c r="A934" s="62" t="s">
        <v>135</v>
      </c>
      <c r="B934" s="65" t="s">
        <v>296</v>
      </c>
      <c r="C934" s="65" t="s">
        <v>297</v>
      </c>
      <c r="D934" s="8">
        <f>IFERROR(IF(OR($B934="",$B934="No CAS"),INDEX('[1]DEQ Pollutant List'!$A$7:$A$611,MATCH($C934,'[1]DEQ Pollutant List'!$C$7:$C$611,0)),INDEX('[1]DEQ Pollutant List'!$A$7:$A$611,MATCH($B934,'[1]DEQ Pollutant List'!$B$7:$B$611,0))),"")</f>
        <v>628</v>
      </c>
      <c r="F934" s="104">
        <v>2.8499999999999999E-4</v>
      </c>
      <c r="G934" s="65">
        <v>2.8499999999999999E-4</v>
      </c>
      <c r="H934" s="65" t="s">
        <v>418</v>
      </c>
      <c r="I934" s="65" t="s">
        <v>266</v>
      </c>
      <c r="J934" s="88">
        <v>6.6119999999999998E-3</v>
      </c>
      <c r="K934" s="67">
        <v>2.2800000000000001E-2</v>
      </c>
      <c r="L934" s="67">
        <v>2.2800000000000001E-2</v>
      </c>
      <c r="M934" s="67">
        <f>VLOOKUP('3. Pollutant Emissions - EF'!A934,'2. Emissions Units &amp; Activities'!A:M,11,FALSE)*G934</f>
        <v>0</v>
      </c>
      <c r="N934" s="67">
        <f>VLOOKUP('3. Pollutant Emissions - EF'!A934,'2. Emissions Units &amp; Activities'!A:M,12,FALSE)*G934</f>
        <v>6.2465753424657372E-5</v>
      </c>
      <c r="O934" s="67">
        <f>VLOOKUP('3. Pollutant Emissions - EF'!A934,'2. Emissions Units &amp; Activities'!A:M,13,FALSE)*G934</f>
        <v>6.2465753424657372E-5</v>
      </c>
    </row>
    <row r="935" spans="1:15" x14ac:dyDescent="0.35">
      <c r="A935" s="63" t="s">
        <v>137</v>
      </c>
      <c r="B935" s="66" t="s">
        <v>310</v>
      </c>
      <c r="C935" s="66" t="s">
        <v>311</v>
      </c>
      <c r="D935" s="8">
        <f>IFERROR(IF(OR($B935="",$B935="No CAS"),INDEX('[1]DEQ Pollutant List'!$A$7:$A$611,MATCH($C935,'[1]DEQ Pollutant List'!$C$7:$C$611,0)),INDEX('[1]DEQ Pollutant List'!$A$7:$A$611,MATCH($B935,'[1]DEQ Pollutant List'!$B$7:$B$611,0))),"")</f>
        <v>75</v>
      </c>
      <c r="F935" s="103">
        <v>3.9100000000000002E-5</v>
      </c>
      <c r="G935" s="66">
        <v>3.9100000000000002E-5</v>
      </c>
      <c r="H935" s="66" t="s">
        <v>417</v>
      </c>
      <c r="I935" s="66" t="s">
        <v>266</v>
      </c>
      <c r="J935" s="68">
        <v>0</v>
      </c>
      <c r="K935" s="68">
        <v>0</v>
      </c>
      <c r="L935" s="68">
        <v>0</v>
      </c>
      <c r="M935" s="68">
        <f>VLOOKUP('3. Pollutant Emissions - EF'!A935,'2. Emissions Units &amp; Activities'!A:M,11,FALSE)*G935</f>
        <v>0</v>
      </c>
      <c r="N935" s="68">
        <f>VLOOKUP('3. Pollutant Emissions - EF'!A935,'2. Emissions Units &amp; Activities'!A:M,12,FALSE)*G935</f>
        <v>0</v>
      </c>
      <c r="O935" s="68">
        <f>VLOOKUP('3. Pollutant Emissions - EF'!A935,'2. Emissions Units &amp; Activities'!A:M,13,FALSE)*G935</f>
        <v>0</v>
      </c>
    </row>
    <row r="936" spans="1:15" x14ac:dyDescent="0.35">
      <c r="A936" s="62" t="s">
        <v>137</v>
      </c>
      <c r="B936" s="65" t="s">
        <v>363</v>
      </c>
      <c r="C936" s="65" t="s">
        <v>364</v>
      </c>
      <c r="D936" s="8">
        <f>IFERROR(IF(OR($B936="",$B936="No CAS"),INDEX('[1]DEQ Pollutant List'!$A$7:$A$611,MATCH($C936,'[1]DEQ Pollutant List'!$C$7:$C$611,0)),INDEX('[1]DEQ Pollutant List'!$A$7:$A$611,MATCH($B936,'[1]DEQ Pollutant List'!$B$7:$B$611,0))),"")</f>
        <v>402</v>
      </c>
      <c r="F936" s="103">
        <v>1.42E-6</v>
      </c>
      <c r="G936" s="65">
        <v>1.42E-6</v>
      </c>
      <c r="H936" s="65" t="s">
        <v>417</v>
      </c>
      <c r="I936" s="65" t="s">
        <v>266</v>
      </c>
      <c r="J936" s="67">
        <v>0</v>
      </c>
      <c r="K936" s="67">
        <v>0</v>
      </c>
      <c r="L936" s="67">
        <v>0</v>
      </c>
      <c r="M936" s="67">
        <f>VLOOKUP('3. Pollutant Emissions - EF'!A936,'2. Emissions Units &amp; Activities'!A:M,11,FALSE)*G936</f>
        <v>0</v>
      </c>
      <c r="N936" s="67">
        <f>VLOOKUP('3. Pollutant Emissions - EF'!A936,'2. Emissions Units &amp; Activities'!A:M,12,FALSE)*G936</f>
        <v>0</v>
      </c>
      <c r="O936" s="67">
        <f>VLOOKUP('3. Pollutant Emissions - EF'!A936,'2. Emissions Units &amp; Activities'!A:M,13,FALSE)*G936</f>
        <v>0</v>
      </c>
    </row>
    <row r="937" spans="1:15" x14ac:dyDescent="0.35">
      <c r="A937" s="63" t="s">
        <v>137</v>
      </c>
      <c r="B937" s="66" t="s">
        <v>365</v>
      </c>
      <c r="C937" s="66" t="s">
        <v>366</v>
      </c>
      <c r="D937" s="8">
        <f>IFERROR(IF(OR($B937="",$B937="No CAS"),INDEX('[1]DEQ Pollutant List'!$A$7:$A$611,MATCH($C937,'[1]DEQ Pollutant List'!$C$7:$C$611,0)),INDEX('[1]DEQ Pollutant List'!$A$7:$A$611,MATCH($B937,'[1]DEQ Pollutant List'!$B$7:$B$611,0))),"")</f>
        <v>403</v>
      </c>
      <c r="F937" s="103">
        <v>5.0000000000000004E-6</v>
      </c>
      <c r="G937" s="66">
        <v>5.0000000000000004E-6</v>
      </c>
      <c r="H937" s="66" t="s">
        <v>417</v>
      </c>
      <c r="I937" s="66" t="s">
        <v>266</v>
      </c>
      <c r="J937" s="66">
        <v>0</v>
      </c>
      <c r="K937" s="68">
        <v>0</v>
      </c>
      <c r="L937" s="68">
        <v>0</v>
      </c>
      <c r="M937" s="68">
        <f>VLOOKUP('3. Pollutant Emissions - EF'!A937,'2. Emissions Units &amp; Activities'!A:M,11,FALSE)*G937</f>
        <v>0</v>
      </c>
      <c r="N937" s="68">
        <f>VLOOKUP('3. Pollutant Emissions - EF'!A937,'2. Emissions Units &amp; Activities'!A:M,12,FALSE)*G937</f>
        <v>0</v>
      </c>
      <c r="O937" s="68">
        <f>VLOOKUP('3. Pollutant Emissions - EF'!A937,'2. Emissions Units &amp; Activities'!A:M,13,FALSE)*G937</f>
        <v>0</v>
      </c>
    </row>
    <row r="938" spans="1:15" x14ac:dyDescent="0.35">
      <c r="A938" s="62" t="s">
        <v>137</v>
      </c>
      <c r="B938" s="65" t="s">
        <v>206</v>
      </c>
      <c r="C938" s="65" t="s">
        <v>207</v>
      </c>
      <c r="D938" s="8">
        <f>IFERROR(IF(OR($B938="",$B938="No CAS"),INDEX('[1]DEQ Pollutant List'!$A$7:$A$611,MATCH($C938,'[1]DEQ Pollutant List'!$C$7:$C$611,0)),INDEX('[1]DEQ Pollutant List'!$A$7:$A$611,MATCH($B938,'[1]DEQ Pollutant List'!$B$7:$B$611,0))),"")</f>
        <v>1</v>
      </c>
      <c r="F938" s="104">
        <v>7.67E-4</v>
      </c>
      <c r="G938" s="65">
        <v>7.67E-4</v>
      </c>
      <c r="H938" s="65" t="s">
        <v>417</v>
      </c>
      <c r="I938" s="65" t="s">
        <v>266</v>
      </c>
      <c r="J938" s="88">
        <v>0</v>
      </c>
      <c r="K938" s="67">
        <v>0</v>
      </c>
      <c r="L938" s="67">
        <v>0</v>
      </c>
      <c r="M938" s="67">
        <f>VLOOKUP('3. Pollutant Emissions - EF'!A938,'2. Emissions Units &amp; Activities'!A:M,11,FALSE)*G938</f>
        <v>0</v>
      </c>
      <c r="N938" s="67">
        <f>VLOOKUP('3. Pollutant Emissions - EF'!A938,'2. Emissions Units &amp; Activities'!A:M,12,FALSE)*G938</f>
        <v>0</v>
      </c>
      <c r="O938" s="67">
        <f>VLOOKUP('3. Pollutant Emissions - EF'!A938,'2. Emissions Units &amp; Activities'!A:M,13,FALSE)*G938</f>
        <v>0</v>
      </c>
    </row>
    <row r="939" spans="1:15" x14ac:dyDescent="0.35">
      <c r="A939" s="63" t="s">
        <v>137</v>
      </c>
      <c r="B939" s="66" t="s">
        <v>301</v>
      </c>
      <c r="C939" s="66" t="s">
        <v>302</v>
      </c>
      <c r="D939" s="8">
        <f>IFERROR(IF(OR($B939="",$B939="No CAS"),INDEX('[1]DEQ Pollutant List'!$A$7:$A$611,MATCH($C939,'[1]DEQ Pollutant List'!$C$7:$C$611,0)),INDEX('[1]DEQ Pollutant List'!$A$7:$A$611,MATCH($B939,'[1]DEQ Pollutant List'!$B$7:$B$611,0))),"")</f>
        <v>5</v>
      </c>
      <c r="F939" s="104">
        <v>9.2499999999999999E-5</v>
      </c>
      <c r="G939" s="66">
        <v>9.2499999999999999E-5</v>
      </c>
      <c r="H939" s="66" t="s">
        <v>417</v>
      </c>
      <c r="I939" s="66" t="s">
        <v>266</v>
      </c>
      <c r="J939" s="89">
        <v>0</v>
      </c>
      <c r="K939" s="68">
        <v>0</v>
      </c>
      <c r="L939" s="68">
        <v>0</v>
      </c>
      <c r="M939" s="68">
        <f>VLOOKUP('3. Pollutant Emissions - EF'!A939,'2. Emissions Units &amp; Activities'!A:M,11,FALSE)*G939</f>
        <v>0</v>
      </c>
      <c r="N939" s="68">
        <f>VLOOKUP('3. Pollutant Emissions - EF'!A939,'2. Emissions Units &amp; Activities'!A:M,12,FALSE)*G939</f>
        <v>0</v>
      </c>
      <c r="O939" s="68">
        <f>VLOOKUP('3. Pollutant Emissions - EF'!A939,'2. Emissions Units &amp; Activities'!A:M,13,FALSE)*G939</f>
        <v>0</v>
      </c>
    </row>
    <row r="940" spans="1:15" x14ac:dyDescent="0.35">
      <c r="A940" s="62" t="s">
        <v>137</v>
      </c>
      <c r="B940" s="65" t="s">
        <v>367</v>
      </c>
      <c r="C940" s="65" t="s">
        <v>368</v>
      </c>
      <c r="D940" s="8">
        <f>IFERROR(IF(OR($B940="",$B940="No CAS"),INDEX('[1]DEQ Pollutant List'!$A$7:$A$611,MATCH($C940,'[1]DEQ Pollutant List'!$C$7:$C$611,0)),INDEX('[1]DEQ Pollutant List'!$A$7:$A$611,MATCH($B940,'[1]DEQ Pollutant List'!$B$7:$B$611,0))),"")</f>
        <v>404</v>
      </c>
      <c r="F940" s="104">
        <v>1.8700000000000001E-6</v>
      </c>
      <c r="G940" s="65">
        <v>1.8700000000000001E-6</v>
      </c>
      <c r="H940" s="65" t="s">
        <v>417</v>
      </c>
      <c r="I940" s="65" t="s">
        <v>266</v>
      </c>
      <c r="J940" s="67">
        <v>0</v>
      </c>
      <c r="K940" s="67">
        <v>0</v>
      </c>
      <c r="L940" s="67">
        <v>0</v>
      </c>
      <c r="M940" s="67">
        <f>VLOOKUP('3. Pollutant Emissions - EF'!A940,'2. Emissions Units &amp; Activities'!A:M,11,FALSE)*G940</f>
        <v>0</v>
      </c>
      <c r="N940" s="67">
        <f>VLOOKUP('3. Pollutant Emissions - EF'!A940,'2. Emissions Units &amp; Activities'!A:M,12,FALSE)*G940</f>
        <v>0</v>
      </c>
      <c r="O940" s="67">
        <f>VLOOKUP('3. Pollutant Emissions - EF'!A940,'2. Emissions Units &amp; Activities'!A:M,13,FALSE)*G940</f>
        <v>0</v>
      </c>
    </row>
    <row r="941" spans="1:15" x14ac:dyDescent="0.35">
      <c r="A941" s="63" t="s">
        <v>137</v>
      </c>
      <c r="B941" s="66" t="s">
        <v>369</v>
      </c>
      <c r="C941" s="66" t="s">
        <v>370</v>
      </c>
      <c r="D941" s="8">
        <f>IFERROR(IF(OR($B941="",$B941="No CAS"),INDEX('[1]DEQ Pollutant List'!$A$7:$A$611,MATCH($C941,'[1]DEQ Pollutant List'!$C$7:$C$611,0)),INDEX('[1]DEQ Pollutant List'!$A$7:$A$611,MATCH($B941,'[1]DEQ Pollutant List'!$B$7:$B$611,0))),"")</f>
        <v>405</v>
      </c>
      <c r="F941" s="104">
        <v>1.68E-6</v>
      </c>
      <c r="G941" s="66">
        <v>1.68E-6</v>
      </c>
      <c r="H941" s="66" t="s">
        <v>417</v>
      </c>
      <c r="I941" s="66" t="s">
        <v>266</v>
      </c>
      <c r="J941" s="68">
        <v>0</v>
      </c>
      <c r="K941" s="68">
        <v>0</v>
      </c>
      <c r="L941" s="68">
        <v>0</v>
      </c>
      <c r="M941" s="68">
        <f>VLOOKUP('3. Pollutant Emissions - EF'!A941,'2. Emissions Units &amp; Activities'!A:M,11,FALSE)*G941</f>
        <v>0</v>
      </c>
      <c r="N941" s="68">
        <f>VLOOKUP('3. Pollutant Emissions - EF'!A941,'2. Emissions Units &amp; Activities'!A:M,12,FALSE)*G941</f>
        <v>0</v>
      </c>
      <c r="O941" s="68">
        <f>VLOOKUP('3. Pollutant Emissions - EF'!A941,'2. Emissions Units &amp; Activities'!A:M,13,FALSE)*G941</f>
        <v>0</v>
      </c>
    </row>
    <row r="942" spans="1:15" x14ac:dyDescent="0.35">
      <c r="A942" s="62" t="s">
        <v>137</v>
      </c>
      <c r="B942" s="65" t="s">
        <v>312</v>
      </c>
      <c r="C942" s="65" t="s">
        <v>313</v>
      </c>
      <c r="D942" s="8">
        <f>IFERROR(IF(OR($B942="",$B942="No CAS"),INDEX('[1]DEQ Pollutant List'!$A$7:$A$611,MATCH($C942,'[1]DEQ Pollutant List'!$C$7:$C$611,0)),INDEX('[1]DEQ Pollutant List'!$A$7:$A$611,MATCH($B942,'[1]DEQ Pollutant List'!$B$7:$B$611,0))),"")</f>
        <v>46</v>
      </c>
      <c r="F942" s="104">
        <v>9.3300000000000002E-4</v>
      </c>
      <c r="G942" s="65">
        <v>9.3300000000000002E-4</v>
      </c>
      <c r="H942" s="65" t="s">
        <v>417</v>
      </c>
      <c r="I942" s="65" t="s">
        <v>266</v>
      </c>
      <c r="J942" s="67">
        <v>0</v>
      </c>
      <c r="K942" s="67">
        <v>0</v>
      </c>
      <c r="L942" s="67">
        <v>0</v>
      </c>
      <c r="M942" s="67">
        <f>VLOOKUP('3. Pollutant Emissions - EF'!A942,'2. Emissions Units &amp; Activities'!A:M,11,FALSE)*G942</f>
        <v>0</v>
      </c>
      <c r="N942" s="67">
        <f>VLOOKUP('3. Pollutant Emissions - EF'!A942,'2. Emissions Units &amp; Activities'!A:M,12,FALSE)*G942</f>
        <v>0</v>
      </c>
      <c r="O942" s="67">
        <f>VLOOKUP('3. Pollutant Emissions - EF'!A942,'2. Emissions Units &amp; Activities'!A:M,13,FALSE)*G942</f>
        <v>0</v>
      </c>
    </row>
    <row r="943" spans="1:15" x14ac:dyDescent="0.35">
      <c r="A943" s="63" t="s">
        <v>137</v>
      </c>
      <c r="B943" s="66" t="s">
        <v>371</v>
      </c>
      <c r="C943" s="66" t="s">
        <v>372</v>
      </c>
      <c r="D943" s="8">
        <f>IFERROR(IF(OR($B943="",$B943="No CAS"),INDEX('[1]DEQ Pollutant List'!$A$7:$A$611,MATCH($C943,'[1]DEQ Pollutant List'!$C$7:$C$611,0)),INDEX('[1]DEQ Pollutant List'!$A$7:$A$611,MATCH($B943,'[1]DEQ Pollutant List'!$B$7:$B$611,0))),"")</f>
        <v>406</v>
      </c>
      <c r="F943" s="104">
        <v>1.8799999999999999E-7</v>
      </c>
      <c r="G943" s="66">
        <v>1.8799999999999999E-7</v>
      </c>
      <c r="H943" s="66" t="s">
        <v>417</v>
      </c>
      <c r="I943" s="66" t="s">
        <v>266</v>
      </c>
      <c r="J943" s="68">
        <v>0</v>
      </c>
      <c r="K943" s="68">
        <v>0</v>
      </c>
      <c r="L943" s="68">
        <v>0</v>
      </c>
      <c r="M943" s="68">
        <f>VLOOKUP('3. Pollutant Emissions - EF'!A943,'2. Emissions Units &amp; Activities'!A:M,11,FALSE)*G943</f>
        <v>0</v>
      </c>
      <c r="N943" s="68">
        <f>VLOOKUP('3. Pollutant Emissions - EF'!A943,'2. Emissions Units &amp; Activities'!A:M,12,FALSE)*G943</f>
        <v>0</v>
      </c>
      <c r="O943" s="68">
        <f>VLOOKUP('3. Pollutant Emissions - EF'!A943,'2. Emissions Units &amp; Activities'!A:M,13,FALSE)*G943</f>
        <v>0</v>
      </c>
    </row>
    <row r="944" spans="1:15" x14ac:dyDescent="0.35">
      <c r="A944" s="62" t="s">
        <v>137</v>
      </c>
      <c r="B944" s="65" t="s">
        <v>373</v>
      </c>
      <c r="C944" s="65" t="s">
        <v>374</v>
      </c>
      <c r="D944" s="8">
        <f>IFERROR(IF(OR($B944="",$B944="No CAS"),INDEX('[1]DEQ Pollutant List'!$A$7:$A$611,MATCH($C944,'[1]DEQ Pollutant List'!$C$7:$C$611,0)),INDEX('[1]DEQ Pollutant List'!$A$7:$A$611,MATCH($B944,'[1]DEQ Pollutant List'!$B$7:$B$611,0))),"")</f>
        <v>407</v>
      </c>
      <c r="F944" s="103">
        <v>9.9099999999999994E-8</v>
      </c>
      <c r="G944" s="67">
        <v>9.9099999999999994E-8</v>
      </c>
      <c r="H944" s="65" t="s">
        <v>417</v>
      </c>
      <c r="I944" s="65" t="s">
        <v>266</v>
      </c>
      <c r="J944" s="67">
        <v>0</v>
      </c>
      <c r="K944" s="67">
        <v>0</v>
      </c>
      <c r="L944" s="67">
        <v>0</v>
      </c>
      <c r="M944" s="67">
        <f>VLOOKUP('3. Pollutant Emissions - EF'!A944,'2. Emissions Units &amp; Activities'!A:M,11,FALSE)*G944</f>
        <v>0</v>
      </c>
      <c r="N944" s="67">
        <f>VLOOKUP('3. Pollutant Emissions - EF'!A944,'2. Emissions Units &amp; Activities'!A:M,12,FALSE)*G944</f>
        <v>0</v>
      </c>
      <c r="O944" s="67">
        <f>VLOOKUP('3. Pollutant Emissions - EF'!A944,'2. Emissions Units &amp; Activities'!A:M,13,FALSE)*G944</f>
        <v>0</v>
      </c>
    </row>
    <row r="945" spans="1:15" x14ac:dyDescent="0.35">
      <c r="A945" s="63" t="s">
        <v>137</v>
      </c>
      <c r="B945" s="66" t="s">
        <v>377</v>
      </c>
      <c r="C945" s="66" t="s">
        <v>378</v>
      </c>
      <c r="D945" s="8">
        <f>IFERROR(IF(OR($B945="",$B945="No CAS"),INDEX('[1]DEQ Pollutant List'!$A$7:$A$611,MATCH($C945,'[1]DEQ Pollutant List'!$C$7:$C$611,0)),INDEX('[1]DEQ Pollutant List'!$A$7:$A$611,MATCH($B945,'[1]DEQ Pollutant List'!$B$7:$B$611,0))),"")</f>
        <v>410</v>
      </c>
      <c r="F945" s="104">
        <v>4.89E-7</v>
      </c>
      <c r="G945" s="66">
        <v>4.89E-7</v>
      </c>
      <c r="H945" s="66" t="s">
        <v>417</v>
      </c>
      <c r="I945" s="66" t="s">
        <v>266</v>
      </c>
      <c r="J945" s="68">
        <v>0</v>
      </c>
      <c r="K945" s="68">
        <v>0</v>
      </c>
      <c r="L945" s="68">
        <v>0</v>
      </c>
      <c r="M945" s="68">
        <f>VLOOKUP('3. Pollutant Emissions - EF'!A945,'2. Emissions Units &amp; Activities'!A:M,11,FALSE)*G945</f>
        <v>0</v>
      </c>
      <c r="N945" s="68">
        <f>VLOOKUP('3. Pollutant Emissions - EF'!A945,'2. Emissions Units &amp; Activities'!A:M,12,FALSE)*G945</f>
        <v>0</v>
      </c>
      <c r="O945" s="68">
        <f>VLOOKUP('3. Pollutant Emissions - EF'!A945,'2. Emissions Units &amp; Activities'!A:M,13,FALSE)*G945</f>
        <v>0</v>
      </c>
    </row>
    <row r="946" spans="1:15" x14ac:dyDescent="0.35">
      <c r="A946" s="62" t="s">
        <v>137</v>
      </c>
      <c r="B946" s="65" t="s">
        <v>379</v>
      </c>
      <c r="C946" s="65" t="s">
        <v>380</v>
      </c>
      <c r="D946" s="8">
        <f>IFERROR(IF(OR($B946="",$B946="No CAS"),INDEX('[1]DEQ Pollutant List'!$A$7:$A$611,MATCH($C946,'[1]DEQ Pollutant List'!$C$7:$C$611,0)),INDEX('[1]DEQ Pollutant List'!$A$7:$A$611,MATCH($B946,'[1]DEQ Pollutant List'!$B$7:$B$611,0))),"")</f>
        <v>412</v>
      </c>
      <c r="F946" s="104">
        <v>1.55E-7</v>
      </c>
      <c r="G946" s="65">
        <v>1.55E-7</v>
      </c>
      <c r="H946" s="65" t="s">
        <v>417</v>
      </c>
      <c r="I946" s="65" t="s">
        <v>266</v>
      </c>
      <c r="J946" s="67">
        <v>0</v>
      </c>
      <c r="K946" s="67">
        <v>0</v>
      </c>
      <c r="L946" s="67">
        <v>0</v>
      </c>
      <c r="M946" s="67">
        <f>VLOOKUP('3. Pollutant Emissions - EF'!A946,'2. Emissions Units &amp; Activities'!A:M,11,FALSE)*G946</f>
        <v>0</v>
      </c>
      <c r="N946" s="67">
        <f>VLOOKUP('3. Pollutant Emissions - EF'!A946,'2. Emissions Units &amp; Activities'!A:M,12,FALSE)*G946</f>
        <v>0</v>
      </c>
      <c r="O946" s="67">
        <f>VLOOKUP('3. Pollutant Emissions - EF'!A946,'2. Emissions Units &amp; Activities'!A:M,13,FALSE)*G946</f>
        <v>0</v>
      </c>
    </row>
    <row r="947" spans="1:15" x14ac:dyDescent="0.35">
      <c r="A947" s="63" t="s">
        <v>137</v>
      </c>
      <c r="B947" s="66" t="s">
        <v>383</v>
      </c>
      <c r="C947" s="66" t="s">
        <v>384</v>
      </c>
      <c r="D947" s="8">
        <f>IFERROR(IF(OR($B947="",$B947="No CAS"),INDEX('[1]DEQ Pollutant List'!$A$7:$A$611,MATCH($C947,'[1]DEQ Pollutant List'!$C$7:$C$611,0)),INDEX('[1]DEQ Pollutant List'!$A$7:$A$611,MATCH($B947,'[1]DEQ Pollutant List'!$B$7:$B$611,0))),"")</f>
        <v>414</v>
      </c>
      <c r="F947" s="104">
        <v>3.53E-7</v>
      </c>
      <c r="G947" s="66">
        <v>3.53E-7</v>
      </c>
      <c r="H947" s="66" t="s">
        <v>417</v>
      </c>
      <c r="I947" s="66" t="s">
        <v>266</v>
      </c>
      <c r="J947" s="68">
        <v>0</v>
      </c>
      <c r="K947" s="68">
        <v>0</v>
      </c>
      <c r="L947" s="68">
        <v>0</v>
      </c>
      <c r="M947" s="68">
        <f>VLOOKUP('3. Pollutant Emissions - EF'!A947,'2. Emissions Units &amp; Activities'!A:M,11,FALSE)*G947</f>
        <v>0</v>
      </c>
      <c r="N947" s="68">
        <f>VLOOKUP('3. Pollutant Emissions - EF'!A947,'2. Emissions Units &amp; Activities'!A:M,12,FALSE)*G947</f>
        <v>0</v>
      </c>
      <c r="O947" s="68">
        <f>VLOOKUP('3. Pollutant Emissions - EF'!A947,'2. Emissions Units &amp; Activities'!A:M,13,FALSE)*G947</f>
        <v>0</v>
      </c>
    </row>
    <row r="948" spans="1:15" x14ac:dyDescent="0.35">
      <c r="A948" s="62" t="s">
        <v>137</v>
      </c>
      <c r="B948" s="65" t="s">
        <v>385</v>
      </c>
      <c r="C948" s="65" t="s">
        <v>386</v>
      </c>
      <c r="D948" s="8">
        <f>IFERROR(IF(OR($B948="",$B948="No CAS"),INDEX('[1]DEQ Pollutant List'!$A$7:$A$611,MATCH($C948,'[1]DEQ Pollutant List'!$C$7:$C$611,0)),INDEX('[1]DEQ Pollutant List'!$A$7:$A$611,MATCH($B948,'[1]DEQ Pollutant List'!$B$7:$B$611,0))),"")</f>
        <v>419</v>
      </c>
      <c r="F948" s="104">
        <v>5.8299999999999997E-7</v>
      </c>
      <c r="G948" s="65">
        <v>5.8299999999999997E-7</v>
      </c>
      <c r="H948" s="65" t="s">
        <v>417</v>
      </c>
      <c r="I948" s="65" t="s">
        <v>266</v>
      </c>
      <c r="J948" s="67">
        <v>0</v>
      </c>
      <c r="K948" s="67">
        <v>0</v>
      </c>
      <c r="L948" s="67">
        <v>0</v>
      </c>
      <c r="M948" s="67">
        <f>VLOOKUP('3. Pollutant Emissions - EF'!A948,'2. Emissions Units &amp; Activities'!A:M,11,FALSE)*G948</f>
        <v>0</v>
      </c>
      <c r="N948" s="67">
        <f>VLOOKUP('3. Pollutant Emissions - EF'!A948,'2. Emissions Units &amp; Activities'!A:M,12,FALSE)*G948</f>
        <v>0</v>
      </c>
      <c r="O948" s="67">
        <f>VLOOKUP('3. Pollutant Emissions - EF'!A948,'2. Emissions Units &amp; Activities'!A:M,13,FALSE)*G948</f>
        <v>0</v>
      </c>
    </row>
    <row r="949" spans="1:15" x14ac:dyDescent="0.35">
      <c r="A949" s="63" t="s">
        <v>137</v>
      </c>
      <c r="B949" s="66" t="s">
        <v>245</v>
      </c>
      <c r="C949" s="66" t="s">
        <v>246</v>
      </c>
      <c r="D949" s="8">
        <f>IFERROR(IF(OR($B949="",$B949="No CAS"),INDEX('[1]DEQ Pollutant List'!$A$7:$A$611,MATCH($C949,'[1]DEQ Pollutant List'!$C$7:$C$611,0)),INDEX('[1]DEQ Pollutant List'!$A$7:$A$611,MATCH($B949,'[1]DEQ Pollutant List'!$B$7:$B$611,0))),"")</f>
        <v>424</v>
      </c>
      <c r="F949" s="104">
        <v>7.61E-6</v>
      </c>
      <c r="G949" s="66">
        <v>7.61E-6</v>
      </c>
      <c r="H949" s="66" t="s">
        <v>417</v>
      </c>
      <c r="I949" s="66" t="s">
        <v>266</v>
      </c>
      <c r="J949" s="68">
        <v>0</v>
      </c>
      <c r="K949" s="68">
        <v>0</v>
      </c>
      <c r="L949" s="68">
        <v>0</v>
      </c>
      <c r="M949" s="68">
        <f>VLOOKUP('3. Pollutant Emissions - EF'!A949,'2. Emissions Units &amp; Activities'!A:M,11,FALSE)*G949</f>
        <v>0</v>
      </c>
      <c r="N949" s="68">
        <f>VLOOKUP('3. Pollutant Emissions - EF'!A949,'2. Emissions Units &amp; Activities'!A:M,12,FALSE)*G949</f>
        <v>0</v>
      </c>
      <c r="O949" s="68">
        <f>VLOOKUP('3. Pollutant Emissions - EF'!A949,'2. Emissions Units &amp; Activities'!A:M,13,FALSE)*G949</f>
        <v>0</v>
      </c>
    </row>
    <row r="950" spans="1:15" x14ac:dyDescent="0.35">
      <c r="A950" s="62" t="s">
        <v>137</v>
      </c>
      <c r="B950" s="65" t="s">
        <v>247</v>
      </c>
      <c r="C950" s="65" t="s">
        <v>248</v>
      </c>
      <c r="D950" s="8">
        <f>IFERROR(IF(OR($B950="",$B950="No CAS"),INDEX('[1]DEQ Pollutant List'!$A$7:$A$611,MATCH($C950,'[1]DEQ Pollutant List'!$C$7:$C$611,0)),INDEX('[1]DEQ Pollutant List'!$A$7:$A$611,MATCH($B950,'[1]DEQ Pollutant List'!$B$7:$B$611,0))),"")</f>
        <v>425</v>
      </c>
      <c r="F950" s="104">
        <v>2.9200000000000002E-5</v>
      </c>
      <c r="G950" s="65">
        <v>2.9200000000000002E-5</v>
      </c>
      <c r="H950" s="65" t="s">
        <v>417</v>
      </c>
      <c r="I950" s="65" t="s">
        <v>266</v>
      </c>
      <c r="J950" s="67">
        <v>0</v>
      </c>
      <c r="K950" s="67">
        <v>0</v>
      </c>
      <c r="L950" s="67">
        <v>0</v>
      </c>
      <c r="M950" s="67">
        <f>VLOOKUP('3. Pollutant Emissions - EF'!A950,'2. Emissions Units &amp; Activities'!A:M,11,FALSE)*G950</f>
        <v>0</v>
      </c>
      <c r="N950" s="67">
        <f>VLOOKUP('3. Pollutant Emissions - EF'!A950,'2. Emissions Units &amp; Activities'!A:M,12,FALSE)*G950</f>
        <v>0</v>
      </c>
      <c r="O950" s="67">
        <f>VLOOKUP('3. Pollutant Emissions - EF'!A950,'2. Emissions Units &amp; Activities'!A:M,13,FALSE)*G950</f>
        <v>0</v>
      </c>
    </row>
    <row r="951" spans="1:15" x14ac:dyDescent="0.35">
      <c r="A951" s="63" t="s">
        <v>137</v>
      </c>
      <c r="B951" s="66" t="s">
        <v>217</v>
      </c>
      <c r="C951" s="66" t="s">
        <v>218</v>
      </c>
      <c r="D951" s="8">
        <f>IFERROR(IF(OR($B951="",$B951="No CAS"),INDEX('[1]DEQ Pollutant List'!$A$7:$A$611,MATCH($C951,'[1]DEQ Pollutant List'!$C$7:$C$611,0)),INDEX('[1]DEQ Pollutant List'!$A$7:$A$611,MATCH($B951,'[1]DEQ Pollutant List'!$B$7:$B$611,0))),"")</f>
        <v>250</v>
      </c>
      <c r="F951" s="104">
        <v>1.1800000000000001E-3</v>
      </c>
      <c r="G951" s="66">
        <v>1.1800000000000001E-3</v>
      </c>
      <c r="H951" s="66" t="s">
        <v>417</v>
      </c>
      <c r="I951" s="66" t="s">
        <v>266</v>
      </c>
      <c r="J951" s="89">
        <v>0</v>
      </c>
      <c r="K951" s="68">
        <v>0</v>
      </c>
      <c r="L951" s="68">
        <v>0</v>
      </c>
      <c r="M951" s="68">
        <f>VLOOKUP('3. Pollutant Emissions - EF'!A951,'2. Emissions Units &amp; Activities'!A:M,11,FALSE)*G951</f>
        <v>0</v>
      </c>
      <c r="N951" s="68">
        <f>VLOOKUP('3. Pollutant Emissions - EF'!A951,'2. Emissions Units &amp; Activities'!A:M,12,FALSE)*G951</f>
        <v>0</v>
      </c>
      <c r="O951" s="68">
        <f>VLOOKUP('3. Pollutant Emissions - EF'!A951,'2. Emissions Units &amp; Activities'!A:M,13,FALSE)*G951</f>
        <v>0</v>
      </c>
    </row>
    <row r="952" spans="1:15" x14ac:dyDescent="0.35">
      <c r="A952" s="62" t="s">
        <v>137</v>
      </c>
      <c r="B952" s="65" t="s">
        <v>391</v>
      </c>
      <c r="C952" s="65" t="s">
        <v>392</v>
      </c>
      <c r="D952" s="8">
        <f>IFERROR(IF(OR($B952="",$B952="No CAS"),INDEX('[1]DEQ Pollutant List'!$A$7:$A$611,MATCH($C952,'[1]DEQ Pollutant List'!$C$7:$C$611,0)),INDEX('[1]DEQ Pollutant List'!$A$7:$A$611,MATCH($B952,'[1]DEQ Pollutant List'!$B$7:$B$611,0))),"")</f>
        <v>426</v>
      </c>
      <c r="F952" s="104">
        <v>3.7500000000000001E-7</v>
      </c>
      <c r="G952" s="65">
        <v>3.7500000000000001E-7</v>
      </c>
      <c r="H952" s="65" t="s">
        <v>417</v>
      </c>
      <c r="I952" s="65" t="s">
        <v>266</v>
      </c>
      <c r="J952" s="67">
        <v>0</v>
      </c>
      <c r="K952" s="67">
        <v>0</v>
      </c>
      <c r="L952" s="67">
        <v>0</v>
      </c>
      <c r="M952" s="67">
        <f>VLOOKUP('3. Pollutant Emissions - EF'!A952,'2. Emissions Units &amp; Activities'!A:M,11,FALSE)*G952</f>
        <v>0</v>
      </c>
      <c r="N952" s="67">
        <f>VLOOKUP('3. Pollutant Emissions - EF'!A952,'2. Emissions Units &amp; Activities'!A:M,12,FALSE)*G952</f>
        <v>0</v>
      </c>
      <c r="O952" s="67">
        <f>VLOOKUP('3. Pollutant Emissions - EF'!A952,'2. Emissions Units &amp; Activities'!A:M,13,FALSE)*G952</f>
        <v>0</v>
      </c>
    </row>
    <row r="953" spans="1:15" x14ac:dyDescent="0.35">
      <c r="A953" s="63" t="s">
        <v>137</v>
      </c>
      <c r="B953" s="66" t="s">
        <v>251</v>
      </c>
      <c r="C953" s="66" t="s">
        <v>252</v>
      </c>
      <c r="D953" s="8">
        <f>IFERROR(IF(OR($B953="",$B953="No CAS"),INDEX('[1]DEQ Pollutant List'!$A$7:$A$611,MATCH($C953,'[1]DEQ Pollutant List'!$C$7:$C$611,0)),INDEX('[1]DEQ Pollutant List'!$A$7:$A$611,MATCH($B953,'[1]DEQ Pollutant List'!$B$7:$B$611,0))),"")</f>
        <v>428</v>
      </c>
      <c r="F953" s="104">
        <v>8.4800000000000001E-5</v>
      </c>
      <c r="G953" s="66">
        <v>8.4800000000000001E-5</v>
      </c>
      <c r="H953" s="66" t="s">
        <v>417</v>
      </c>
      <c r="I953" s="66" t="s">
        <v>266</v>
      </c>
      <c r="J953" s="68">
        <v>0</v>
      </c>
      <c r="K953" s="68">
        <v>0</v>
      </c>
      <c r="L953" s="68">
        <v>0</v>
      </c>
      <c r="M953" s="68">
        <f>VLOOKUP('3. Pollutant Emissions - EF'!A953,'2. Emissions Units &amp; Activities'!A:M,11,FALSE)*G953</f>
        <v>0</v>
      </c>
      <c r="N953" s="68">
        <f>VLOOKUP('3. Pollutant Emissions - EF'!A953,'2. Emissions Units &amp; Activities'!A:M,12,FALSE)*G953</f>
        <v>0</v>
      </c>
      <c r="O953" s="68">
        <f>VLOOKUP('3. Pollutant Emissions - EF'!A953,'2. Emissions Units &amp; Activities'!A:M,13,FALSE)*G953</f>
        <v>0</v>
      </c>
    </row>
    <row r="954" spans="1:15" x14ac:dyDescent="0.35">
      <c r="A954" s="62" t="s">
        <v>137</v>
      </c>
      <c r="B954" s="65" t="s">
        <v>253</v>
      </c>
      <c r="C954" s="65" t="s">
        <v>254</v>
      </c>
      <c r="D954" s="8">
        <f>IFERROR(IF(OR($B954="",$B954="No CAS"),INDEX('[1]DEQ Pollutant List'!$A$7:$A$611,MATCH($C954,'[1]DEQ Pollutant List'!$C$7:$C$611,0)),INDEX('[1]DEQ Pollutant List'!$A$7:$A$611,MATCH($B954,'[1]DEQ Pollutant List'!$B$7:$B$611,0))),"")</f>
        <v>430</v>
      </c>
      <c r="F954" s="104">
        <v>2.94E-5</v>
      </c>
      <c r="G954" s="65">
        <v>2.94E-5</v>
      </c>
      <c r="H954" s="65" t="s">
        <v>417</v>
      </c>
      <c r="I954" s="65" t="s">
        <v>266</v>
      </c>
      <c r="J954" s="67">
        <v>0</v>
      </c>
      <c r="K954" s="67">
        <v>0</v>
      </c>
      <c r="L954" s="67">
        <v>0</v>
      </c>
      <c r="M954" s="67">
        <f>VLOOKUP('3. Pollutant Emissions - EF'!A954,'2. Emissions Units &amp; Activities'!A:M,11,FALSE)*G954</f>
        <v>0</v>
      </c>
      <c r="N954" s="67">
        <f>VLOOKUP('3. Pollutant Emissions - EF'!A954,'2. Emissions Units &amp; Activities'!A:M,12,FALSE)*G954</f>
        <v>0</v>
      </c>
      <c r="O954" s="67">
        <f>VLOOKUP('3. Pollutant Emissions - EF'!A954,'2. Emissions Units &amp; Activities'!A:M,13,FALSE)*G954</f>
        <v>0</v>
      </c>
    </row>
    <row r="955" spans="1:15" x14ac:dyDescent="0.35">
      <c r="A955" s="63" t="s">
        <v>137</v>
      </c>
      <c r="B955" s="66" t="s">
        <v>255</v>
      </c>
      <c r="C955" s="66" t="s">
        <v>256</v>
      </c>
      <c r="D955" s="8">
        <f>IFERROR(IF(OR($B955="",$B955="No CAS"),INDEX('[1]DEQ Pollutant List'!$A$7:$A$611,MATCH($C955,'[1]DEQ Pollutant List'!$C$7:$C$611,0)),INDEX('[1]DEQ Pollutant List'!$A$7:$A$611,MATCH($B955,'[1]DEQ Pollutant List'!$B$7:$B$611,0))),"")</f>
        <v>431</v>
      </c>
      <c r="F955" s="104">
        <v>4.78E-6</v>
      </c>
      <c r="G955" s="66">
        <v>4.78E-6</v>
      </c>
      <c r="H955" s="66" t="s">
        <v>417</v>
      </c>
      <c r="I955" s="66" t="s">
        <v>266</v>
      </c>
      <c r="J955" s="68">
        <v>0</v>
      </c>
      <c r="K955" s="68">
        <v>0</v>
      </c>
      <c r="L955" s="68">
        <v>0</v>
      </c>
      <c r="M955" s="68">
        <f>VLOOKUP('3. Pollutant Emissions - EF'!A955,'2. Emissions Units &amp; Activities'!A:M,11,FALSE)*G955</f>
        <v>0</v>
      </c>
      <c r="N955" s="68">
        <f>VLOOKUP('3. Pollutant Emissions - EF'!A955,'2. Emissions Units &amp; Activities'!A:M,12,FALSE)*G955</f>
        <v>0</v>
      </c>
      <c r="O955" s="68">
        <f>VLOOKUP('3. Pollutant Emissions - EF'!A955,'2. Emissions Units &amp; Activities'!A:M,13,FALSE)*G955</f>
        <v>0</v>
      </c>
    </row>
    <row r="956" spans="1:15" x14ac:dyDescent="0.35">
      <c r="A956" s="62" t="s">
        <v>137</v>
      </c>
      <c r="B956" s="65" t="s">
        <v>257</v>
      </c>
      <c r="C956" s="65" t="s">
        <v>258</v>
      </c>
      <c r="D956" s="8">
        <f>IFERROR(IF(OR($B956="",$B956="No CAS"),INDEX('[1]DEQ Pollutant List'!$A$7:$A$611,MATCH($C956,'[1]DEQ Pollutant List'!$C$7:$C$611,0)),INDEX('[1]DEQ Pollutant List'!$A$7:$A$611,MATCH($B956,'[1]DEQ Pollutant List'!$B$7:$B$611,0))),"")</f>
        <v>600</v>
      </c>
      <c r="F956" s="104">
        <v>4.0900000000000002E-4</v>
      </c>
      <c r="G956" s="65">
        <v>4.0900000000000002E-4</v>
      </c>
      <c r="H956" s="65" t="s">
        <v>417</v>
      </c>
      <c r="I956" s="65" t="s">
        <v>266</v>
      </c>
      <c r="J956" s="88">
        <v>0</v>
      </c>
      <c r="K956" s="67">
        <v>0</v>
      </c>
      <c r="L956" s="67">
        <v>0</v>
      </c>
      <c r="M956" s="67">
        <f>VLOOKUP('3. Pollutant Emissions - EF'!A956,'2. Emissions Units &amp; Activities'!A:M,11,FALSE)*G956</f>
        <v>0</v>
      </c>
      <c r="N956" s="67">
        <f>VLOOKUP('3. Pollutant Emissions - EF'!A956,'2. Emissions Units &amp; Activities'!A:M,12,FALSE)*G956</f>
        <v>0</v>
      </c>
      <c r="O956" s="67">
        <f>VLOOKUP('3. Pollutant Emissions - EF'!A956,'2. Emissions Units &amp; Activities'!A:M,13,FALSE)*G956</f>
        <v>0</v>
      </c>
    </row>
    <row r="957" spans="1:15" x14ac:dyDescent="0.35">
      <c r="A957" s="63" t="s">
        <v>137</v>
      </c>
      <c r="B957" s="66" t="s">
        <v>296</v>
      </c>
      <c r="C957" s="66" t="s">
        <v>297</v>
      </c>
      <c r="D957" s="8">
        <f>IFERROR(IF(OR($B957="",$B957="No CAS"),INDEX('[1]DEQ Pollutant List'!$A$7:$A$611,MATCH($C957,'[1]DEQ Pollutant List'!$C$7:$C$611,0)),INDEX('[1]DEQ Pollutant List'!$A$7:$A$611,MATCH($B957,'[1]DEQ Pollutant List'!$B$7:$B$611,0))),"")</f>
        <v>628</v>
      </c>
      <c r="F957" s="104">
        <v>2.8499999999999999E-4</v>
      </c>
      <c r="G957" s="66">
        <v>2.8499999999999999E-4</v>
      </c>
      <c r="H957" s="66" t="s">
        <v>417</v>
      </c>
      <c r="I957" s="66" t="s">
        <v>266</v>
      </c>
      <c r="J957" s="89">
        <v>0</v>
      </c>
      <c r="K957" s="68">
        <v>0</v>
      </c>
      <c r="L957" s="68">
        <v>0</v>
      </c>
      <c r="M957" s="68">
        <f>VLOOKUP('3. Pollutant Emissions - EF'!A957,'2. Emissions Units &amp; Activities'!A:M,11,FALSE)*G957</f>
        <v>0</v>
      </c>
      <c r="N957" s="68">
        <f>VLOOKUP('3. Pollutant Emissions - EF'!A957,'2. Emissions Units &amp; Activities'!A:M,12,FALSE)*G957</f>
        <v>0</v>
      </c>
      <c r="O957" s="68">
        <f>VLOOKUP('3. Pollutant Emissions - EF'!A957,'2. Emissions Units &amp; Activities'!A:M,13,FALSE)*G957</f>
        <v>0</v>
      </c>
    </row>
    <row r="958" spans="1:15" x14ac:dyDescent="0.35">
      <c r="A958" s="62" t="s">
        <v>139</v>
      </c>
      <c r="B958" s="65" t="s">
        <v>310</v>
      </c>
      <c r="C958" s="65" t="s">
        <v>311</v>
      </c>
      <c r="D958" s="8">
        <f>IFERROR(IF(OR($B958="",$B958="No CAS"),INDEX('[1]DEQ Pollutant List'!$A$7:$A$611,MATCH($C958,'[1]DEQ Pollutant List'!$C$7:$C$611,0)),INDEX('[1]DEQ Pollutant List'!$A$7:$A$611,MATCH($B958,'[1]DEQ Pollutant List'!$B$7:$B$611,0))),"")</f>
        <v>75</v>
      </c>
      <c r="F958" s="103">
        <v>3.9100000000000002E-5</v>
      </c>
      <c r="G958" s="65">
        <v>3.9100000000000002E-5</v>
      </c>
      <c r="H958" s="65" t="s">
        <v>419</v>
      </c>
      <c r="I958" s="65" t="s">
        <v>266</v>
      </c>
      <c r="J958" s="67">
        <v>5.6694999999999998E-4</v>
      </c>
      <c r="K958" s="67">
        <v>3.1280000000000001E-3</v>
      </c>
      <c r="L958" s="67">
        <v>3.1280000000000001E-3</v>
      </c>
      <c r="M958" s="67">
        <f>VLOOKUP('3. Pollutant Emissions - EF'!A958,'2. Emissions Units &amp; Activities'!A:M,11,FALSE)*G958</f>
        <v>0</v>
      </c>
      <c r="N958" s="67">
        <f>VLOOKUP('3. Pollutant Emissions - EF'!A958,'2. Emissions Units &amp; Activities'!A:M,12,FALSE)*G958</f>
        <v>8.5698630136986094E-6</v>
      </c>
      <c r="O958" s="67">
        <f>VLOOKUP('3. Pollutant Emissions - EF'!A958,'2. Emissions Units &amp; Activities'!A:M,13,FALSE)*G958</f>
        <v>8.5698630136986094E-6</v>
      </c>
    </row>
    <row r="959" spans="1:15" x14ac:dyDescent="0.35">
      <c r="A959" s="63" t="s">
        <v>139</v>
      </c>
      <c r="B959" s="66" t="s">
        <v>363</v>
      </c>
      <c r="C959" s="66" t="s">
        <v>364</v>
      </c>
      <c r="D959" s="8">
        <f>IFERROR(IF(OR($B959="",$B959="No CAS"),INDEX('[1]DEQ Pollutant List'!$A$7:$A$611,MATCH($C959,'[1]DEQ Pollutant List'!$C$7:$C$611,0)),INDEX('[1]DEQ Pollutant List'!$A$7:$A$611,MATCH($B959,'[1]DEQ Pollutant List'!$B$7:$B$611,0))),"")</f>
        <v>402</v>
      </c>
      <c r="F959" s="103">
        <v>1.42E-6</v>
      </c>
      <c r="G959" s="66">
        <v>1.42E-6</v>
      </c>
      <c r="H959" s="66" t="s">
        <v>419</v>
      </c>
      <c r="I959" s="66" t="s">
        <v>266</v>
      </c>
      <c r="J959" s="68">
        <v>2.0590000000000001E-5</v>
      </c>
      <c r="K959" s="68">
        <v>1.136E-4</v>
      </c>
      <c r="L959" s="68">
        <v>1.136E-4</v>
      </c>
      <c r="M959" s="68">
        <f>VLOOKUP('3. Pollutant Emissions - EF'!A959,'2. Emissions Units &amp; Activities'!A:M,11,FALSE)*G959</f>
        <v>0</v>
      </c>
      <c r="N959" s="68">
        <f>VLOOKUP('3. Pollutant Emissions - EF'!A959,'2. Emissions Units &amp; Activities'!A:M,12,FALSE)*G959</f>
        <v>3.1123287671232799E-7</v>
      </c>
      <c r="O959" s="68">
        <f>VLOOKUP('3. Pollutant Emissions - EF'!A959,'2. Emissions Units &amp; Activities'!A:M,13,FALSE)*G959</f>
        <v>3.1123287671232799E-7</v>
      </c>
    </row>
    <row r="960" spans="1:15" x14ac:dyDescent="0.35">
      <c r="A960" s="62" t="s">
        <v>139</v>
      </c>
      <c r="B960" s="65" t="s">
        <v>365</v>
      </c>
      <c r="C960" s="65" t="s">
        <v>366</v>
      </c>
      <c r="D960" s="8">
        <f>IFERROR(IF(OR($B960="",$B960="No CAS"),INDEX('[1]DEQ Pollutant List'!$A$7:$A$611,MATCH($C960,'[1]DEQ Pollutant List'!$C$7:$C$611,0)),INDEX('[1]DEQ Pollutant List'!$A$7:$A$611,MATCH($B960,'[1]DEQ Pollutant List'!$B$7:$B$611,0))),"")</f>
        <v>403</v>
      </c>
      <c r="F960" s="103">
        <v>5.0000000000000004E-6</v>
      </c>
      <c r="G960" s="65">
        <v>5.0000000000000004E-6</v>
      </c>
      <c r="H960" s="65" t="s">
        <v>419</v>
      </c>
      <c r="I960" s="65" t="s">
        <v>266</v>
      </c>
      <c r="J960" s="65">
        <v>7.25E-5</v>
      </c>
      <c r="K960" s="67">
        <v>4.0000000000000002E-4</v>
      </c>
      <c r="L960" s="67">
        <v>4.0000000000000002E-4</v>
      </c>
      <c r="M960" s="67">
        <f>VLOOKUP('3. Pollutant Emissions - EF'!A960,'2. Emissions Units &amp; Activities'!A:M,11,FALSE)*G960</f>
        <v>0</v>
      </c>
      <c r="N960" s="67">
        <f>VLOOKUP('3. Pollutant Emissions - EF'!A960,'2. Emissions Units &amp; Activities'!A:M,12,FALSE)*G960</f>
        <v>1.0958904109589015E-6</v>
      </c>
      <c r="O960" s="67">
        <f>VLOOKUP('3. Pollutant Emissions - EF'!A960,'2. Emissions Units &amp; Activities'!A:M,13,FALSE)*G960</f>
        <v>1.0958904109589015E-6</v>
      </c>
    </row>
    <row r="961" spans="1:15" x14ac:dyDescent="0.35">
      <c r="A961" s="63" t="s">
        <v>139</v>
      </c>
      <c r="B961" s="66" t="s">
        <v>206</v>
      </c>
      <c r="C961" s="66" t="s">
        <v>207</v>
      </c>
      <c r="D961" s="8">
        <f>IFERROR(IF(OR($B961="",$B961="No CAS"),INDEX('[1]DEQ Pollutant List'!$A$7:$A$611,MATCH($C961,'[1]DEQ Pollutant List'!$C$7:$C$611,0)),INDEX('[1]DEQ Pollutant List'!$A$7:$A$611,MATCH($B961,'[1]DEQ Pollutant List'!$B$7:$B$611,0))),"")</f>
        <v>1</v>
      </c>
      <c r="F961" s="104">
        <v>7.67E-4</v>
      </c>
      <c r="G961" s="66">
        <v>7.67E-4</v>
      </c>
      <c r="H961" s="66" t="s">
        <v>419</v>
      </c>
      <c r="I961" s="66" t="s">
        <v>266</v>
      </c>
      <c r="J961" s="89">
        <v>1.1121499999999999E-2</v>
      </c>
      <c r="K961" s="68">
        <v>6.1359999999999998E-2</v>
      </c>
      <c r="L961" s="68">
        <v>6.1359999999999998E-2</v>
      </c>
      <c r="M961" s="68">
        <f>VLOOKUP('3. Pollutant Emissions - EF'!A961,'2. Emissions Units &amp; Activities'!A:M,11,FALSE)*G961</f>
        <v>0</v>
      </c>
      <c r="N961" s="68">
        <f>VLOOKUP('3. Pollutant Emissions - EF'!A961,'2. Emissions Units &amp; Activities'!A:M,12,FALSE)*G961</f>
        <v>1.6810958904109547E-4</v>
      </c>
      <c r="O961" s="68">
        <f>VLOOKUP('3. Pollutant Emissions - EF'!A961,'2. Emissions Units &amp; Activities'!A:M,13,FALSE)*G961</f>
        <v>1.6810958904109547E-4</v>
      </c>
    </row>
    <row r="962" spans="1:15" x14ac:dyDescent="0.35">
      <c r="A962" s="62" t="s">
        <v>139</v>
      </c>
      <c r="B962" s="65" t="s">
        <v>301</v>
      </c>
      <c r="C962" s="65" t="s">
        <v>302</v>
      </c>
      <c r="D962" s="8">
        <f>IFERROR(IF(OR($B962="",$B962="No CAS"),INDEX('[1]DEQ Pollutant List'!$A$7:$A$611,MATCH($C962,'[1]DEQ Pollutant List'!$C$7:$C$611,0)),INDEX('[1]DEQ Pollutant List'!$A$7:$A$611,MATCH($B962,'[1]DEQ Pollutant List'!$B$7:$B$611,0))),"")</f>
        <v>5</v>
      </c>
      <c r="F962" s="104">
        <v>9.2499999999999999E-5</v>
      </c>
      <c r="G962" s="65">
        <v>9.2499999999999999E-5</v>
      </c>
      <c r="H962" s="65" t="s">
        <v>419</v>
      </c>
      <c r="I962" s="65" t="s">
        <v>266</v>
      </c>
      <c r="J962" s="88">
        <v>1.34125E-3</v>
      </c>
      <c r="K962" s="67">
        <v>7.4000000000000003E-3</v>
      </c>
      <c r="L962" s="67">
        <v>7.4000000000000003E-3</v>
      </c>
      <c r="M962" s="67">
        <f>VLOOKUP('3. Pollutant Emissions - EF'!A962,'2. Emissions Units &amp; Activities'!A:M,11,FALSE)*G962</f>
        <v>0</v>
      </c>
      <c r="N962" s="67">
        <f>VLOOKUP('3. Pollutant Emissions - EF'!A962,'2. Emissions Units &amp; Activities'!A:M,12,FALSE)*G962</f>
        <v>2.0273972602739676E-5</v>
      </c>
      <c r="O962" s="67">
        <f>VLOOKUP('3. Pollutant Emissions - EF'!A962,'2. Emissions Units &amp; Activities'!A:M,13,FALSE)*G962</f>
        <v>2.0273972602739676E-5</v>
      </c>
    </row>
    <row r="963" spans="1:15" x14ac:dyDescent="0.35">
      <c r="A963" s="63" t="s">
        <v>139</v>
      </c>
      <c r="B963" s="66" t="s">
        <v>367</v>
      </c>
      <c r="C963" s="66" t="s">
        <v>368</v>
      </c>
      <c r="D963" s="8">
        <f>IFERROR(IF(OR($B963="",$B963="No CAS"),INDEX('[1]DEQ Pollutant List'!$A$7:$A$611,MATCH($C963,'[1]DEQ Pollutant List'!$C$7:$C$611,0)),INDEX('[1]DEQ Pollutant List'!$A$7:$A$611,MATCH($B963,'[1]DEQ Pollutant List'!$B$7:$B$611,0))),"")</f>
        <v>404</v>
      </c>
      <c r="F963" s="104">
        <v>1.8700000000000001E-6</v>
      </c>
      <c r="G963" s="66">
        <v>1.8700000000000001E-6</v>
      </c>
      <c r="H963" s="66" t="s">
        <v>419</v>
      </c>
      <c r="I963" s="66" t="s">
        <v>266</v>
      </c>
      <c r="J963" s="68">
        <v>2.7115E-5</v>
      </c>
      <c r="K963" s="68">
        <v>1.496E-4</v>
      </c>
      <c r="L963" s="68">
        <v>1.496E-4</v>
      </c>
      <c r="M963" s="68">
        <f>VLOOKUP('3. Pollutant Emissions - EF'!A963,'2. Emissions Units &amp; Activities'!A:M,11,FALSE)*G963</f>
        <v>0</v>
      </c>
      <c r="N963" s="68">
        <f>VLOOKUP('3. Pollutant Emissions - EF'!A963,'2. Emissions Units &amp; Activities'!A:M,12,FALSE)*G963</f>
        <v>4.0986301369862914E-7</v>
      </c>
      <c r="O963" s="68">
        <f>VLOOKUP('3. Pollutant Emissions - EF'!A963,'2. Emissions Units &amp; Activities'!A:M,13,FALSE)*G963</f>
        <v>4.0986301369862914E-7</v>
      </c>
    </row>
    <row r="964" spans="1:15" x14ac:dyDescent="0.35">
      <c r="A964" s="62" t="s">
        <v>139</v>
      </c>
      <c r="B964" s="65" t="s">
        <v>369</v>
      </c>
      <c r="C964" s="65" t="s">
        <v>370</v>
      </c>
      <c r="D964" s="8">
        <f>IFERROR(IF(OR($B964="",$B964="No CAS"),INDEX('[1]DEQ Pollutant List'!$A$7:$A$611,MATCH($C964,'[1]DEQ Pollutant List'!$C$7:$C$611,0)),INDEX('[1]DEQ Pollutant List'!$A$7:$A$611,MATCH($B964,'[1]DEQ Pollutant List'!$B$7:$B$611,0))),"")</f>
        <v>405</v>
      </c>
      <c r="F964" s="104">
        <v>1.68E-6</v>
      </c>
      <c r="G964" s="65">
        <v>1.68E-6</v>
      </c>
      <c r="H964" s="65" t="s">
        <v>419</v>
      </c>
      <c r="I964" s="65" t="s">
        <v>266</v>
      </c>
      <c r="J964" s="67">
        <v>2.4360000000000001E-5</v>
      </c>
      <c r="K964" s="67">
        <v>1.3439999999999999E-4</v>
      </c>
      <c r="L964" s="67">
        <v>1.3439999999999999E-4</v>
      </c>
      <c r="M964" s="67">
        <f>VLOOKUP('3. Pollutant Emissions - EF'!A964,'2. Emissions Units &amp; Activities'!A:M,11,FALSE)*G964</f>
        <v>0</v>
      </c>
      <c r="N964" s="67">
        <f>VLOOKUP('3. Pollutant Emissions - EF'!A964,'2. Emissions Units &amp; Activities'!A:M,12,FALSE)*G964</f>
        <v>3.6821917808219087E-7</v>
      </c>
      <c r="O964" s="67">
        <f>VLOOKUP('3. Pollutant Emissions - EF'!A964,'2. Emissions Units &amp; Activities'!A:M,13,FALSE)*G964</f>
        <v>3.6821917808219087E-7</v>
      </c>
    </row>
    <row r="965" spans="1:15" x14ac:dyDescent="0.35">
      <c r="A965" s="63" t="s">
        <v>139</v>
      </c>
      <c r="B965" s="66" t="s">
        <v>312</v>
      </c>
      <c r="C965" s="66" t="s">
        <v>313</v>
      </c>
      <c r="D965" s="8">
        <f>IFERROR(IF(OR($B965="",$B965="No CAS"),INDEX('[1]DEQ Pollutant List'!$A$7:$A$611,MATCH($C965,'[1]DEQ Pollutant List'!$C$7:$C$611,0)),INDEX('[1]DEQ Pollutant List'!$A$7:$A$611,MATCH($B965,'[1]DEQ Pollutant List'!$B$7:$B$611,0))),"")</f>
        <v>46</v>
      </c>
      <c r="F965" s="104">
        <v>9.3300000000000002E-4</v>
      </c>
      <c r="G965" s="66">
        <v>9.3300000000000002E-4</v>
      </c>
      <c r="H965" s="66" t="s">
        <v>419</v>
      </c>
      <c r="I965" s="66" t="s">
        <v>266</v>
      </c>
      <c r="J965" s="68">
        <v>1.3528500000000001E-2</v>
      </c>
      <c r="K965" s="68">
        <v>7.4639999999999998E-2</v>
      </c>
      <c r="L965" s="68">
        <v>7.4639999999999998E-2</v>
      </c>
      <c r="M965" s="68">
        <f>VLOOKUP('3. Pollutant Emissions - EF'!A965,'2. Emissions Units &amp; Activities'!A:M,11,FALSE)*G965</f>
        <v>0</v>
      </c>
      <c r="N965" s="68">
        <f>VLOOKUP('3. Pollutant Emissions - EF'!A965,'2. Emissions Units &amp; Activities'!A:M,12,FALSE)*G965</f>
        <v>2.0449315068493101E-4</v>
      </c>
      <c r="O965" s="68">
        <f>VLOOKUP('3. Pollutant Emissions - EF'!A965,'2. Emissions Units &amp; Activities'!A:M,13,FALSE)*G965</f>
        <v>2.0449315068493101E-4</v>
      </c>
    </row>
    <row r="966" spans="1:15" x14ac:dyDescent="0.35">
      <c r="A966" s="62" t="s">
        <v>139</v>
      </c>
      <c r="B966" s="65" t="s">
        <v>371</v>
      </c>
      <c r="C966" s="65" t="s">
        <v>372</v>
      </c>
      <c r="D966" s="8">
        <f>IFERROR(IF(OR($B966="",$B966="No CAS"),INDEX('[1]DEQ Pollutant List'!$A$7:$A$611,MATCH($C966,'[1]DEQ Pollutant List'!$C$7:$C$611,0)),INDEX('[1]DEQ Pollutant List'!$A$7:$A$611,MATCH($B966,'[1]DEQ Pollutant List'!$B$7:$B$611,0))),"")</f>
        <v>406</v>
      </c>
      <c r="F966" s="104">
        <v>1.8799999999999999E-7</v>
      </c>
      <c r="G966" s="65">
        <v>1.8799999999999999E-7</v>
      </c>
      <c r="H966" s="65" t="s">
        <v>419</v>
      </c>
      <c r="I966" s="65" t="s">
        <v>266</v>
      </c>
      <c r="J966" s="67">
        <v>2.7259999999999998E-6</v>
      </c>
      <c r="K966" s="67">
        <v>1.504E-5</v>
      </c>
      <c r="L966" s="67">
        <v>1.504E-5</v>
      </c>
      <c r="M966" s="67">
        <f>VLOOKUP('3. Pollutant Emissions - EF'!A966,'2. Emissions Units &amp; Activities'!A:M,11,FALSE)*G966</f>
        <v>0</v>
      </c>
      <c r="N966" s="67">
        <f>VLOOKUP('3. Pollutant Emissions - EF'!A966,'2. Emissions Units &amp; Activities'!A:M,12,FALSE)*G966</f>
        <v>4.1205479452054689E-8</v>
      </c>
      <c r="O966" s="67">
        <f>VLOOKUP('3. Pollutant Emissions - EF'!A966,'2. Emissions Units &amp; Activities'!A:M,13,FALSE)*G966</f>
        <v>4.1205479452054689E-8</v>
      </c>
    </row>
    <row r="967" spans="1:15" x14ac:dyDescent="0.35">
      <c r="A967" s="63" t="s">
        <v>139</v>
      </c>
      <c r="B967" s="66" t="s">
        <v>373</v>
      </c>
      <c r="C967" s="66" t="s">
        <v>374</v>
      </c>
      <c r="D967" s="8">
        <f>IFERROR(IF(OR($B967="",$B967="No CAS"),INDEX('[1]DEQ Pollutant List'!$A$7:$A$611,MATCH($C967,'[1]DEQ Pollutant List'!$C$7:$C$611,0)),INDEX('[1]DEQ Pollutant List'!$A$7:$A$611,MATCH($B967,'[1]DEQ Pollutant List'!$B$7:$B$611,0))),"")</f>
        <v>407</v>
      </c>
      <c r="F967" s="103">
        <v>9.9099999999999994E-8</v>
      </c>
      <c r="G967" s="68">
        <v>9.9099999999999994E-8</v>
      </c>
      <c r="H967" s="66" t="s">
        <v>419</v>
      </c>
      <c r="I967" s="66" t="s">
        <v>266</v>
      </c>
      <c r="J967" s="68">
        <v>1.4369500000000001E-6</v>
      </c>
      <c r="K967" s="68">
        <v>7.9279999999999993E-6</v>
      </c>
      <c r="L967" s="68">
        <v>7.9279999999999993E-6</v>
      </c>
      <c r="M967" s="68">
        <f>VLOOKUP('3. Pollutant Emissions - EF'!A967,'2. Emissions Units &amp; Activities'!A:M,11,FALSE)*G967</f>
        <v>0</v>
      </c>
      <c r="N967" s="68">
        <f>VLOOKUP('3. Pollutant Emissions - EF'!A967,'2. Emissions Units &amp; Activities'!A:M,12,FALSE)*G967</f>
        <v>2.1720547945205423E-8</v>
      </c>
      <c r="O967" s="68">
        <f>VLOOKUP('3. Pollutant Emissions - EF'!A967,'2. Emissions Units &amp; Activities'!A:M,13,FALSE)*G967</f>
        <v>2.1720547945205423E-8</v>
      </c>
    </row>
    <row r="968" spans="1:15" x14ac:dyDescent="0.35">
      <c r="A968" s="62" t="s">
        <v>139</v>
      </c>
      <c r="B968" s="65" t="s">
        <v>377</v>
      </c>
      <c r="C968" s="65" t="s">
        <v>378</v>
      </c>
      <c r="D968" s="8">
        <f>IFERROR(IF(OR($B968="",$B968="No CAS"),INDEX('[1]DEQ Pollutant List'!$A$7:$A$611,MATCH($C968,'[1]DEQ Pollutant List'!$C$7:$C$611,0)),INDEX('[1]DEQ Pollutant List'!$A$7:$A$611,MATCH($B968,'[1]DEQ Pollutant List'!$B$7:$B$611,0))),"")</f>
        <v>410</v>
      </c>
      <c r="F968" s="104">
        <v>4.89E-7</v>
      </c>
      <c r="G968" s="65">
        <v>4.89E-7</v>
      </c>
      <c r="H968" s="65" t="s">
        <v>419</v>
      </c>
      <c r="I968" s="65" t="s">
        <v>266</v>
      </c>
      <c r="J968" s="67">
        <v>7.0905000000000001E-6</v>
      </c>
      <c r="K968" s="67">
        <v>3.9119999999999998E-5</v>
      </c>
      <c r="L968" s="67">
        <v>3.9119999999999998E-5</v>
      </c>
      <c r="M968" s="67">
        <f>VLOOKUP('3. Pollutant Emissions - EF'!A968,'2. Emissions Units &amp; Activities'!A:M,11,FALSE)*G968</f>
        <v>0</v>
      </c>
      <c r="N968" s="67">
        <f>VLOOKUP('3. Pollutant Emissions - EF'!A968,'2. Emissions Units &amp; Activities'!A:M,12,FALSE)*G968</f>
        <v>1.0717808219178056E-7</v>
      </c>
      <c r="O968" s="67">
        <f>VLOOKUP('3. Pollutant Emissions - EF'!A968,'2. Emissions Units &amp; Activities'!A:M,13,FALSE)*G968</f>
        <v>1.0717808219178056E-7</v>
      </c>
    </row>
    <row r="969" spans="1:15" x14ac:dyDescent="0.35">
      <c r="A969" s="63" t="s">
        <v>139</v>
      </c>
      <c r="B969" s="66" t="s">
        <v>379</v>
      </c>
      <c r="C969" s="66" t="s">
        <v>380</v>
      </c>
      <c r="D969" s="8">
        <f>IFERROR(IF(OR($B969="",$B969="No CAS"),INDEX('[1]DEQ Pollutant List'!$A$7:$A$611,MATCH($C969,'[1]DEQ Pollutant List'!$C$7:$C$611,0)),INDEX('[1]DEQ Pollutant List'!$A$7:$A$611,MATCH($B969,'[1]DEQ Pollutant List'!$B$7:$B$611,0))),"")</f>
        <v>412</v>
      </c>
      <c r="F969" s="104">
        <v>1.55E-7</v>
      </c>
      <c r="G969" s="66">
        <v>1.55E-7</v>
      </c>
      <c r="H969" s="66" t="s">
        <v>419</v>
      </c>
      <c r="I969" s="66" t="s">
        <v>266</v>
      </c>
      <c r="J969" s="68">
        <v>2.2475000000000001E-6</v>
      </c>
      <c r="K969" s="68">
        <v>1.24E-5</v>
      </c>
      <c r="L969" s="68">
        <v>1.24E-5</v>
      </c>
      <c r="M969" s="68">
        <f>VLOOKUP('3. Pollutant Emissions - EF'!A969,'2. Emissions Units &amp; Activities'!A:M,11,FALSE)*G969</f>
        <v>0</v>
      </c>
      <c r="N969" s="68">
        <f>VLOOKUP('3. Pollutant Emissions - EF'!A969,'2. Emissions Units &amp; Activities'!A:M,12,FALSE)*G969</f>
        <v>3.3972602739725944E-8</v>
      </c>
      <c r="O969" s="68">
        <f>VLOOKUP('3. Pollutant Emissions - EF'!A969,'2. Emissions Units &amp; Activities'!A:M,13,FALSE)*G969</f>
        <v>3.3972602739725944E-8</v>
      </c>
    </row>
    <row r="970" spans="1:15" x14ac:dyDescent="0.35">
      <c r="A970" s="62" t="s">
        <v>139</v>
      </c>
      <c r="B970" s="65" t="s">
        <v>383</v>
      </c>
      <c r="C970" s="66" t="s">
        <v>384</v>
      </c>
      <c r="D970" s="8">
        <f>IFERROR(IF(OR($B970="",$B970="No CAS"),INDEX('[1]DEQ Pollutant List'!$A$7:$A$611,MATCH($C970,'[1]DEQ Pollutant List'!$C$7:$C$611,0)),INDEX('[1]DEQ Pollutant List'!$A$7:$A$611,MATCH($B970,'[1]DEQ Pollutant List'!$B$7:$B$611,0))),"")</f>
        <v>414</v>
      </c>
      <c r="F970" s="104">
        <v>3.53E-7</v>
      </c>
      <c r="G970" s="65">
        <v>3.53E-7</v>
      </c>
      <c r="H970" s="65" t="s">
        <v>419</v>
      </c>
      <c r="I970" s="65" t="s">
        <v>266</v>
      </c>
      <c r="J970" s="67">
        <v>5.1185000000000002E-6</v>
      </c>
      <c r="K970" s="67">
        <v>2.8240000000000001E-5</v>
      </c>
      <c r="L970" s="67">
        <v>2.8240000000000001E-5</v>
      </c>
      <c r="M970" s="67">
        <f>VLOOKUP('3. Pollutant Emissions - EF'!A970,'2. Emissions Units &amp; Activities'!A:M,11,FALSE)*G970</f>
        <v>0</v>
      </c>
      <c r="N970" s="67">
        <f>VLOOKUP('3. Pollutant Emissions - EF'!A970,'2. Emissions Units &amp; Activities'!A:M,12,FALSE)*G970</f>
        <v>7.7369863013698445E-8</v>
      </c>
      <c r="O970" s="67">
        <f>VLOOKUP('3. Pollutant Emissions - EF'!A970,'2. Emissions Units &amp; Activities'!A:M,13,FALSE)*G970</f>
        <v>7.7369863013698445E-8</v>
      </c>
    </row>
    <row r="971" spans="1:15" x14ac:dyDescent="0.35">
      <c r="A971" s="63" t="s">
        <v>139</v>
      </c>
      <c r="B971" s="66" t="s">
        <v>385</v>
      </c>
      <c r="C971" s="66" t="s">
        <v>386</v>
      </c>
      <c r="D971" s="8">
        <f>IFERROR(IF(OR($B971="",$B971="No CAS"),INDEX('[1]DEQ Pollutant List'!$A$7:$A$611,MATCH($C971,'[1]DEQ Pollutant List'!$C$7:$C$611,0)),INDEX('[1]DEQ Pollutant List'!$A$7:$A$611,MATCH($B971,'[1]DEQ Pollutant List'!$B$7:$B$611,0))),"")</f>
        <v>419</v>
      </c>
      <c r="F971" s="104">
        <v>5.8299999999999997E-7</v>
      </c>
      <c r="G971" s="66">
        <v>5.8299999999999997E-7</v>
      </c>
      <c r="H971" s="66" t="s">
        <v>419</v>
      </c>
      <c r="I971" s="66" t="s">
        <v>266</v>
      </c>
      <c r="J971" s="68">
        <v>8.4534999999999996E-6</v>
      </c>
      <c r="K971" s="68">
        <v>4.6640000000000001E-5</v>
      </c>
      <c r="L971" s="68">
        <v>4.6640000000000001E-5</v>
      </c>
      <c r="M971" s="68">
        <f>VLOOKUP('3. Pollutant Emissions - EF'!A971,'2. Emissions Units &amp; Activities'!A:M,11,FALSE)*G971</f>
        <v>0</v>
      </c>
      <c r="N971" s="68">
        <f>VLOOKUP('3. Pollutant Emissions - EF'!A971,'2. Emissions Units &amp; Activities'!A:M,12,FALSE)*G971</f>
        <v>1.2778082191780791E-7</v>
      </c>
      <c r="O971" s="68">
        <f>VLOOKUP('3. Pollutant Emissions - EF'!A971,'2. Emissions Units &amp; Activities'!A:M,13,FALSE)*G971</f>
        <v>1.2778082191780791E-7</v>
      </c>
    </row>
    <row r="972" spans="1:15" x14ac:dyDescent="0.35">
      <c r="A972" s="62" t="s">
        <v>139</v>
      </c>
      <c r="B972" s="65" t="s">
        <v>245</v>
      </c>
      <c r="C972" s="66" t="s">
        <v>246</v>
      </c>
      <c r="D972" s="8">
        <f>IFERROR(IF(OR($B972="",$B972="No CAS"),INDEX('[1]DEQ Pollutant List'!$A$7:$A$611,MATCH($C972,'[1]DEQ Pollutant List'!$C$7:$C$611,0)),INDEX('[1]DEQ Pollutant List'!$A$7:$A$611,MATCH($B972,'[1]DEQ Pollutant List'!$B$7:$B$611,0))),"")</f>
        <v>424</v>
      </c>
      <c r="F972" s="104">
        <v>7.61E-6</v>
      </c>
      <c r="G972" s="65">
        <v>7.61E-6</v>
      </c>
      <c r="H972" s="65" t="s">
        <v>419</v>
      </c>
      <c r="I972" s="65" t="s">
        <v>266</v>
      </c>
      <c r="J972" s="67">
        <v>1.10345E-4</v>
      </c>
      <c r="K972" s="67">
        <v>6.0880000000000005E-4</v>
      </c>
      <c r="L972" s="67">
        <v>6.0880000000000005E-4</v>
      </c>
      <c r="M972" s="67">
        <f>VLOOKUP('3. Pollutant Emissions - EF'!A972,'2. Emissions Units &amp; Activities'!A:M,11,FALSE)*G972</f>
        <v>0</v>
      </c>
      <c r="N972" s="67">
        <f>VLOOKUP('3. Pollutant Emissions - EF'!A972,'2. Emissions Units &amp; Activities'!A:M,12,FALSE)*G972</f>
        <v>1.6679452054794479E-6</v>
      </c>
      <c r="O972" s="67">
        <f>VLOOKUP('3. Pollutant Emissions - EF'!A972,'2. Emissions Units &amp; Activities'!A:M,13,FALSE)*G972</f>
        <v>1.6679452054794479E-6</v>
      </c>
    </row>
    <row r="973" spans="1:15" x14ac:dyDescent="0.35">
      <c r="A973" s="63" t="s">
        <v>139</v>
      </c>
      <c r="B973" s="66" t="s">
        <v>247</v>
      </c>
      <c r="C973" s="66" t="s">
        <v>248</v>
      </c>
      <c r="D973" s="8">
        <f>IFERROR(IF(OR($B973="",$B973="No CAS"),INDEX('[1]DEQ Pollutant List'!$A$7:$A$611,MATCH($C973,'[1]DEQ Pollutant List'!$C$7:$C$611,0)),INDEX('[1]DEQ Pollutant List'!$A$7:$A$611,MATCH($B973,'[1]DEQ Pollutant List'!$B$7:$B$611,0))),"")</f>
        <v>425</v>
      </c>
      <c r="F973" s="104">
        <v>2.9200000000000002E-5</v>
      </c>
      <c r="G973" s="66">
        <v>2.9200000000000002E-5</v>
      </c>
      <c r="H973" s="66" t="s">
        <v>419</v>
      </c>
      <c r="I973" s="66" t="s">
        <v>266</v>
      </c>
      <c r="J973" s="68">
        <v>4.2339999999999999E-4</v>
      </c>
      <c r="K973" s="68">
        <v>2.336E-3</v>
      </c>
      <c r="L973" s="68">
        <v>2.336E-3</v>
      </c>
      <c r="M973" s="68">
        <f>VLOOKUP('3. Pollutant Emissions - EF'!A973,'2. Emissions Units &amp; Activities'!A:M,11,FALSE)*G973</f>
        <v>0</v>
      </c>
      <c r="N973" s="68">
        <f>VLOOKUP('3. Pollutant Emissions - EF'!A973,'2. Emissions Units &amp; Activities'!A:M,12,FALSE)*G973</f>
        <v>6.3999999999999845E-6</v>
      </c>
      <c r="O973" s="68">
        <f>VLOOKUP('3. Pollutant Emissions - EF'!A973,'2. Emissions Units &amp; Activities'!A:M,13,FALSE)*G973</f>
        <v>6.3999999999999845E-6</v>
      </c>
    </row>
    <row r="974" spans="1:15" x14ac:dyDescent="0.35">
      <c r="A974" s="62" t="s">
        <v>139</v>
      </c>
      <c r="B974" s="65" t="s">
        <v>217</v>
      </c>
      <c r="C974" s="65" t="s">
        <v>218</v>
      </c>
      <c r="D974" s="8">
        <f>IFERROR(IF(OR($B974="",$B974="No CAS"),INDEX('[1]DEQ Pollutant List'!$A$7:$A$611,MATCH($C974,'[1]DEQ Pollutant List'!$C$7:$C$611,0)),INDEX('[1]DEQ Pollutant List'!$A$7:$A$611,MATCH($B974,'[1]DEQ Pollutant List'!$B$7:$B$611,0))),"")</f>
        <v>250</v>
      </c>
      <c r="F974" s="104">
        <v>1.1800000000000001E-3</v>
      </c>
      <c r="G974" s="65">
        <v>1.1800000000000001E-3</v>
      </c>
      <c r="H974" s="65" t="s">
        <v>419</v>
      </c>
      <c r="I974" s="65" t="s">
        <v>266</v>
      </c>
      <c r="J974" s="88">
        <v>1.711E-2</v>
      </c>
      <c r="K974" s="67">
        <v>9.4399999999999998E-2</v>
      </c>
      <c r="L974" s="67">
        <v>9.4399999999999998E-2</v>
      </c>
      <c r="M974" s="67">
        <f>VLOOKUP('3. Pollutant Emissions - EF'!A974,'2. Emissions Units &amp; Activities'!A:M,11,FALSE)*G974</f>
        <v>0</v>
      </c>
      <c r="N974" s="67">
        <f>VLOOKUP('3. Pollutant Emissions - EF'!A974,'2. Emissions Units &amp; Activities'!A:M,12,FALSE)*G974</f>
        <v>2.5863013698630076E-4</v>
      </c>
      <c r="O974" s="67">
        <f>VLOOKUP('3. Pollutant Emissions - EF'!A974,'2. Emissions Units &amp; Activities'!A:M,13,FALSE)*G974</f>
        <v>2.5863013698630076E-4</v>
      </c>
    </row>
    <row r="975" spans="1:15" x14ac:dyDescent="0.35">
      <c r="A975" s="63" t="s">
        <v>139</v>
      </c>
      <c r="B975" s="66" t="s">
        <v>391</v>
      </c>
      <c r="C975" s="66" t="s">
        <v>392</v>
      </c>
      <c r="D975" s="8">
        <f>IFERROR(IF(OR($B975="",$B975="No CAS"),INDEX('[1]DEQ Pollutant List'!$A$7:$A$611,MATCH($C975,'[1]DEQ Pollutant List'!$C$7:$C$611,0)),INDEX('[1]DEQ Pollutant List'!$A$7:$A$611,MATCH($B975,'[1]DEQ Pollutant List'!$B$7:$B$611,0))),"")</f>
        <v>426</v>
      </c>
      <c r="F975" s="104">
        <v>3.7500000000000001E-7</v>
      </c>
      <c r="G975" s="66">
        <v>3.7500000000000001E-7</v>
      </c>
      <c r="H975" s="66" t="s">
        <v>419</v>
      </c>
      <c r="I975" s="66" t="s">
        <v>266</v>
      </c>
      <c r="J975" s="68">
        <v>5.4375E-6</v>
      </c>
      <c r="K975" s="68">
        <v>3.0000000000000001E-5</v>
      </c>
      <c r="L975" s="68">
        <v>3.0000000000000001E-5</v>
      </c>
      <c r="M975" s="68">
        <f>VLOOKUP('3. Pollutant Emissions - EF'!A975,'2. Emissions Units &amp; Activities'!A:M,11,FALSE)*G975</f>
        <v>0</v>
      </c>
      <c r="N975" s="68">
        <f>VLOOKUP('3. Pollutant Emissions - EF'!A975,'2. Emissions Units &amp; Activities'!A:M,12,FALSE)*G975</f>
        <v>8.2191780821917608E-8</v>
      </c>
      <c r="O975" s="68">
        <f>VLOOKUP('3. Pollutant Emissions - EF'!A975,'2. Emissions Units &amp; Activities'!A:M,13,FALSE)*G975</f>
        <v>8.2191780821917608E-8</v>
      </c>
    </row>
    <row r="976" spans="1:15" x14ac:dyDescent="0.35">
      <c r="A976" s="62" t="s">
        <v>139</v>
      </c>
      <c r="B976" s="65" t="s">
        <v>251</v>
      </c>
      <c r="C976" s="65" t="s">
        <v>252</v>
      </c>
      <c r="D976" s="8">
        <f>IFERROR(IF(OR($B976="",$B976="No CAS"),INDEX('[1]DEQ Pollutant List'!$A$7:$A$611,MATCH($C976,'[1]DEQ Pollutant List'!$C$7:$C$611,0)),INDEX('[1]DEQ Pollutant List'!$A$7:$A$611,MATCH($B976,'[1]DEQ Pollutant List'!$B$7:$B$611,0))),"")</f>
        <v>428</v>
      </c>
      <c r="F976" s="104">
        <v>8.4800000000000001E-5</v>
      </c>
      <c r="G976" s="65">
        <v>8.4800000000000001E-5</v>
      </c>
      <c r="H976" s="65" t="s">
        <v>419</v>
      </c>
      <c r="I976" s="65" t="s">
        <v>266</v>
      </c>
      <c r="J976" s="67">
        <v>1.2296E-3</v>
      </c>
      <c r="K976" s="67">
        <v>6.7840000000000001E-3</v>
      </c>
      <c r="L976" s="67">
        <v>6.7840000000000001E-3</v>
      </c>
      <c r="M976" s="67">
        <f>VLOOKUP('3. Pollutant Emissions - EF'!A976,'2. Emissions Units &amp; Activities'!A:M,11,FALSE)*G976</f>
        <v>0</v>
      </c>
      <c r="N976" s="67">
        <f>VLOOKUP('3. Pollutant Emissions - EF'!A976,'2. Emissions Units &amp; Activities'!A:M,12,FALSE)*G976</f>
        <v>1.8586301369862969E-5</v>
      </c>
      <c r="O976" s="67">
        <f>VLOOKUP('3. Pollutant Emissions - EF'!A976,'2. Emissions Units &amp; Activities'!A:M,13,FALSE)*G976</f>
        <v>1.8586301369862969E-5</v>
      </c>
    </row>
    <row r="977" spans="1:15" x14ac:dyDescent="0.35">
      <c r="A977" s="63" t="s">
        <v>139</v>
      </c>
      <c r="B977" s="66" t="s">
        <v>253</v>
      </c>
      <c r="C977" s="66" t="s">
        <v>254</v>
      </c>
      <c r="D977" s="8">
        <f>IFERROR(IF(OR($B977="",$B977="No CAS"),INDEX('[1]DEQ Pollutant List'!$A$7:$A$611,MATCH($C977,'[1]DEQ Pollutant List'!$C$7:$C$611,0)),INDEX('[1]DEQ Pollutant List'!$A$7:$A$611,MATCH($B977,'[1]DEQ Pollutant List'!$B$7:$B$611,0))),"")</f>
        <v>430</v>
      </c>
      <c r="F977" s="104">
        <v>2.94E-5</v>
      </c>
      <c r="G977" s="66">
        <v>2.94E-5</v>
      </c>
      <c r="H977" s="66" t="s">
        <v>419</v>
      </c>
      <c r="I977" s="66" t="s">
        <v>266</v>
      </c>
      <c r="J977" s="68">
        <v>4.2630000000000001E-4</v>
      </c>
      <c r="K977" s="68">
        <v>2.3519999999999999E-3</v>
      </c>
      <c r="L977" s="68">
        <v>2.3519999999999999E-3</v>
      </c>
      <c r="M977" s="68">
        <f>VLOOKUP('3. Pollutant Emissions - EF'!A977,'2. Emissions Units &amp; Activities'!A:M,11,FALSE)*G977</f>
        <v>0</v>
      </c>
      <c r="N977" s="68">
        <f>VLOOKUP('3. Pollutant Emissions - EF'!A977,'2. Emissions Units &amp; Activities'!A:M,12,FALSE)*G977</f>
        <v>6.44383561643834E-6</v>
      </c>
      <c r="O977" s="68">
        <f>VLOOKUP('3. Pollutant Emissions - EF'!A977,'2. Emissions Units &amp; Activities'!A:M,13,FALSE)*G977</f>
        <v>6.44383561643834E-6</v>
      </c>
    </row>
    <row r="978" spans="1:15" x14ac:dyDescent="0.35">
      <c r="A978" s="62" t="s">
        <v>139</v>
      </c>
      <c r="B978" s="65" t="s">
        <v>255</v>
      </c>
      <c r="C978" s="65" t="s">
        <v>256</v>
      </c>
      <c r="D978" s="8">
        <f>IFERROR(IF(OR($B978="",$B978="No CAS"),INDEX('[1]DEQ Pollutant List'!$A$7:$A$611,MATCH($C978,'[1]DEQ Pollutant List'!$C$7:$C$611,0)),INDEX('[1]DEQ Pollutant List'!$A$7:$A$611,MATCH($B978,'[1]DEQ Pollutant List'!$B$7:$B$611,0))),"")</f>
        <v>431</v>
      </c>
      <c r="F978" s="104">
        <v>4.78E-6</v>
      </c>
      <c r="G978" s="65">
        <v>4.78E-6</v>
      </c>
      <c r="H978" s="65" t="s">
        <v>419</v>
      </c>
      <c r="I978" s="65" t="s">
        <v>266</v>
      </c>
      <c r="J978" s="67">
        <v>6.9309999999999999E-5</v>
      </c>
      <c r="K978" s="67">
        <v>3.8240000000000003E-4</v>
      </c>
      <c r="L978" s="67">
        <v>3.8240000000000003E-4</v>
      </c>
      <c r="M978" s="67">
        <f>VLOOKUP('3. Pollutant Emissions - EF'!A978,'2. Emissions Units &amp; Activities'!A:M,11,FALSE)*G978</f>
        <v>0</v>
      </c>
      <c r="N978" s="67">
        <f>VLOOKUP('3. Pollutant Emissions - EF'!A978,'2. Emissions Units &amp; Activities'!A:M,12,FALSE)*G978</f>
        <v>1.0476712328767098E-6</v>
      </c>
      <c r="O978" s="67">
        <f>VLOOKUP('3. Pollutant Emissions - EF'!A978,'2. Emissions Units &amp; Activities'!A:M,13,FALSE)*G978</f>
        <v>1.0476712328767098E-6</v>
      </c>
    </row>
    <row r="979" spans="1:15" x14ac:dyDescent="0.35">
      <c r="A979" s="63" t="s">
        <v>139</v>
      </c>
      <c r="B979" s="66" t="s">
        <v>257</v>
      </c>
      <c r="C979" s="66" t="s">
        <v>258</v>
      </c>
      <c r="D979" s="8">
        <f>IFERROR(IF(OR($B979="",$B979="No CAS"),INDEX('[1]DEQ Pollutant List'!$A$7:$A$611,MATCH($C979,'[1]DEQ Pollutant List'!$C$7:$C$611,0)),INDEX('[1]DEQ Pollutant List'!$A$7:$A$611,MATCH($B979,'[1]DEQ Pollutant List'!$B$7:$B$611,0))),"")</f>
        <v>600</v>
      </c>
      <c r="F979" s="104">
        <v>4.0900000000000002E-4</v>
      </c>
      <c r="G979" s="66">
        <v>4.0900000000000002E-4</v>
      </c>
      <c r="H979" s="66" t="s">
        <v>419</v>
      </c>
      <c r="I979" s="66" t="s">
        <v>266</v>
      </c>
      <c r="J979" s="89">
        <v>5.9305E-3</v>
      </c>
      <c r="K979" s="68">
        <v>3.2719999999999999E-2</v>
      </c>
      <c r="L979" s="68">
        <v>3.2719999999999999E-2</v>
      </c>
      <c r="M979" s="68">
        <f>VLOOKUP('3. Pollutant Emissions - EF'!A979,'2. Emissions Units &amp; Activities'!A:M,11,FALSE)*G979</f>
        <v>0</v>
      </c>
      <c r="N979" s="68">
        <f>VLOOKUP('3. Pollutant Emissions - EF'!A979,'2. Emissions Units &amp; Activities'!A:M,12,FALSE)*G979</f>
        <v>8.9643835616438141E-5</v>
      </c>
      <c r="O979" s="68">
        <f>VLOOKUP('3. Pollutant Emissions - EF'!A979,'2. Emissions Units &amp; Activities'!A:M,13,FALSE)*G979</f>
        <v>8.9643835616438141E-5</v>
      </c>
    </row>
    <row r="980" spans="1:15" x14ac:dyDescent="0.35">
      <c r="A980" s="62" t="s">
        <v>139</v>
      </c>
      <c r="B980" s="65" t="s">
        <v>296</v>
      </c>
      <c r="C980" s="65" t="s">
        <v>297</v>
      </c>
      <c r="D980" s="8">
        <f>IFERROR(IF(OR($B980="",$B980="No CAS"),INDEX('[1]DEQ Pollutant List'!$A$7:$A$611,MATCH($C980,'[1]DEQ Pollutant List'!$C$7:$C$611,0)),INDEX('[1]DEQ Pollutant List'!$A$7:$A$611,MATCH($B980,'[1]DEQ Pollutant List'!$B$7:$B$611,0))),"")</f>
        <v>628</v>
      </c>
      <c r="F980" s="104">
        <v>2.8499999999999999E-4</v>
      </c>
      <c r="G980" s="65">
        <v>2.8499999999999999E-4</v>
      </c>
      <c r="H980" s="65" t="s">
        <v>419</v>
      </c>
      <c r="I980" s="65" t="s">
        <v>266</v>
      </c>
      <c r="J980" s="88">
        <v>4.1324999999999999E-3</v>
      </c>
      <c r="K980" s="67">
        <v>2.2800000000000001E-2</v>
      </c>
      <c r="L980" s="67">
        <v>2.2800000000000001E-2</v>
      </c>
      <c r="M980" s="67">
        <f>VLOOKUP('3. Pollutant Emissions - EF'!A980,'2. Emissions Units &amp; Activities'!A:M,11,FALSE)*G980</f>
        <v>0</v>
      </c>
      <c r="N980" s="67">
        <f>VLOOKUP('3. Pollutant Emissions - EF'!A980,'2. Emissions Units &amp; Activities'!A:M,12,FALSE)*G980</f>
        <v>6.2465753424657372E-5</v>
      </c>
      <c r="O980" s="67">
        <f>VLOOKUP('3. Pollutant Emissions - EF'!A980,'2. Emissions Units &amp; Activities'!A:M,13,FALSE)*G980</f>
        <v>6.2465753424657372E-5</v>
      </c>
    </row>
    <row r="981" spans="1:15" x14ac:dyDescent="0.35">
      <c r="A981" s="63" t="s">
        <v>140</v>
      </c>
      <c r="B981" s="66" t="s">
        <v>206</v>
      </c>
      <c r="C981" s="66" t="s">
        <v>207</v>
      </c>
      <c r="D981" s="8">
        <f>IFERROR(IF(OR($B981="",$B981="No CAS"),INDEX('[1]DEQ Pollutant List'!$A$7:$A$611,MATCH($C981,'[1]DEQ Pollutant List'!$C$7:$C$611,0)),INDEX('[1]DEQ Pollutant List'!$A$7:$A$611,MATCH($B981,'[1]DEQ Pollutant List'!$B$7:$B$611,0))),"")</f>
        <v>1</v>
      </c>
      <c r="F981" s="104">
        <v>7.67E-4</v>
      </c>
      <c r="G981" s="66">
        <v>7.67E-4</v>
      </c>
      <c r="H981" s="66" t="s">
        <v>417</v>
      </c>
      <c r="I981" s="66" t="s">
        <v>266</v>
      </c>
      <c r="J981" s="89">
        <v>0</v>
      </c>
      <c r="K981" s="68">
        <v>0</v>
      </c>
      <c r="L981" s="68">
        <v>0</v>
      </c>
      <c r="M981" s="68">
        <f>VLOOKUP('3. Pollutant Emissions - EF'!A981,'2. Emissions Units &amp; Activities'!A:M,11,FALSE)*G981</f>
        <v>0</v>
      </c>
      <c r="N981" s="68">
        <f>VLOOKUP('3. Pollutant Emissions - EF'!A981,'2. Emissions Units &amp; Activities'!A:M,12,FALSE)*G981</f>
        <v>0</v>
      </c>
      <c r="O981" s="68">
        <f>VLOOKUP('3. Pollutant Emissions - EF'!A981,'2. Emissions Units &amp; Activities'!A:M,13,FALSE)*G981</f>
        <v>0</v>
      </c>
    </row>
    <row r="982" spans="1:15" x14ac:dyDescent="0.35">
      <c r="A982" s="62" t="s">
        <v>140</v>
      </c>
      <c r="B982" s="65" t="s">
        <v>301</v>
      </c>
      <c r="C982" s="65" t="s">
        <v>302</v>
      </c>
      <c r="D982" s="8">
        <f>IFERROR(IF(OR($B982="",$B982="No CAS"),INDEX('[1]DEQ Pollutant List'!$A$7:$A$611,MATCH($C982,'[1]DEQ Pollutant List'!$C$7:$C$611,0)),INDEX('[1]DEQ Pollutant List'!$A$7:$A$611,MATCH($B982,'[1]DEQ Pollutant List'!$B$7:$B$611,0))),"")</f>
        <v>5</v>
      </c>
      <c r="F982" s="104">
        <v>9.2499999999999999E-5</v>
      </c>
      <c r="G982" s="65">
        <v>9.2499999999999999E-5</v>
      </c>
      <c r="H982" s="65" t="s">
        <v>417</v>
      </c>
      <c r="I982" s="65" t="s">
        <v>266</v>
      </c>
      <c r="J982" s="88">
        <v>0</v>
      </c>
      <c r="K982" s="67">
        <v>0</v>
      </c>
      <c r="L982" s="67">
        <v>0</v>
      </c>
      <c r="M982" s="67">
        <f>VLOOKUP('3. Pollutant Emissions - EF'!A982,'2. Emissions Units &amp; Activities'!A:M,11,FALSE)*G982</f>
        <v>0</v>
      </c>
      <c r="N982" s="67">
        <f>VLOOKUP('3. Pollutant Emissions - EF'!A982,'2. Emissions Units &amp; Activities'!A:M,12,FALSE)*G982</f>
        <v>0</v>
      </c>
      <c r="O982" s="67">
        <f>VLOOKUP('3. Pollutant Emissions - EF'!A982,'2. Emissions Units &amp; Activities'!A:M,13,FALSE)*G982</f>
        <v>0</v>
      </c>
    </row>
    <row r="983" spans="1:15" x14ac:dyDescent="0.35">
      <c r="A983" s="63" t="s">
        <v>140</v>
      </c>
      <c r="B983" s="66" t="s">
        <v>312</v>
      </c>
      <c r="C983" s="66" t="s">
        <v>313</v>
      </c>
      <c r="D983" s="8">
        <f>IFERROR(IF(OR($B983="",$B983="No CAS"),INDEX('[1]DEQ Pollutant List'!$A$7:$A$611,MATCH($C983,'[1]DEQ Pollutant List'!$C$7:$C$611,0)),INDEX('[1]DEQ Pollutant List'!$A$7:$A$611,MATCH($B983,'[1]DEQ Pollutant List'!$B$7:$B$611,0))),"")</f>
        <v>46</v>
      </c>
      <c r="F983" s="104">
        <v>9.3300000000000002E-4</v>
      </c>
      <c r="G983" s="66">
        <v>9.3300000000000002E-4</v>
      </c>
      <c r="H983" s="66" t="s">
        <v>417</v>
      </c>
      <c r="I983" s="66" t="s">
        <v>266</v>
      </c>
      <c r="J983" s="68">
        <v>0</v>
      </c>
      <c r="K983" s="68">
        <v>0</v>
      </c>
      <c r="L983" s="68">
        <v>0</v>
      </c>
      <c r="M983" s="68">
        <f>VLOOKUP('3. Pollutant Emissions - EF'!A983,'2. Emissions Units &amp; Activities'!A:M,11,FALSE)*G983</f>
        <v>0</v>
      </c>
      <c r="N983" s="68">
        <f>VLOOKUP('3. Pollutant Emissions - EF'!A983,'2. Emissions Units &amp; Activities'!A:M,12,FALSE)*G983</f>
        <v>0</v>
      </c>
      <c r="O983" s="68">
        <f>VLOOKUP('3. Pollutant Emissions - EF'!A983,'2. Emissions Units &amp; Activities'!A:M,13,FALSE)*G983</f>
        <v>0</v>
      </c>
    </row>
    <row r="984" spans="1:15" x14ac:dyDescent="0.35">
      <c r="A984" s="62" t="s">
        <v>140</v>
      </c>
      <c r="B984" s="65" t="s">
        <v>217</v>
      </c>
      <c r="C984" s="65" t="s">
        <v>218</v>
      </c>
      <c r="D984" s="8">
        <f>IFERROR(IF(OR($B984="",$B984="No CAS"),INDEX('[1]DEQ Pollutant List'!$A$7:$A$611,MATCH($C984,'[1]DEQ Pollutant List'!$C$7:$C$611,0)),INDEX('[1]DEQ Pollutant List'!$A$7:$A$611,MATCH($B984,'[1]DEQ Pollutant List'!$B$7:$B$611,0))),"")</f>
        <v>250</v>
      </c>
      <c r="F984" s="104">
        <v>1.1800000000000001E-3</v>
      </c>
      <c r="G984" s="65">
        <v>1.1800000000000001E-3</v>
      </c>
      <c r="H984" s="65" t="s">
        <v>417</v>
      </c>
      <c r="I984" s="65" t="s">
        <v>266</v>
      </c>
      <c r="J984" s="88">
        <v>0</v>
      </c>
      <c r="K984" s="67">
        <v>0</v>
      </c>
      <c r="L984" s="67">
        <v>0</v>
      </c>
      <c r="M984" s="67">
        <f>VLOOKUP('3. Pollutant Emissions - EF'!A984,'2. Emissions Units &amp; Activities'!A:M,11,FALSE)*G984</f>
        <v>0</v>
      </c>
      <c r="N984" s="67">
        <f>VLOOKUP('3. Pollutant Emissions - EF'!A984,'2. Emissions Units &amp; Activities'!A:M,12,FALSE)*G984</f>
        <v>0</v>
      </c>
      <c r="O984" s="67">
        <f>VLOOKUP('3. Pollutant Emissions - EF'!A984,'2. Emissions Units &amp; Activities'!A:M,13,FALSE)*G984</f>
        <v>0</v>
      </c>
    </row>
    <row r="985" spans="1:15" x14ac:dyDescent="0.35">
      <c r="A985" s="63" t="s">
        <v>140</v>
      </c>
      <c r="B985" s="66" t="s">
        <v>251</v>
      </c>
      <c r="C985" s="66" t="s">
        <v>252</v>
      </c>
      <c r="D985" s="8">
        <f>IFERROR(IF(OR($B985="",$B985="No CAS"),INDEX('[1]DEQ Pollutant List'!$A$7:$A$611,MATCH($C985,'[1]DEQ Pollutant List'!$C$7:$C$611,0)),INDEX('[1]DEQ Pollutant List'!$A$7:$A$611,MATCH($B985,'[1]DEQ Pollutant List'!$B$7:$B$611,0))),"")</f>
        <v>428</v>
      </c>
      <c r="F985" s="104">
        <v>8.4800000000000001E-5</v>
      </c>
      <c r="G985" s="66">
        <v>8.4800000000000001E-5</v>
      </c>
      <c r="H985" s="66" t="s">
        <v>417</v>
      </c>
      <c r="I985" s="66" t="s">
        <v>266</v>
      </c>
      <c r="J985" s="68">
        <v>0</v>
      </c>
      <c r="K985" s="68">
        <v>0</v>
      </c>
      <c r="L985" s="68">
        <v>0</v>
      </c>
      <c r="M985" s="68">
        <f>VLOOKUP('3. Pollutant Emissions - EF'!A985,'2. Emissions Units &amp; Activities'!A:M,11,FALSE)*G985</f>
        <v>0</v>
      </c>
      <c r="N985" s="68">
        <f>VLOOKUP('3. Pollutant Emissions - EF'!A985,'2. Emissions Units &amp; Activities'!A:M,12,FALSE)*G985</f>
        <v>0</v>
      </c>
      <c r="O985" s="68">
        <f>VLOOKUP('3. Pollutant Emissions - EF'!A985,'2. Emissions Units &amp; Activities'!A:M,13,FALSE)*G985</f>
        <v>0</v>
      </c>
    </row>
    <row r="986" spans="1:15" x14ac:dyDescent="0.35">
      <c r="A986" s="62" t="s">
        <v>140</v>
      </c>
      <c r="B986" s="65" t="s">
        <v>257</v>
      </c>
      <c r="C986" s="65" t="s">
        <v>258</v>
      </c>
      <c r="D986" s="8">
        <f>IFERROR(IF(OR($B986="",$B986="No CAS"),INDEX('[1]DEQ Pollutant List'!$A$7:$A$611,MATCH($C986,'[1]DEQ Pollutant List'!$C$7:$C$611,0)),INDEX('[1]DEQ Pollutant List'!$A$7:$A$611,MATCH($B986,'[1]DEQ Pollutant List'!$B$7:$B$611,0))),"")</f>
        <v>600</v>
      </c>
      <c r="F986" s="104">
        <v>4.0900000000000002E-4</v>
      </c>
      <c r="G986" s="65">
        <v>4.0900000000000002E-4</v>
      </c>
      <c r="H986" s="65" t="s">
        <v>417</v>
      </c>
      <c r="I986" s="65" t="s">
        <v>266</v>
      </c>
      <c r="J986" s="88">
        <v>0</v>
      </c>
      <c r="K986" s="67">
        <v>0</v>
      </c>
      <c r="L986" s="67">
        <v>0</v>
      </c>
      <c r="M986" s="67">
        <f>VLOOKUP('3. Pollutant Emissions - EF'!A986,'2. Emissions Units &amp; Activities'!A:M,11,FALSE)*G986</f>
        <v>0</v>
      </c>
      <c r="N986" s="67">
        <f>VLOOKUP('3. Pollutant Emissions - EF'!A986,'2. Emissions Units &amp; Activities'!A:M,12,FALSE)*G986</f>
        <v>0</v>
      </c>
      <c r="O986" s="67">
        <f>VLOOKUP('3. Pollutant Emissions - EF'!A986,'2. Emissions Units &amp; Activities'!A:M,13,FALSE)*G986</f>
        <v>0</v>
      </c>
    </row>
    <row r="987" spans="1:15" x14ac:dyDescent="0.35">
      <c r="A987" s="63" t="s">
        <v>140</v>
      </c>
      <c r="B987" s="66" t="s">
        <v>296</v>
      </c>
      <c r="C987" s="66" t="s">
        <v>297</v>
      </c>
      <c r="D987" s="8">
        <f>IFERROR(IF(OR($B987="",$B987="No CAS"),INDEX('[1]DEQ Pollutant List'!$A$7:$A$611,MATCH($C987,'[1]DEQ Pollutant List'!$C$7:$C$611,0)),INDEX('[1]DEQ Pollutant List'!$A$7:$A$611,MATCH($B987,'[1]DEQ Pollutant List'!$B$7:$B$611,0))),"")</f>
        <v>628</v>
      </c>
      <c r="F987" s="104">
        <v>2.8499999999999999E-4</v>
      </c>
      <c r="G987" s="66">
        <v>2.8499999999999999E-4</v>
      </c>
      <c r="H987" s="66" t="s">
        <v>417</v>
      </c>
      <c r="I987" s="66" t="s">
        <v>266</v>
      </c>
      <c r="J987" s="89">
        <v>0</v>
      </c>
      <c r="K987" s="68">
        <v>0</v>
      </c>
      <c r="L987" s="68">
        <v>0</v>
      </c>
      <c r="M987" s="68">
        <f>VLOOKUP('3. Pollutant Emissions - EF'!A987,'2. Emissions Units &amp; Activities'!A:M,11,FALSE)*G987</f>
        <v>0</v>
      </c>
      <c r="N987" s="68">
        <f>VLOOKUP('3. Pollutant Emissions - EF'!A987,'2. Emissions Units &amp; Activities'!A:M,12,FALSE)*G987</f>
        <v>0</v>
      </c>
      <c r="O987" s="68">
        <f>VLOOKUP('3. Pollutant Emissions - EF'!A987,'2. Emissions Units &amp; Activities'!A:M,13,FALSE)*G987</f>
        <v>0</v>
      </c>
    </row>
    <row r="988" spans="1:15" x14ac:dyDescent="0.35">
      <c r="A988" s="62" t="s">
        <v>143</v>
      </c>
      <c r="B988" s="65" t="s">
        <v>206</v>
      </c>
      <c r="C988" s="65" t="s">
        <v>207</v>
      </c>
      <c r="D988" s="8">
        <f>IFERROR(IF(OR($B988="",$B988="No CAS"),INDEX('[1]DEQ Pollutant List'!$A$7:$A$611,MATCH($C988,'[1]DEQ Pollutant List'!$C$7:$C$611,0)),INDEX('[1]DEQ Pollutant List'!$A$7:$A$611,MATCH($B988,'[1]DEQ Pollutant List'!$B$7:$B$611,0))),"")</f>
        <v>1</v>
      </c>
      <c r="F988" s="104">
        <v>7.67E-4</v>
      </c>
      <c r="G988" s="65">
        <v>7.67E-4</v>
      </c>
      <c r="H988" s="65" t="s">
        <v>418</v>
      </c>
      <c r="I988" s="65" t="s">
        <v>266</v>
      </c>
      <c r="J988" s="88">
        <v>9.2040000000000004E-4</v>
      </c>
      <c r="K988" s="67">
        <v>6.2126999999999998E-3</v>
      </c>
      <c r="L988" s="67">
        <v>6.2126999999999998E-3</v>
      </c>
      <c r="M988" s="67">
        <f>VLOOKUP('3. Pollutant Emissions - EF'!A988,'2. Emissions Units &amp; Activities'!A:M,11,FALSE)*G988</f>
        <v>0</v>
      </c>
      <c r="N988" s="67">
        <f>VLOOKUP('3. Pollutant Emissions - EF'!A988,'2. Emissions Units &amp; Activities'!A:M,12,FALSE)*G988</f>
        <v>1.7021095890410878E-5</v>
      </c>
      <c r="O988" s="67">
        <f>VLOOKUP('3. Pollutant Emissions - EF'!A988,'2. Emissions Units &amp; Activities'!A:M,13,FALSE)*G988</f>
        <v>1.7021095890410878E-5</v>
      </c>
    </row>
    <row r="989" spans="1:15" x14ac:dyDescent="0.35">
      <c r="A989" s="63" t="s">
        <v>143</v>
      </c>
      <c r="B989" s="66" t="s">
        <v>301</v>
      </c>
      <c r="C989" s="66" t="s">
        <v>302</v>
      </c>
      <c r="D989" s="8">
        <f>IFERROR(IF(OR($B989="",$B989="No CAS"),INDEX('[1]DEQ Pollutant List'!$A$7:$A$611,MATCH($C989,'[1]DEQ Pollutant List'!$C$7:$C$611,0)),INDEX('[1]DEQ Pollutant List'!$A$7:$A$611,MATCH($B989,'[1]DEQ Pollutant List'!$B$7:$B$611,0))),"")</f>
        <v>5</v>
      </c>
      <c r="F989" s="104">
        <v>9.2499999999999999E-5</v>
      </c>
      <c r="G989" s="66">
        <v>9.2499999999999999E-5</v>
      </c>
      <c r="H989" s="66" t="s">
        <v>418</v>
      </c>
      <c r="I989" s="66" t="s">
        <v>266</v>
      </c>
      <c r="J989" s="89">
        <v>1.11E-4</v>
      </c>
      <c r="K989" s="68">
        <v>7.4925000000000002E-4</v>
      </c>
      <c r="L989" s="68">
        <v>7.4925000000000002E-4</v>
      </c>
      <c r="M989" s="68">
        <f>VLOOKUP('3. Pollutant Emissions - EF'!A989,'2. Emissions Units &amp; Activities'!A:M,11,FALSE)*G989</f>
        <v>0</v>
      </c>
      <c r="N989" s="68">
        <f>VLOOKUP('3. Pollutant Emissions - EF'!A989,'2. Emissions Units &amp; Activities'!A:M,12,FALSE)*G989</f>
        <v>2.0527397260273873E-6</v>
      </c>
      <c r="O989" s="68">
        <f>VLOOKUP('3. Pollutant Emissions - EF'!A989,'2. Emissions Units &amp; Activities'!A:M,13,FALSE)*G989</f>
        <v>2.0527397260273873E-6</v>
      </c>
    </row>
    <row r="990" spans="1:15" x14ac:dyDescent="0.35">
      <c r="A990" s="62" t="s">
        <v>143</v>
      </c>
      <c r="B990" s="65" t="s">
        <v>312</v>
      </c>
      <c r="C990" s="65" t="s">
        <v>313</v>
      </c>
      <c r="D990" s="8">
        <f>IFERROR(IF(OR($B990="",$B990="No CAS"),INDEX('[1]DEQ Pollutant List'!$A$7:$A$611,MATCH($C990,'[1]DEQ Pollutant List'!$C$7:$C$611,0)),INDEX('[1]DEQ Pollutant List'!$A$7:$A$611,MATCH($B990,'[1]DEQ Pollutant List'!$B$7:$B$611,0))),"")</f>
        <v>46</v>
      </c>
      <c r="F990" s="104">
        <v>9.3300000000000002E-4</v>
      </c>
      <c r="G990" s="65">
        <v>9.3300000000000002E-4</v>
      </c>
      <c r="H990" s="65" t="s">
        <v>418</v>
      </c>
      <c r="I990" s="65" t="s">
        <v>266</v>
      </c>
      <c r="J990" s="67">
        <v>1.1195999999999999E-3</v>
      </c>
      <c r="K990" s="67">
        <v>7.5573000000000003E-3</v>
      </c>
      <c r="L990" s="67">
        <v>7.5573000000000003E-3</v>
      </c>
      <c r="M990" s="67">
        <f>VLOOKUP('3. Pollutant Emissions - EF'!A990,'2. Emissions Units &amp; Activities'!A:M,11,FALSE)*G990</f>
        <v>0</v>
      </c>
      <c r="N990" s="67">
        <f>VLOOKUP('3. Pollutant Emissions - EF'!A990,'2. Emissions Units &amp; Activities'!A:M,12,FALSE)*G990</f>
        <v>2.0704931506849215E-5</v>
      </c>
      <c r="O990" s="67">
        <f>VLOOKUP('3. Pollutant Emissions - EF'!A990,'2. Emissions Units &amp; Activities'!A:M,13,FALSE)*G990</f>
        <v>2.0704931506849215E-5</v>
      </c>
    </row>
    <row r="991" spans="1:15" x14ac:dyDescent="0.35">
      <c r="A991" s="63" t="s">
        <v>143</v>
      </c>
      <c r="B991" s="66" t="s">
        <v>217</v>
      </c>
      <c r="C991" s="66" t="s">
        <v>218</v>
      </c>
      <c r="D991" s="8">
        <f>IFERROR(IF(OR($B991="",$B991="No CAS"),INDEX('[1]DEQ Pollutant List'!$A$7:$A$611,MATCH($C991,'[1]DEQ Pollutant List'!$C$7:$C$611,0)),INDEX('[1]DEQ Pollutant List'!$A$7:$A$611,MATCH($B991,'[1]DEQ Pollutant List'!$B$7:$B$611,0))),"")</f>
        <v>250</v>
      </c>
      <c r="F991" s="104">
        <v>1.1800000000000001E-3</v>
      </c>
      <c r="G991" s="66">
        <v>1.1800000000000001E-3</v>
      </c>
      <c r="H991" s="66" t="s">
        <v>418</v>
      </c>
      <c r="I991" s="66" t="s">
        <v>266</v>
      </c>
      <c r="J991" s="89">
        <v>1.4159999999999999E-3</v>
      </c>
      <c r="K991" s="68">
        <v>9.5580000000000005E-3</v>
      </c>
      <c r="L991" s="68">
        <v>9.5580000000000005E-3</v>
      </c>
      <c r="M991" s="68">
        <f>VLOOKUP('3. Pollutant Emissions - EF'!A991,'2. Emissions Units &amp; Activities'!A:M,11,FALSE)*G991</f>
        <v>0</v>
      </c>
      <c r="N991" s="68">
        <f>VLOOKUP('3. Pollutant Emissions - EF'!A991,'2. Emissions Units &amp; Activities'!A:M,12,FALSE)*G991</f>
        <v>2.6186301369862889E-5</v>
      </c>
      <c r="O991" s="68">
        <f>VLOOKUP('3. Pollutant Emissions - EF'!A991,'2. Emissions Units &amp; Activities'!A:M,13,FALSE)*G991</f>
        <v>2.6186301369862889E-5</v>
      </c>
    </row>
    <row r="992" spans="1:15" x14ac:dyDescent="0.35">
      <c r="A992" s="62" t="s">
        <v>143</v>
      </c>
      <c r="B992" s="65" t="s">
        <v>251</v>
      </c>
      <c r="C992" s="65" t="s">
        <v>252</v>
      </c>
      <c r="D992" s="8">
        <f>IFERROR(IF(OR($B992="",$B992="No CAS"),INDEX('[1]DEQ Pollutant List'!$A$7:$A$611,MATCH($C992,'[1]DEQ Pollutant List'!$C$7:$C$611,0)),INDEX('[1]DEQ Pollutant List'!$A$7:$A$611,MATCH($B992,'[1]DEQ Pollutant List'!$B$7:$B$611,0))),"")</f>
        <v>428</v>
      </c>
      <c r="F992" s="104">
        <v>8.4800000000000001E-5</v>
      </c>
      <c r="G992" s="65">
        <v>8.4800000000000001E-5</v>
      </c>
      <c r="H992" s="65" t="s">
        <v>418</v>
      </c>
      <c r="I992" s="65" t="s">
        <v>266</v>
      </c>
      <c r="J992" s="67">
        <v>1.0176E-4</v>
      </c>
      <c r="K992" s="67">
        <v>6.8687999999999996E-4</v>
      </c>
      <c r="L992" s="67">
        <v>6.8687999999999996E-4</v>
      </c>
      <c r="M992" s="67">
        <f>VLOOKUP('3. Pollutant Emissions - EF'!A992,'2. Emissions Units &amp; Activities'!A:M,11,FALSE)*G992</f>
        <v>0</v>
      </c>
      <c r="N992" s="67">
        <f>VLOOKUP('3. Pollutant Emissions - EF'!A992,'2. Emissions Units &amp; Activities'!A:M,12,FALSE)*G992</f>
        <v>1.881863013698621E-6</v>
      </c>
      <c r="O992" s="67">
        <f>VLOOKUP('3. Pollutant Emissions - EF'!A992,'2. Emissions Units &amp; Activities'!A:M,13,FALSE)*G992</f>
        <v>1.881863013698621E-6</v>
      </c>
    </row>
    <row r="993" spans="1:15" x14ac:dyDescent="0.35">
      <c r="A993" s="63" t="s">
        <v>143</v>
      </c>
      <c r="B993" s="66" t="s">
        <v>257</v>
      </c>
      <c r="C993" s="66" t="s">
        <v>258</v>
      </c>
      <c r="D993" s="8">
        <f>IFERROR(IF(OR($B993="",$B993="No CAS"),INDEX('[1]DEQ Pollutant List'!$A$7:$A$611,MATCH($C993,'[1]DEQ Pollutant List'!$C$7:$C$611,0)),INDEX('[1]DEQ Pollutant List'!$A$7:$A$611,MATCH($B993,'[1]DEQ Pollutant List'!$B$7:$B$611,0))),"")</f>
        <v>600</v>
      </c>
      <c r="F993" s="104">
        <v>4.0900000000000002E-4</v>
      </c>
      <c r="G993" s="66">
        <v>4.0900000000000002E-4</v>
      </c>
      <c r="H993" s="66" t="s">
        <v>418</v>
      </c>
      <c r="I993" s="66" t="s">
        <v>266</v>
      </c>
      <c r="J993" s="89">
        <v>4.908E-4</v>
      </c>
      <c r="K993" s="68">
        <v>3.3129000000000001E-3</v>
      </c>
      <c r="L993" s="68">
        <v>3.3129000000000001E-3</v>
      </c>
      <c r="M993" s="68">
        <f>VLOOKUP('3. Pollutant Emissions - EF'!A993,'2. Emissions Units &amp; Activities'!A:M,11,FALSE)*G993</f>
        <v>0</v>
      </c>
      <c r="N993" s="68">
        <f>VLOOKUP('3. Pollutant Emissions - EF'!A993,'2. Emissions Units &amp; Activities'!A:M,12,FALSE)*G993</f>
        <v>9.0764383561643412E-6</v>
      </c>
      <c r="O993" s="68">
        <f>VLOOKUP('3. Pollutant Emissions - EF'!A993,'2. Emissions Units &amp; Activities'!A:M,13,FALSE)*G993</f>
        <v>9.0764383561643412E-6</v>
      </c>
    </row>
    <row r="994" spans="1:15" x14ac:dyDescent="0.35">
      <c r="A994" s="62" t="s">
        <v>143</v>
      </c>
      <c r="B994" s="65" t="s">
        <v>296</v>
      </c>
      <c r="C994" s="65" t="s">
        <v>297</v>
      </c>
      <c r="D994" s="8">
        <f>IFERROR(IF(OR($B994="",$B994="No CAS"),INDEX('[1]DEQ Pollutant List'!$A$7:$A$611,MATCH($C994,'[1]DEQ Pollutant List'!$C$7:$C$611,0)),INDEX('[1]DEQ Pollutant List'!$A$7:$A$611,MATCH($B994,'[1]DEQ Pollutant List'!$B$7:$B$611,0))),"")</f>
        <v>628</v>
      </c>
      <c r="F994" s="104">
        <v>2.8499999999999999E-4</v>
      </c>
      <c r="G994" s="65">
        <v>2.8499999999999999E-4</v>
      </c>
      <c r="H994" s="65" t="s">
        <v>418</v>
      </c>
      <c r="I994" s="65" t="s">
        <v>266</v>
      </c>
      <c r="J994" s="88">
        <v>3.4200000000000002E-4</v>
      </c>
      <c r="K994" s="67">
        <v>2.3084999999999998E-3</v>
      </c>
      <c r="L994" s="67">
        <v>2.3084999999999998E-3</v>
      </c>
      <c r="M994" s="67">
        <f>VLOOKUP('3. Pollutant Emissions - EF'!A994,'2. Emissions Units &amp; Activities'!A:M,11,FALSE)*G994</f>
        <v>0</v>
      </c>
      <c r="N994" s="67">
        <f>VLOOKUP('3. Pollutant Emissions - EF'!A994,'2. Emissions Units &amp; Activities'!A:M,12,FALSE)*G994</f>
        <v>6.3246575342465451E-6</v>
      </c>
      <c r="O994" s="67">
        <f>VLOOKUP('3. Pollutant Emissions - EF'!A994,'2. Emissions Units &amp; Activities'!A:M,13,FALSE)*G994</f>
        <v>6.3246575342465451E-6</v>
      </c>
    </row>
    <row r="995" spans="1:15" x14ac:dyDescent="0.35">
      <c r="A995" s="63" t="s">
        <v>145</v>
      </c>
      <c r="B995" s="66" t="s">
        <v>310</v>
      </c>
      <c r="C995" s="66" t="s">
        <v>311</v>
      </c>
      <c r="D995" s="8">
        <f>IFERROR(IF(OR($B995="",$B995="No CAS"),INDEX('[1]DEQ Pollutant List'!$A$7:$A$611,MATCH($C995,'[1]DEQ Pollutant List'!$C$7:$C$611,0)),INDEX('[1]DEQ Pollutant List'!$A$7:$A$611,MATCH($B995,'[1]DEQ Pollutant List'!$B$7:$B$611,0))),"")</f>
        <v>75</v>
      </c>
      <c r="F995" s="103">
        <v>3.9100000000000002E-5</v>
      </c>
      <c r="G995" s="66">
        <v>3.9100000000000002E-5</v>
      </c>
      <c r="H995" s="66" t="s">
        <v>417</v>
      </c>
      <c r="I995" s="66" t="s">
        <v>266</v>
      </c>
      <c r="J995" s="68">
        <v>0</v>
      </c>
      <c r="K995" s="68">
        <v>0</v>
      </c>
      <c r="L995" s="68">
        <v>0</v>
      </c>
      <c r="M995" s="68">
        <f>VLOOKUP('3. Pollutant Emissions - EF'!A995,'2. Emissions Units &amp; Activities'!A:M,11,FALSE)*G995</f>
        <v>0</v>
      </c>
      <c r="N995" s="68">
        <f>VLOOKUP('3. Pollutant Emissions - EF'!A995,'2. Emissions Units &amp; Activities'!A:M,12,FALSE)*G995</f>
        <v>0</v>
      </c>
      <c r="O995" s="68">
        <f>VLOOKUP('3. Pollutant Emissions - EF'!A995,'2. Emissions Units &amp; Activities'!A:M,13,FALSE)*G995</f>
        <v>0</v>
      </c>
    </row>
    <row r="996" spans="1:15" x14ac:dyDescent="0.35">
      <c r="A996" s="62" t="s">
        <v>145</v>
      </c>
      <c r="B996" s="65" t="s">
        <v>363</v>
      </c>
      <c r="C996" s="65" t="s">
        <v>364</v>
      </c>
      <c r="D996" s="8">
        <f>IFERROR(IF(OR($B996="",$B996="No CAS"),INDEX('[1]DEQ Pollutant List'!$A$7:$A$611,MATCH($C996,'[1]DEQ Pollutant List'!$C$7:$C$611,0)),INDEX('[1]DEQ Pollutant List'!$A$7:$A$611,MATCH($B996,'[1]DEQ Pollutant List'!$B$7:$B$611,0))),"")</f>
        <v>402</v>
      </c>
      <c r="F996" s="103">
        <v>1.42E-6</v>
      </c>
      <c r="G996" s="65">
        <v>1.42E-6</v>
      </c>
      <c r="H996" s="65" t="s">
        <v>417</v>
      </c>
      <c r="I996" s="65" t="s">
        <v>266</v>
      </c>
      <c r="J996" s="67">
        <v>0</v>
      </c>
      <c r="K996" s="67">
        <v>0</v>
      </c>
      <c r="L996" s="67">
        <v>0</v>
      </c>
      <c r="M996" s="67">
        <f>VLOOKUP('3. Pollutant Emissions - EF'!A996,'2. Emissions Units &amp; Activities'!A:M,11,FALSE)*G996</f>
        <v>0</v>
      </c>
      <c r="N996" s="67">
        <f>VLOOKUP('3. Pollutant Emissions - EF'!A996,'2. Emissions Units &amp; Activities'!A:M,12,FALSE)*G996</f>
        <v>0</v>
      </c>
      <c r="O996" s="67">
        <f>VLOOKUP('3. Pollutant Emissions - EF'!A996,'2. Emissions Units &amp; Activities'!A:M,13,FALSE)*G996</f>
        <v>0</v>
      </c>
    </row>
    <row r="997" spans="1:15" x14ac:dyDescent="0.35">
      <c r="A997" s="63" t="s">
        <v>145</v>
      </c>
      <c r="B997" s="66" t="s">
        <v>365</v>
      </c>
      <c r="C997" s="66" t="s">
        <v>366</v>
      </c>
      <c r="D997" s="8">
        <f>IFERROR(IF(OR($B997="",$B997="No CAS"),INDEX('[1]DEQ Pollutant List'!$A$7:$A$611,MATCH($C997,'[1]DEQ Pollutant List'!$C$7:$C$611,0)),INDEX('[1]DEQ Pollutant List'!$A$7:$A$611,MATCH($B997,'[1]DEQ Pollutant List'!$B$7:$B$611,0))),"")</f>
        <v>403</v>
      </c>
      <c r="F997" s="103">
        <v>5.0000000000000004E-6</v>
      </c>
      <c r="G997" s="66">
        <v>5.0000000000000004E-6</v>
      </c>
      <c r="H997" s="66" t="s">
        <v>417</v>
      </c>
      <c r="I997" s="66" t="s">
        <v>266</v>
      </c>
      <c r="J997" s="66">
        <v>0</v>
      </c>
      <c r="K997" s="68">
        <v>0</v>
      </c>
      <c r="L997" s="68">
        <v>0</v>
      </c>
      <c r="M997" s="68">
        <f>VLOOKUP('3. Pollutant Emissions - EF'!A997,'2. Emissions Units &amp; Activities'!A:M,11,FALSE)*G997</f>
        <v>0</v>
      </c>
      <c r="N997" s="68">
        <f>VLOOKUP('3. Pollutant Emissions - EF'!A997,'2. Emissions Units &amp; Activities'!A:M,12,FALSE)*G997</f>
        <v>0</v>
      </c>
      <c r="O997" s="68">
        <f>VLOOKUP('3. Pollutant Emissions - EF'!A997,'2. Emissions Units &amp; Activities'!A:M,13,FALSE)*G997</f>
        <v>0</v>
      </c>
    </row>
    <row r="998" spans="1:15" x14ac:dyDescent="0.35">
      <c r="A998" s="62" t="s">
        <v>145</v>
      </c>
      <c r="B998" s="65" t="s">
        <v>206</v>
      </c>
      <c r="C998" s="65" t="s">
        <v>207</v>
      </c>
      <c r="D998" s="8">
        <f>IFERROR(IF(OR($B998="",$B998="No CAS"),INDEX('[1]DEQ Pollutant List'!$A$7:$A$611,MATCH($C998,'[1]DEQ Pollutant List'!$C$7:$C$611,0)),INDEX('[1]DEQ Pollutant List'!$A$7:$A$611,MATCH($B998,'[1]DEQ Pollutant List'!$B$7:$B$611,0))),"")</f>
        <v>1</v>
      </c>
      <c r="F998" s="104">
        <v>7.67E-4</v>
      </c>
      <c r="G998" s="65">
        <v>7.67E-4</v>
      </c>
      <c r="H998" s="65" t="s">
        <v>417</v>
      </c>
      <c r="I998" s="65" t="s">
        <v>266</v>
      </c>
      <c r="J998" s="88">
        <v>0</v>
      </c>
      <c r="K998" s="67">
        <v>0</v>
      </c>
      <c r="L998" s="67">
        <v>0</v>
      </c>
      <c r="M998" s="67">
        <f>VLOOKUP('3. Pollutant Emissions - EF'!A998,'2. Emissions Units &amp; Activities'!A:M,11,FALSE)*G998</f>
        <v>0</v>
      </c>
      <c r="N998" s="67">
        <f>VLOOKUP('3. Pollutant Emissions - EF'!A998,'2. Emissions Units &amp; Activities'!A:M,12,FALSE)*G998</f>
        <v>0</v>
      </c>
      <c r="O998" s="67">
        <f>VLOOKUP('3. Pollutant Emissions - EF'!A998,'2. Emissions Units &amp; Activities'!A:M,13,FALSE)*G998</f>
        <v>0</v>
      </c>
    </row>
    <row r="999" spans="1:15" x14ac:dyDescent="0.35">
      <c r="A999" s="63" t="s">
        <v>145</v>
      </c>
      <c r="B999" s="66" t="s">
        <v>301</v>
      </c>
      <c r="C999" s="66" t="s">
        <v>302</v>
      </c>
      <c r="D999" s="8">
        <f>IFERROR(IF(OR($B999="",$B999="No CAS"),INDEX('[1]DEQ Pollutant List'!$A$7:$A$611,MATCH($C999,'[1]DEQ Pollutant List'!$C$7:$C$611,0)),INDEX('[1]DEQ Pollutant List'!$A$7:$A$611,MATCH($B999,'[1]DEQ Pollutant List'!$B$7:$B$611,0))),"")</f>
        <v>5</v>
      </c>
      <c r="F999" s="104">
        <v>9.2499999999999999E-5</v>
      </c>
      <c r="G999" s="66">
        <v>9.2499999999999999E-5</v>
      </c>
      <c r="H999" s="66" t="s">
        <v>417</v>
      </c>
      <c r="I999" s="66" t="s">
        <v>266</v>
      </c>
      <c r="J999" s="89">
        <v>0</v>
      </c>
      <c r="K999" s="68">
        <v>0</v>
      </c>
      <c r="L999" s="68">
        <v>0</v>
      </c>
      <c r="M999" s="68">
        <f>VLOOKUP('3. Pollutant Emissions - EF'!A999,'2. Emissions Units &amp; Activities'!A:M,11,FALSE)*G999</f>
        <v>0</v>
      </c>
      <c r="N999" s="68">
        <f>VLOOKUP('3. Pollutant Emissions - EF'!A999,'2. Emissions Units &amp; Activities'!A:M,12,FALSE)*G999</f>
        <v>0</v>
      </c>
      <c r="O999" s="68">
        <f>VLOOKUP('3. Pollutant Emissions - EF'!A999,'2. Emissions Units &amp; Activities'!A:M,13,FALSE)*G999</f>
        <v>0</v>
      </c>
    </row>
    <row r="1000" spans="1:15" x14ac:dyDescent="0.35">
      <c r="A1000" s="62" t="s">
        <v>145</v>
      </c>
      <c r="B1000" s="65" t="s">
        <v>367</v>
      </c>
      <c r="C1000" s="65" t="s">
        <v>368</v>
      </c>
      <c r="D1000" s="8">
        <f>IFERROR(IF(OR($B1000="",$B1000="No CAS"),INDEX('[1]DEQ Pollutant List'!$A$7:$A$611,MATCH($C1000,'[1]DEQ Pollutant List'!$C$7:$C$611,0)),INDEX('[1]DEQ Pollutant List'!$A$7:$A$611,MATCH($B1000,'[1]DEQ Pollutant List'!$B$7:$B$611,0))),"")</f>
        <v>404</v>
      </c>
      <c r="F1000" s="104">
        <v>1.8700000000000001E-6</v>
      </c>
      <c r="G1000" s="65">
        <v>1.8700000000000001E-6</v>
      </c>
      <c r="H1000" s="65" t="s">
        <v>417</v>
      </c>
      <c r="I1000" s="65" t="s">
        <v>266</v>
      </c>
      <c r="J1000" s="67">
        <v>0</v>
      </c>
      <c r="K1000" s="67">
        <v>0</v>
      </c>
      <c r="L1000" s="67">
        <v>0</v>
      </c>
      <c r="M1000" s="67">
        <f>VLOOKUP('3. Pollutant Emissions - EF'!A1000,'2. Emissions Units &amp; Activities'!A:M,11,FALSE)*G1000</f>
        <v>0</v>
      </c>
      <c r="N1000" s="67">
        <f>VLOOKUP('3. Pollutant Emissions - EF'!A1000,'2. Emissions Units &amp; Activities'!A:M,12,FALSE)*G1000</f>
        <v>0</v>
      </c>
      <c r="O1000" s="67">
        <f>VLOOKUP('3. Pollutant Emissions - EF'!A1000,'2. Emissions Units &amp; Activities'!A:M,13,FALSE)*G1000</f>
        <v>0</v>
      </c>
    </row>
    <row r="1001" spans="1:15" x14ac:dyDescent="0.35">
      <c r="A1001" s="63" t="s">
        <v>145</v>
      </c>
      <c r="B1001" s="66" t="s">
        <v>369</v>
      </c>
      <c r="C1001" s="66" t="s">
        <v>370</v>
      </c>
      <c r="D1001" s="8">
        <f>IFERROR(IF(OR($B1001="",$B1001="No CAS"),INDEX('[1]DEQ Pollutant List'!$A$7:$A$611,MATCH($C1001,'[1]DEQ Pollutant List'!$C$7:$C$611,0)),INDEX('[1]DEQ Pollutant List'!$A$7:$A$611,MATCH($B1001,'[1]DEQ Pollutant List'!$B$7:$B$611,0))),"")</f>
        <v>405</v>
      </c>
      <c r="F1001" s="104">
        <v>1.68E-6</v>
      </c>
      <c r="G1001" s="66">
        <v>1.68E-6</v>
      </c>
      <c r="H1001" s="66" t="s">
        <v>417</v>
      </c>
      <c r="I1001" s="66" t="s">
        <v>266</v>
      </c>
      <c r="J1001" s="68">
        <v>0</v>
      </c>
      <c r="K1001" s="68">
        <v>0</v>
      </c>
      <c r="L1001" s="68">
        <v>0</v>
      </c>
      <c r="M1001" s="68">
        <f>VLOOKUP('3. Pollutant Emissions - EF'!A1001,'2. Emissions Units &amp; Activities'!A:M,11,FALSE)*G1001</f>
        <v>0</v>
      </c>
      <c r="N1001" s="68">
        <f>VLOOKUP('3. Pollutant Emissions - EF'!A1001,'2. Emissions Units &amp; Activities'!A:M,12,FALSE)*G1001</f>
        <v>0</v>
      </c>
      <c r="O1001" s="68">
        <f>VLOOKUP('3. Pollutant Emissions - EF'!A1001,'2. Emissions Units &amp; Activities'!A:M,13,FALSE)*G1001</f>
        <v>0</v>
      </c>
    </row>
    <row r="1002" spans="1:15" x14ac:dyDescent="0.35">
      <c r="A1002" s="62" t="s">
        <v>145</v>
      </c>
      <c r="B1002" s="65" t="s">
        <v>312</v>
      </c>
      <c r="C1002" s="65" t="s">
        <v>313</v>
      </c>
      <c r="D1002" s="8">
        <f>IFERROR(IF(OR($B1002="",$B1002="No CAS"),INDEX('[1]DEQ Pollutant List'!$A$7:$A$611,MATCH($C1002,'[1]DEQ Pollutant List'!$C$7:$C$611,0)),INDEX('[1]DEQ Pollutant List'!$A$7:$A$611,MATCH($B1002,'[1]DEQ Pollutant List'!$B$7:$B$611,0))),"")</f>
        <v>46</v>
      </c>
      <c r="F1002" s="104">
        <v>9.3300000000000002E-4</v>
      </c>
      <c r="G1002" s="65">
        <v>9.3300000000000002E-4</v>
      </c>
      <c r="H1002" s="65" t="s">
        <v>417</v>
      </c>
      <c r="I1002" s="65" t="s">
        <v>266</v>
      </c>
      <c r="J1002" s="67">
        <v>0</v>
      </c>
      <c r="K1002" s="67">
        <v>0</v>
      </c>
      <c r="L1002" s="67">
        <v>0</v>
      </c>
      <c r="M1002" s="67">
        <f>VLOOKUP('3. Pollutant Emissions - EF'!A1002,'2. Emissions Units &amp; Activities'!A:M,11,FALSE)*G1002</f>
        <v>0</v>
      </c>
      <c r="N1002" s="67">
        <f>VLOOKUP('3. Pollutant Emissions - EF'!A1002,'2. Emissions Units &amp; Activities'!A:M,12,FALSE)*G1002</f>
        <v>0</v>
      </c>
      <c r="O1002" s="67">
        <f>VLOOKUP('3. Pollutant Emissions - EF'!A1002,'2. Emissions Units &amp; Activities'!A:M,13,FALSE)*G1002</f>
        <v>0</v>
      </c>
    </row>
    <row r="1003" spans="1:15" x14ac:dyDescent="0.35">
      <c r="A1003" s="63" t="s">
        <v>145</v>
      </c>
      <c r="B1003" s="66" t="s">
        <v>371</v>
      </c>
      <c r="C1003" s="66" t="s">
        <v>372</v>
      </c>
      <c r="D1003" s="8">
        <f>IFERROR(IF(OR($B1003="",$B1003="No CAS"),INDEX('[1]DEQ Pollutant List'!$A$7:$A$611,MATCH($C1003,'[1]DEQ Pollutant List'!$C$7:$C$611,0)),INDEX('[1]DEQ Pollutant List'!$A$7:$A$611,MATCH($B1003,'[1]DEQ Pollutant List'!$B$7:$B$611,0))),"")</f>
        <v>406</v>
      </c>
      <c r="F1003" s="104">
        <v>1.8799999999999999E-7</v>
      </c>
      <c r="G1003" s="66">
        <v>1.8799999999999999E-7</v>
      </c>
      <c r="H1003" s="66" t="s">
        <v>417</v>
      </c>
      <c r="I1003" s="66" t="s">
        <v>266</v>
      </c>
      <c r="J1003" s="68">
        <v>0</v>
      </c>
      <c r="K1003" s="68">
        <v>0</v>
      </c>
      <c r="L1003" s="68">
        <v>0</v>
      </c>
      <c r="M1003" s="68">
        <f>VLOOKUP('3. Pollutant Emissions - EF'!A1003,'2. Emissions Units &amp; Activities'!A:M,11,FALSE)*G1003</f>
        <v>0</v>
      </c>
      <c r="N1003" s="68">
        <f>VLOOKUP('3. Pollutant Emissions - EF'!A1003,'2. Emissions Units &amp; Activities'!A:M,12,FALSE)*G1003</f>
        <v>0</v>
      </c>
      <c r="O1003" s="68">
        <f>VLOOKUP('3. Pollutant Emissions - EF'!A1003,'2. Emissions Units &amp; Activities'!A:M,13,FALSE)*G1003</f>
        <v>0</v>
      </c>
    </row>
    <row r="1004" spans="1:15" x14ac:dyDescent="0.35">
      <c r="A1004" s="62" t="s">
        <v>145</v>
      </c>
      <c r="B1004" s="65" t="s">
        <v>373</v>
      </c>
      <c r="C1004" s="65" t="s">
        <v>374</v>
      </c>
      <c r="D1004" s="8">
        <f>IFERROR(IF(OR($B1004="",$B1004="No CAS"),INDEX('[1]DEQ Pollutant List'!$A$7:$A$611,MATCH($C1004,'[1]DEQ Pollutant List'!$C$7:$C$611,0)),INDEX('[1]DEQ Pollutant List'!$A$7:$A$611,MATCH($B1004,'[1]DEQ Pollutant List'!$B$7:$B$611,0))),"")</f>
        <v>407</v>
      </c>
      <c r="F1004" s="103">
        <v>9.9099999999999994E-8</v>
      </c>
      <c r="G1004" s="67">
        <v>9.9099999999999994E-8</v>
      </c>
      <c r="H1004" s="65" t="s">
        <v>417</v>
      </c>
      <c r="I1004" s="65" t="s">
        <v>266</v>
      </c>
      <c r="J1004" s="67">
        <v>0</v>
      </c>
      <c r="K1004" s="67">
        <v>0</v>
      </c>
      <c r="L1004" s="67">
        <v>0</v>
      </c>
      <c r="M1004" s="67">
        <f>VLOOKUP('3. Pollutant Emissions - EF'!A1004,'2. Emissions Units &amp; Activities'!A:M,11,FALSE)*G1004</f>
        <v>0</v>
      </c>
      <c r="N1004" s="67">
        <f>VLOOKUP('3. Pollutant Emissions - EF'!A1004,'2. Emissions Units &amp; Activities'!A:M,12,FALSE)*G1004</f>
        <v>0</v>
      </c>
      <c r="O1004" s="67">
        <f>VLOOKUP('3. Pollutant Emissions - EF'!A1004,'2. Emissions Units &amp; Activities'!A:M,13,FALSE)*G1004</f>
        <v>0</v>
      </c>
    </row>
    <row r="1005" spans="1:15" x14ac:dyDescent="0.35">
      <c r="A1005" s="63" t="s">
        <v>145</v>
      </c>
      <c r="B1005" s="66" t="s">
        <v>377</v>
      </c>
      <c r="C1005" s="66" t="s">
        <v>378</v>
      </c>
      <c r="D1005" s="8">
        <f>IFERROR(IF(OR($B1005="",$B1005="No CAS"),INDEX('[1]DEQ Pollutant List'!$A$7:$A$611,MATCH($C1005,'[1]DEQ Pollutant List'!$C$7:$C$611,0)),INDEX('[1]DEQ Pollutant List'!$A$7:$A$611,MATCH($B1005,'[1]DEQ Pollutant List'!$B$7:$B$611,0))),"")</f>
        <v>410</v>
      </c>
      <c r="F1005" s="104">
        <v>4.89E-7</v>
      </c>
      <c r="G1005" s="66">
        <v>4.89E-7</v>
      </c>
      <c r="H1005" s="66" t="s">
        <v>417</v>
      </c>
      <c r="I1005" s="66" t="s">
        <v>266</v>
      </c>
      <c r="J1005" s="68">
        <v>0</v>
      </c>
      <c r="K1005" s="68">
        <v>0</v>
      </c>
      <c r="L1005" s="68">
        <v>0</v>
      </c>
      <c r="M1005" s="68">
        <f>VLOOKUP('3. Pollutant Emissions - EF'!A1005,'2. Emissions Units &amp; Activities'!A:M,11,FALSE)*G1005</f>
        <v>0</v>
      </c>
      <c r="N1005" s="68">
        <f>VLOOKUP('3. Pollutant Emissions - EF'!A1005,'2. Emissions Units &amp; Activities'!A:M,12,FALSE)*G1005</f>
        <v>0</v>
      </c>
      <c r="O1005" s="68">
        <f>VLOOKUP('3. Pollutant Emissions - EF'!A1005,'2. Emissions Units &amp; Activities'!A:M,13,FALSE)*G1005</f>
        <v>0</v>
      </c>
    </row>
    <row r="1006" spans="1:15" x14ac:dyDescent="0.35">
      <c r="A1006" s="62" t="s">
        <v>145</v>
      </c>
      <c r="B1006" s="65" t="s">
        <v>379</v>
      </c>
      <c r="C1006" s="65" t="s">
        <v>380</v>
      </c>
      <c r="D1006" s="8">
        <f>IFERROR(IF(OR($B1006="",$B1006="No CAS"),INDEX('[1]DEQ Pollutant List'!$A$7:$A$611,MATCH($C1006,'[1]DEQ Pollutant List'!$C$7:$C$611,0)),INDEX('[1]DEQ Pollutant List'!$A$7:$A$611,MATCH($B1006,'[1]DEQ Pollutant List'!$B$7:$B$611,0))),"")</f>
        <v>412</v>
      </c>
      <c r="F1006" s="104">
        <v>1.55E-7</v>
      </c>
      <c r="G1006" s="65">
        <v>1.55E-7</v>
      </c>
      <c r="H1006" s="65" t="s">
        <v>417</v>
      </c>
      <c r="I1006" s="65" t="s">
        <v>266</v>
      </c>
      <c r="J1006" s="67">
        <v>0</v>
      </c>
      <c r="K1006" s="67">
        <v>0</v>
      </c>
      <c r="L1006" s="67">
        <v>0</v>
      </c>
      <c r="M1006" s="67">
        <f>VLOOKUP('3. Pollutant Emissions - EF'!A1006,'2. Emissions Units &amp; Activities'!A:M,11,FALSE)*G1006</f>
        <v>0</v>
      </c>
      <c r="N1006" s="67">
        <f>VLOOKUP('3. Pollutant Emissions - EF'!A1006,'2. Emissions Units &amp; Activities'!A:M,12,FALSE)*G1006</f>
        <v>0</v>
      </c>
      <c r="O1006" s="67">
        <f>VLOOKUP('3. Pollutant Emissions - EF'!A1006,'2. Emissions Units &amp; Activities'!A:M,13,FALSE)*G1006</f>
        <v>0</v>
      </c>
    </row>
    <row r="1007" spans="1:15" x14ac:dyDescent="0.35">
      <c r="A1007" s="63" t="s">
        <v>145</v>
      </c>
      <c r="B1007" s="66" t="s">
        <v>383</v>
      </c>
      <c r="C1007" s="66" t="s">
        <v>384</v>
      </c>
      <c r="D1007" s="8">
        <f>IFERROR(IF(OR($B1007="",$B1007="No CAS"),INDEX('[1]DEQ Pollutant List'!$A$7:$A$611,MATCH($C1007,'[1]DEQ Pollutant List'!$C$7:$C$611,0)),INDEX('[1]DEQ Pollutant List'!$A$7:$A$611,MATCH($B1007,'[1]DEQ Pollutant List'!$B$7:$B$611,0))),"")</f>
        <v>414</v>
      </c>
      <c r="F1007" s="104">
        <v>3.53E-7</v>
      </c>
      <c r="G1007" s="66">
        <v>3.53E-7</v>
      </c>
      <c r="H1007" s="66" t="s">
        <v>417</v>
      </c>
      <c r="I1007" s="66" t="s">
        <v>266</v>
      </c>
      <c r="J1007" s="68">
        <v>0</v>
      </c>
      <c r="K1007" s="68">
        <v>0</v>
      </c>
      <c r="L1007" s="68">
        <v>0</v>
      </c>
      <c r="M1007" s="68">
        <f>VLOOKUP('3. Pollutant Emissions - EF'!A1007,'2. Emissions Units &amp; Activities'!A:M,11,FALSE)*G1007</f>
        <v>0</v>
      </c>
      <c r="N1007" s="68">
        <f>VLOOKUP('3. Pollutant Emissions - EF'!A1007,'2. Emissions Units &amp; Activities'!A:M,12,FALSE)*G1007</f>
        <v>0</v>
      </c>
      <c r="O1007" s="68">
        <f>VLOOKUP('3. Pollutant Emissions - EF'!A1007,'2. Emissions Units &amp; Activities'!A:M,13,FALSE)*G1007</f>
        <v>0</v>
      </c>
    </row>
    <row r="1008" spans="1:15" x14ac:dyDescent="0.35">
      <c r="A1008" s="62" t="s">
        <v>145</v>
      </c>
      <c r="B1008" s="65" t="s">
        <v>385</v>
      </c>
      <c r="C1008" s="65" t="s">
        <v>386</v>
      </c>
      <c r="D1008" s="8">
        <f>IFERROR(IF(OR($B1008="",$B1008="No CAS"),INDEX('[1]DEQ Pollutant List'!$A$7:$A$611,MATCH($C1008,'[1]DEQ Pollutant List'!$C$7:$C$611,0)),INDEX('[1]DEQ Pollutant List'!$A$7:$A$611,MATCH($B1008,'[1]DEQ Pollutant List'!$B$7:$B$611,0))),"")</f>
        <v>419</v>
      </c>
      <c r="F1008" s="104">
        <v>5.8299999999999997E-7</v>
      </c>
      <c r="G1008" s="65">
        <v>5.8299999999999997E-7</v>
      </c>
      <c r="H1008" s="65" t="s">
        <v>417</v>
      </c>
      <c r="I1008" s="65" t="s">
        <v>266</v>
      </c>
      <c r="J1008" s="67">
        <v>0</v>
      </c>
      <c r="K1008" s="67">
        <v>0</v>
      </c>
      <c r="L1008" s="67">
        <v>0</v>
      </c>
      <c r="M1008" s="67">
        <f>VLOOKUP('3. Pollutant Emissions - EF'!A1008,'2. Emissions Units &amp; Activities'!A:M,11,FALSE)*G1008</f>
        <v>0</v>
      </c>
      <c r="N1008" s="67">
        <f>VLOOKUP('3. Pollutant Emissions - EF'!A1008,'2. Emissions Units &amp; Activities'!A:M,12,FALSE)*G1008</f>
        <v>0</v>
      </c>
      <c r="O1008" s="67">
        <f>VLOOKUP('3. Pollutant Emissions - EF'!A1008,'2. Emissions Units &amp; Activities'!A:M,13,FALSE)*G1008</f>
        <v>0</v>
      </c>
    </row>
    <row r="1009" spans="1:15" x14ac:dyDescent="0.35">
      <c r="A1009" s="63" t="s">
        <v>145</v>
      </c>
      <c r="B1009" s="66" t="s">
        <v>245</v>
      </c>
      <c r="C1009" s="66" t="s">
        <v>246</v>
      </c>
      <c r="D1009" s="8">
        <f>IFERROR(IF(OR($B1009="",$B1009="No CAS"),INDEX('[1]DEQ Pollutant List'!$A$7:$A$611,MATCH($C1009,'[1]DEQ Pollutant List'!$C$7:$C$611,0)),INDEX('[1]DEQ Pollutant List'!$A$7:$A$611,MATCH($B1009,'[1]DEQ Pollutant List'!$B$7:$B$611,0))),"")</f>
        <v>424</v>
      </c>
      <c r="F1009" s="104">
        <v>7.61E-6</v>
      </c>
      <c r="G1009" s="66">
        <v>7.61E-6</v>
      </c>
      <c r="H1009" s="66" t="s">
        <v>417</v>
      </c>
      <c r="I1009" s="66" t="s">
        <v>266</v>
      </c>
      <c r="J1009" s="68">
        <v>0</v>
      </c>
      <c r="K1009" s="68">
        <v>0</v>
      </c>
      <c r="L1009" s="68">
        <v>0</v>
      </c>
      <c r="M1009" s="68">
        <f>VLOOKUP('3. Pollutant Emissions - EF'!A1009,'2. Emissions Units &amp; Activities'!A:M,11,FALSE)*G1009</f>
        <v>0</v>
      </c>
      <c r="N1009" s="68">
        <f>VLOOKUP('3. Pollutant Emissions - EF'!A1009,'2. Emissions Units &amp; Activities'!A:M,12,FALSE)*G1009</f>
        <v>0</v>
      </c>
      <c r="O1009" s="68">
        <f>VLOOKUP('3. Pollutant Emissions - EF'!A1009,'2. Emissions Units &amp; Activities'!A:M,13,FALSE)*G1009</f>
        <v>0</v>
      </c>
    </row>
    <row r="1010" spans="1:15" x14ac:dyDescent="0.35">
      <c r="A1010" s="62" t="s">
        <v>145</v>
      </c>
      <c r="B1010" s="65" t="s">
        <v>247</v>
      </c>
      <c r="C1010" s="65" t="s">
        <v>248</v>
      </c>
      <c r="D1010" s="8">
        <f>IFERROR(IF(OR($B1010="",$B1010="No CAS"),INDEX('[1]DEQ Pollutant List'!$A$7:$A$611,MATCH($C1010,'[1]DEQ Pollutant List'!$C$7:$C$611,0)),INDEX('[1]DEQ Pollutant List'!$A$7:$A$611,MATCH($B1010,'[1]DEQ Pollutant List'!$B$7:$B$611,0))),"")</f>
        <v>425</v>
      </c>
      <c r="F1010" s="104">
        <v>2.9200000000000002E-5</v>
      </c>
      <c r="G1010" s="65">
        <v>2.9200000000000002E-5</v>
      </c>
      <c r="H1010" s="65" t="s">
        <v>417</v>
      </c>
      <c r="I1010" s="65" t="s">
        <v>266</v>
      </c>
      <c r="J1010" s="67">
        <v>0</v>
      </c>
      <c r="K1010" s="67">
        <v>0</v>
      </c>
      <c r="L1010" s="67">
        <v>0</v>
      </c>
      <c r="M1010" s="67">
        <f>VLOOKUP('3. Pollutant Emissions - EF'!A1010,'2. Emissions Units &amp; Activities'!A:M,11,FALSE)*G1010</f>
        <v>0</v>
      </c>
      <c r="N1010" s="67">
        <f>VLOOKUP('3. Pollutant Emissions - EF'!A1010,'2. Emissions Units &amp; Activities'!A:M,12,FALSE)*G1010</f>
        <v>0</v>
      </c>
      <c r="O1010" s="67">
        <f>VLOOKUP('3. Pollutant Emissions - EF'!A1010,'2. Emissions Units &amp; Activities'!A:M,13,FALSE)*G1010</f>
        <v>0</v>
      </c>
    </row>
    <row r="1011" spans="1:15" x14ac:dyDescent="0.35">
      <c r="A1011" s="63" t="s">
        <v>145</v>
      </c>
      <c r="B1011" s="66" t="s">
        <v>217</v>
      </c>
      <c r="C1011" s="66" t="s">
        <v>218</v>
      </c>
      <c r="D1011" s="8">
        <f>IFERROR(IF(OR($B1011="",$B1011="No CAS"),INDEX('[1]DEQ Pollutant List'!$A$7:$A$611,MATCH($C1011,'[1]DEQ Pollutant List'!$C$7:$C$611,0)),INDEX('[1]DEQ Pollutant List'!$A$7:$A$611,MATCH($B1011,'[1]DEQ Pollutant List'!$B$7:$B$611,0))),"")</f>
        <v>250</v>
      </c>
      <c r="F1011" s="104">
        <v>1.1800000000000001E-3</v>
      </c>
      <c r="G1011" s="66">
        <v>1.1800000000000001E-3</v>
      </c>
      <c r="H1011" s="66" t="s">
        <v>417</v>
      </c>
      <c r="I1011" s="66" t="s">
        <v>266</v>
      </c>
      <c r="J1011" s="89">
        <v>0</v>
      </c>
      <c r="K1011" s="68">
        <v>0</v>
      </c>
      <c r="L1011" s="68">
        <v>0</v>
      </c>
      <c r="M1011" s="68">
        <f>VLOOKUP('3. Pollutant Emissions - EF'!A1011,'2. Emissions Units &amp; Activities'!A:M,11,FALSE)*G1011</f>
        <v>0</v>
      </c>
      <c r="N1011" s="68">
        <f>VLOOKUP('3. Pollutant Emissions - EF'!A1011,'2. Emissions Units &amp; Activities'!A:M,12,FALSE)*G1011</f>
        <v>0</v>
      </c>
      <c r="O1011" s="68">
        <f>VLOOKUP('3. Pollutant Emissions - EF'!A1011,'2. Emissions Units &amp; Activities'!A:M,13,FALSE)*G1011</f>
        <v>0</v>
      </c>
    </row>
    <row r="1012" spans="1:15" x14ac:dyDescent="0.35">
      <c r="A1012" s="62" t="s">
        <v>145</v>
      </c>
      <c r="B1012" s="65" t="s">
        <v>391</v>
      </c>
      <c r="C1012" s="65" t="s">
        <v>392</v>
      </c>
      <c r="D1012" s="8">
        <f>IFERROR(IF(OR($B1012="",$B1012="No CAS"),INDEX('[1]DEQ Pollutant List'!$A$7:$A$611,MATCH($C1012,'[1]DEQ Pollutant List'!$C$7:$C$611,0)),INDEX('[1]DEQ Pollutant List'!$A$7:$A$611,MATCH($B1012,'[1]DEQ Pollutant List'!$B$7:$B$611,0))),"")</f>
        <v>426</v>
      </c>
      <c r="F1012" s="104">
        <v>3.7500000000000001E-7</v>
      </c>
      <c r="G1012" s="65">
        <v>3.7500000000000001E-7</v>
      </c>
      <c r="H1012" s="65" t="s">
        <v>417</v>
      </c>
      <c r="I1012" s="65" t="s">
        <v>266</v>
      </c>
      <c r="J1012" s="67">
        <v>0</v>
      </c>
      <c r="K1012" s="67">
        <v>0</v>
      </c>
      <c r="L1012" s="67">
        <v>0</v>
      </c>
      <c r="M1012" s="67">
        <f>VLOOKUP('3. Pollutant Emissions - EF'!A1012,'2. Emissions Units &amp; Activities'!A:M,11,FALSE)*G1012</f>
        <v>0</v>
      </c>
      <c r="N1012" s="67">
        <f>VLOOKUP('3. Pollutant Emissions - EF'!A1012,'2. Emissions Units &amp; Activities'!A:M,12,FALSE)*G1012</f>
        <v>0</v>
      </c>
      <c r="O1012" s="67">
        <f>VLOOKUP('3. Pollutant Emissions - EF'!A1012,'2. Emissions Units &amp; Activities'!A:M,13,FALSE)*G1012</f>
        <v>0</v>
      </c>
    </row>
    <row r="1013" spans="1:15" x14ac:dyDescent="0.35">
      <c r="A1013" s="63" t="s">
        <v>145</v>
      </c>
      <c r="B1013" s="66" t="s">
        <v>251</v>
      </c>
      <c r="C1013" s="66" t="s">
        <v>252</v>
      </c>
      <c r="D1013" s="8">
        <f>IFERROR(IF(OR($B1013="",$B1013="No CAS"),INDEX('[1]DEQ Pollutant List'!$A$7:$A$611,MATCH($C1013,'[1]DEQ Pollutant List'!$C$7:$C$611,0)),INDEX('[1]DEQ Pollutant List'!$A$7:$A$611,MATCH($B1013,'[1]DEQ Pollutant List'!$B$7:$B$611,0))),"")</f>
        <v>428</v>
      </c>
      <c r="F1013" s="104">
        <v>8.4800000000000001E-5</v>
      </c>
      <c r="G1013" s="66">
        <v>8.4800000000000001E-5</v>
      </c>
      <c r="H1013" s="66" t="s">
        <v>417</v>
      </c>
      <c r="I1013" s="66" t="s">
        <v>266</v>
      </c>
      <c r="J1013" s="68">
        <v>0</v>
      </c>
      <c r="K1013" s="68">
        <v>0</v>
      </c>
      <c r="L1013" s="68">
        <v>0</v>
      </c>
      <c r="M1013" s="68">
        <f>VLOOKUP('3. Pollutant Emissions - EF'!A1013,'2. Emissions Units &amp; Activities'!A:M,11,FALSE)*G1013</f>
        <v>0</v>
      </c>
      <c r="N1013" s="68">
        <f>VLOOKUP('3. Pollutant Emissions - EF'!A1013,'2. Emissions Units &amp; Activities'!A:M,12,FALSE)*G1013</f>
        <v>0</v>
      </c>
      <c r="O1013" s="68">
        <f>VLOOKUP('3. Pollutant Emissions - EF'!A1013,'2. Emissions Units &amp; Activities'!A:M,13,FALSE)*G1013</f>
        <v>0</v>
      </c>
    </row>
    <row r="1014" spans="1:15" x14ac:dyDescent="0.35">
      <c r="A1014" s="62" t="s">
        <v>145</v>
      </c>
      <c r="B1014" s="65" t="s">
        <v>253</v>
      </c>
      <c r="C1014" s="65" t="s">
        <v>254</v>
      </c>
      <c r="D1014" s="8">
        <f>IFERROR(IF(OR($B1014="",$B1014="No CAS"),INDEX('[1]DEQ Pollutant List'!$A$7:$A$611,MATCH($C1014,'[1]DEQ Pollutant List'!$C$7:$C$611,0)),INDEX('[1]DEQ Pollutant List'!$A$7:$A$611,MATCH($B1014,'[1]DEQ Pollutant List'!$B$7:$B$611,0))),"")</f>
        <v>430</v>
      </c>
      <c r="F1014" s="104">
        <v>2.94E-5</v>
      </c>
      <c r="G1014" s="65">
        <v>2.94E-5</v>
      </c>
      <c r="H1014" s="65" t="s">
        <v>417</v>
      </c>
      <c r="I1014" s="65" t="s">
        <v>266</v>
      </c>
      <c r="J1014" s="67">
        <v>0</v>
      </c>
      <c r="K1014" s="67">
        <v>0</v>
      </c>
      <c r="L1014" s="67">
        <v>0</v>
      </c>
      <c r="M1014" s="67">
        <f>VLOOKUP('3. Pollutant Emissions - EF'!A1014,'2. Emissions Units &amp; Activities'!A:M,11,FALSE)*G1014</f>
        <v>0</v>
      </c>
      <c r="N1014" s="67">
        <f>VLOOKUP('3. Pollutant Emissions - EF'!A1014,'2. Emissions Units &amp; Activities'!A:M,12,FALSE)*G1014</f>
        <v>0</v>
      </c>
      <c r="O1014" s="67">
        <f>VLOOKUP('3. Pollutant Emissions - EF'!A1014,'2. Emissions Units &amp; Activities'!A:M,13,FALSE)*G1014</f>
        <v>0</v>
      </c>
    </row>
    <row r="1015" spans="1:15" x14ac:dyDescent="0.35">
      <c r="A1015" s="63" t="s">
        <v>145</v>
      </c>
      <c r="B1015" s="66" t="s">
        <v>255</v>
      </c>
      <c r="C1015" s="66" t="s">
        <v>256</v>
      </c>
      <c r="D1015" s="8">
        <f>IFERROR(IF(OR($B1015="",$B1015="No CAS"),INDEX('[1]DEQ Pollutant List'!$A$7:$A$611,MATCH($C1015,'[1]DEQ Pollutant List'!$C$7:$C$611,0)),INDEX('[1]DEQ Pollutant List'!$A$7:$A$611,MATCH($B1015,'[1]DEQ Pollutant List'!$B$7:$B$611,0))),"")</f>
        <v>431</v>
      </c>
      <c r="F1015" s="104">
        <v>4.78E-6</v>
      </c>
      <c r="G1015" s="66">
        <v>4.78E-6</v>
      </c>
      <c r="H1015" s="66" t="s">
        <v>417</v>
      </c>
      <c r="I1015" s="66" t="s">
        <v>266</v>
      </c>
      <c r="J1015" s="68">
        <v>0</v>
      </c>
      <c r="K1015" s="68">
        <v>0</v>
      </c>
      <c r="L1015" s="68">
        <v>0</v>
      </c>
      <c r="M1015" s="68">
        <f>VLOOKUP('3. Pollutant Emissions - EF'!A1015,'2. Emissions Units &amp; Activities'!A:M,11,FALSE)*G1015</f>
        <v>0</v>
      </c>
      <c r="N1015" s="68">
        <f>VLOOKUP('3. Pollutant Emissions - EF'!A1015,'2. Emissions Units &amp; Activities'!A:M,12,FALSE)*G1015</f>
        <v>0</v>
      </c>
      <c r="O1015" s="68">
        <f>VLOOKUP('3. Pollutant Emissions - EF'!A1015,'2. Emissions Units &amp; Activities'!A:M,13,FALSE)*G1015</f>
        <v>0</v>
      </c>
    </row>
    <row r="1016" spans="1:15" x14ac:dyDescent="0.35">
      <c r="A1016" s="62" t="s">
        <v>145</v>
      </c>
      <c r="B1016" s="65" t="s">
        <v>257</v>
      </c>
      <c r="C1016" s="65" t="s">
        <v>258</v>
      </c>
      <c r="D1016" s="8">
        <f>IFERROR(IF(OR($B1016="",$B1016="No CAS"),INDEX('[1]DEQ Pollutant List'!$A$7:$A$611,MATCH($C1016,'[1]DEQ Pollutant List'!$C$7:$C$611,0)),INDEX('[1]DEQ Pollutant List'!$A$7:$A$611,MATCH($B1016,'[1]DEQ Pollutant List'!$B$7:$B$611,0))),"")</f>
        <v>600</v>
      </c>
      <c r="F1016" s="104">
        <v>4.0900000000000002E-4</v>
      </c>
      <c r="G1016" s="65">
        <v>4.0900000000000002E-4</v>
      </c>
      <c r="H1016" s="65" t="s">
        <v>417</v>
      </c>
      <c r="I1016" s="65" t="s">
        <v>266</v>
      </c>
      <c r="J1016" s="88">
        <v>0</v>
      </c>
      <c r="K1016" s="67">
        <v>0</v>
      </c>
      <c r="L1016" s="67">
        <v>0</v>
      </c>
      <c r="M1016" s="67">
        <f>VLOOKUP('3. Pollutant Emissions - EF'!A1016,'2. Emissions Units &amp; Activities'!A:M,11,FALSE)*G1016</f>
        <v>0</v>
      </c>
      <c r="N1016" s="67">
        <f>VLOOKUP('3. Pollutant Emissions - EF'!A1016,'2. Emissions Units &amp; Activities'!A:M,12,FALSE)*G1016</f>
        <v>0</v>
      </c>
      <c r="O1016" s="67">
        <f>VLOOKUP('3. Pollutant Emissions - EF'!A1016,'2. Emissions Units &amp; Activities'!A:M,13,FALSE)*G1016</f>
        <v>0</v>
      </c>
    </row>
    <row r="1017" spans="1:15" x14ac:dyDescent="0.35">
      <c r="A1017" s="63" t="s">
        <v>145</v>
      </c>
      <c r="B1017" s="66" t="s">
        <v>296</v>
      </c>
      <c r="C1017" s="66" t="s">
        <v>297</v>
      </c>
      <c r="D1017" s="8">
        <f>IFERROR(IF(OR($B1017="",$B1017="No CAS"),INDEX('[1]DEQ Pollutant List'!$A$7:$A$611,MATCH($C1017,'[1]DEQ Pollutant List'!$C$7:$C$611,0)),INDEX('[1]DEQ Pollutant List'!$A$7:$A$611,MATCH($B1017,'[1]DEQ Pollutant List'!$B$7:$B$611,0))),"")</f>
        <v>628</v>
      </c>
      <c r="F1017" s="104">
        <v>2.8499999999999999E-4</v>
      </c>
      <c r="G1017" s="66">
        <v>2.8499999999999999E-4</v>
      </c>
      <c r="H1017" s="66" t="s">
        <v>417</v>
      </c>
      <c r="I1017" s="66" t="s">
        <v>266</v>
      </c>
      <c r="J1017" s="89">
        <v>0</v>
      </c>
      <c r="K1017" s="68">
        <v>0</v>
      </c>
      <c r="L1017" s="68">
        <v>0</v>
      </c>
      <c r="M1017" s="68">
        <f>VLOOKUP('3. Pollutant Emissions - EF'!A1017,'2. Emissions Units &amp; Activities'!A:M,11,FALSE)*G1017</f>
        <v>0</v>
      </c>
      <c r="N1017" s="68">
        <f>VLOOKUP('3. Pollutant Emissions - EF'!A1017,'2. Emissions Units &amp; Activities'!A:M,12,FALSE)*G1017</f>
        <v>0</v>
      </c>
      <c r="O1017" s="68">
        <f>VLOOKUP('3. Pollutant Emissions - EF'!A1017,'2. Emissions Units &amp; Activities'!A:M,13,FALSE)*G1017</f>
        <v>0</v>
      </c>
    </row>
    <row r="1018" spans="1:15" x14ac:dyDescent="0.35">
      <c r="A1018" s="62" t="s">
        <v>147</v>
      </c>
      <c r="B1018" s="65" t="s">
        <v>310</v>
      </c>
      <c r="C1018" s="65" t="s">
        <v>311</v>
      </c>
      <c r="D1018" s="8">
        <f>IFERROR(IF(OR($B1018="",$B1018="No CAS"),INDEX('[1]DEQ Pollutant List'!$A$7:$A$611,MATCH($C1018,'[1]DEQ Pollutant List'!$C$7:$C$611,0)),INDEX('[1]DEQ Pollutant List'!$A$7:$A$611,MATCH($B1018,'[1]DEQ Pollutant List'!$B$7:$B$611,0))),"")</f>
        <v>75</v>
      </c>
      <c r="F1018" s="103">
        <v>3.9100000000000002E-5</v>
      </c>
      <c r="G1018" s="65">
        <v>3.9100000000000002E-5</v>
      </c>
      <c r="H1018" s="65" t="s">
        <v>418</v>
      </c>
      <c r="I1018" s="65" t="s">
        <v>266</v>
      </c>
      <c r="J1018" s="67">
        <v>2.0332E-4</v>
      </c>
      <c r="K1018" s="67">
        <v>8.6019999999999998E-4</v>
      </c>
      <c r="L1018" s="67">
        <v>8.6019999999999998E-4</v>
      </c>
      <c r="M1018" s="67">
        <f>VLOOKUP('3. Pollutant Emissions - EF'!A1018,'2. Emissions Units &amp; Activities'!A:M,11,FALSE)*G1018</f>
        <v>0</v>
      </c>
      <c r="N1018" s="67">
        <f>VLOOKUP('3. Pollutant Emissions - EF'!A1018,'2. Emissions Units &amp; Activities'!A:M,12,FALSE)*G1018</f>
        <v>2.3567123287671341E-6</v>
      </c>
      <c r="O1018" s="67">
        <f>VLOOKUP('3. Pollutant Emissions - EF'!A1018,'2. Emissions Units &amp; Activities'!A:M,13,FALSE)*G1018</f>
        <v>2.3567123287671341E-6</v>
      </c>
    </row>
    <row r="1019" spans="1:15" x14ac:dyDescent="0.35">
      <c r="A1019" s="63" t="s">
        <v>147</v>
      </c>
      <c r="B1019" s="66" t="s">
        <v>363</v>
      </c>
      <c r="C1019" s="66" t="s">
        <v>364</v>
      </c>
      <c r="D1019" s="8">
        <f>IFERROR(IF(OR($B1019="",$B1019="No CAS"),INDEX('[1]DEQ Pollutant List'!$A$7:$A$611,MATCH($C1019,'[1]DEQ Pollutant List'!$C$7:$C$611,0)),INDEX('[1]DEQ Pollutant List'!$A$7:$A$611,MATCH($B1019,'[1]DEQ Pollutant List'!$B$7:$B$611,0))),"")</f>
        <v>402</v>
      </c>
      <c r="F1019" s="103">
        <v>1.42E-6</v>
      </c>
      <c r="G1019" s="66">
        <v>1.42E-6</v>
      </c>
      <c r="H1019" s="66" t="s">
        <v>418</v>
      </c>
      <c r="I1019" s="66" t="s">
        <v>266</v>
      </c>
      <c r="J1019" s="68">
        <v>7.3839999999999999E-6</v>
      </c>
      <c r="K1019" s="68">
        <v>3.1239999999999999E-5</v>
      </c>
      <c r="L1019" s="68">
        <v>3.1239999999999999E-5</v>
      </c>
      <c r="M1019" s="68">
        <f>VLOOKUP('3. Pollutant Emissions - EF'!A1019,'2. Emissions Units &amp; Activities'!A:M,11,FALSE)*G1019</f>
        <v>0</v>
      </c>
      <c r="N1019" s="68">
        <f>VLOOKUP('3. Pollutant Emissions - EF'!A1019,'2. Emissions Units &amp; Activities'!A:M,12,FALSE)*G1019</f>
        <v>8.558904109589079E-8</v>
      </c>
      <c r="O1019" s="68">
        <f>VLOOKUP('3. Pollutant Emissions - EF'!A1019,'2. Emissions Units &amp; Activities'!A:M,13,FALSE)*G1019</f>
        <v>8.558904109589079E-8</v>
      </c>
    </row>
    <row r="1020" spans="1:15" x14ac:dyDescent="0.35">
      <c r="A1020" s="62" t="s">
        <v>147</v>
      </c>
      <c r="B1020" s="65" t="s">
        <v>365</v>
      </c>
      <c r="C1020" s="65" t="s">
        <v>366</v>
      </c>
      <c r="D1020" s="8">
        <f>IFERROR(IF(OR($B1020="",$B1020="No CAS"),INDEX('[1]DEQ Pollutant List'!$A$7:$A$611,MATCH($C1020,'[1]DEQ Pollutant List'!$C$7:$C$611,0)),INDEX('[1]DEQ Pollutant List'!$A$7:$A$611,MATCH($B1020,'[1]DEQ Pollutant List'!$B$7:$B$611,0))),"")</f>
        <v>403</v>
      </c>
      <c r="F1020" s="103">
        <v>5.0000000000000004E-6</v>
      </c>
      <c r="G1020" s="65">
        <v>5.0000000000000004E-6</v>
      </c>
      <c r="H1020" s="65" t="s">
        <v>418</v>
      </c>
      <c r="I1020" s="65" t="s">
        <v>266</v>
      </c>
      <c r="J1020" s="65">
        <v>2.5999999999999998E-5</v>
      </c>
      <c r="K1020" s="67">
        <v>1.1E-4</v>
      </c>
      <c r="L1020" s="67">
        <v>1.1E-4</v>
      </c>
      <c r="M1020" s="67">
        <f>VLOOKUP('3. Pollutant Emissions - EF'!A1020,'2. Emissions Units &amp; Activities'!A:M,11,FALSE)*G1020</f>
        <v>0</v>
      </c>
      <c r="N1020" s="67">
        <f>VLOOKUP('3. Pollutant Emissions - EF'!A1020,'2. Emissions Units &amp; Activities'!A:M,12,FALSE)*G1020</f>
        <v>3.013698630137E-7</v>
      </c>
      <c r="O1020" s="67">
        <f>VLOOKUP('3. Pollutant Emissions - EF'!A1020,'2. Emissions Units &amp; Activities'!A:M,13,FALSE)*G1020</f>
        <v>3.013698630137E-7</v>
      </c>
    </row>
    <row r="1021" spans="1:15" x14ac:dyDescent="0.35">
      <c r="A1021" s="63" t="s">
        <v>147</v>
      </c>
      <c r="B1021" s="66" t="s">
        <v>206</v>
      </c>
      <c r="C1021" s="66" t="s">
        <v>207</v>
      </c>
      <c r="D1021" s="8">
        <f>IFERROR(IF(OR($B1021="",$B1021="No CAS"),INDEX('[1]DEQ Pollutant List'!$A$7:$A$611,MATCH($C1021,'[1]DEQ Pollutant List'!$C$7:$C$611,0)),INDEX('[1]DEQ Pollutant List'!$A$7:$A$611,MATCH($B1021,'[1]DEQ Pollutant List'!$B$7:$B$611,0))),"")</f>
        <v>1</v>
      </c>
      <c r="F1021" s="104">
        <v>7.67E-4</v>
      </c>
      <c r="G1021" s="66">
        <v>7.67E-4</v>
      </c>
      <c r="H1021" s="66" t="s">
        <v>418</v>
      </c>
      <c r="I1021" s="66" t="s">
        <v>266</v>
      </c>
      <c r="J1021" s="89">
        <v>3.9883999999999996E-3</v>
      </c>
      <c r="K1021" s="68">
        <v>1.6874E-2</v>
      </c>
      <c r="L1021" s="68">
        <v>1.6874E-2</v>
      </c>
      <c r="M1021" s="68">
        <f>VLOOKUP('3. Pollutant Emissions - EF'!A1021,'2. Emissions Units &amp; Activities'!A:M,11,FALSE)*G1021</f>
        <v>0</v>
      </c>
      <c r="N1021" s="68">
        <f>VLOOKUP('3. Pollutant Emissions - EF'!A1021,'2. Emissions Units &amp; Activities'!A:M,12,FALSE)*G1021</f>
        <v>4.6230136986301577E-5</v>
      </c>
      <c r="O1021" s="68">
        <f>VLOOKUP('3. Pollutant Emissions - EF'!A1021,'2. Emissions Units &amp; Activities'!A:M,13,FALSE)*G1021</f>
        <v>4.6230136986301577E-5</v>
      </c>
    </row>
    <row r="1022" spans="1:15" x14ac:dyDescent="0.35">
      <c r="A1022" s="62" t="s">
        <v>147</v>
      </c>
      <c r="B1022" s="65" t="s">
        <v>301</v>
      </c>
      <c r="C1022" s="65" t="s">
        <v>302</v>
      </c>
      <c r="D1022" s="8">
        <f>IFERROR(IF(OR($B1022="",$B1022="No CAS"),INDEX('[1]DEQ Pollutant List'!$A$7:$A$611,MATCH($C1022,'[1]DEQ Pollutant List'!$C$7:$C$611,0)),INDEX('[1]DEQ Pollutant List'!$A$7:$A$611,MATCH($B1022,'[1]DEQ Pollutant List'!$B$7:$B$611,0))),"")</f>
        <v>5</v>
      </c>
      <c r="F1022" s="104">
        <v>9.2499999999999999E-5</v>
      </c>
      <c r="G1022" s="65">
        <v>9.2499999999999999E-5</v>
      </c>
      <c r="H1022" s="65" t="s">
        <v>418</v>
      </c>
      <c r="I1022" s="65" t="s">
        <v>266</v>
      </c>
      <c r="J1022" s="88">
        <v>4.8099999999999998E-4</v>
      </c>
      <c r="K1022" s="67">
        <v>2.0349999999999999E-3</v>
      </c>
      <c r="L1022" s="67">
        <v>2.0349999999999999E-3</v>
      </c>
      <c r="M1022" s="67">
        <f>VLOOKUP('3. Pollutant Emissions - EF'!A1022,'2. Emissions Units &amp; Activities'!A:M,11,FALSE)*G1022</f>
        <v>0</v>
      </c>
      <c r="N1022" s="67">
        <f>VLOOKUP('3. Pollutant Emissions - EF'!A1022,'2. Emissions Units &amp; Activities'!A:M,12,FALSE)*G1022</f>
        <v>5.5753424657534502E-6</v>
      </c>
      <c r="O1022" s="67">
        <f>VLOOKUP('3. Pollutant Emissions - EF'!A1022,'2. Emissions Units &amp; Activities'!A:M,13,FALSE)*G1022</f>
        <v>5.5753424657534502E-6</v>
      </c>
    </row>
    <row r="1023" spans="1:15" x14ac:dyDescent="0.35">
      <c r="A1023" s="63" t="s">
        <v>147</v>
      </c>
      <c r="B1023" s="66" t="s">
        <v>367</v>
      </c>
      <c r="C1023" s="66" t="s">
        <v>368</v>
      </c>
      <c r="D1023" s="8">
        <f>IFERROR(IF(OR($B1023="",$B1023="No CAS"),INDEX('[1]DEQ Pollutant List'!$A$7:$A$611,MATCH($C1023,'[1]DEQ Pollutant List'!$C$7:$C$611,0)),INDEX('[1]DEQ Pollutant List'!$A$7:$A$611,MATCH($B1023,'[1]DEQ Pollutant List'!$B$7:$B$611,0))),"")</f>
        <v>404</v>
      </c>
      <c r="F1023" s="104">
        <v>1.8700000000000001E-6</v>
      </c>
      <c r="G1023" s="66">
        <v>1.8700000000000001E-6</v>
      </c>
      <c r="H1023" s="66" t="s">
        <v>418</v>
      </c>
      <c r="I1023" s="66" t="s">
        <v>266</v>
      </c>
      <c r="J1023" s="68">
        <v>9.7240000000000004E-6</v>
      </c>
      <c r="K1023" s="68">
        <v>4.1140000000000003E-5</v>
      </c>
      <c r="L1023" s="68">
        <v>4.1140000000000003E-5</v>
      </c>
      <c r="M1023" s="68">
        <f>VLOOKUP('3. Pollutant Emissions - EF'!A1023,'2. Emissions Units &amp; Activities'!A:M,11,FALSE)*G1023</f>
        <v>0</v>
      </c>
      <c r="N1023" s="68">
        <f>VLOOKUP('3. Pollutant Emissions - EF'!A1023,'2. Emissions Units &amp; Activities'!A:M,12,FALSE)*G1023</f>
        <v>1.127123287671238E-7</v>
      </c>
      <c r="O1023" s="68">
        <f>VLOOKUP('3. Pollutant Emissions - EF'!A1023,'2. Emissions Units &amp; Activities'!A:M,13,FALSE)*G1023</f>
        <v>1.127123287671238E-7</v>
      </c>
    </row>
    <row r="1024" spans="1:15" x14ac:dyDescent="0.35">
      <c r="A1024" s="62" t="s">
        <v>147</v>
      </c>
      <c r="B1024" s="65" t="s">
        <v>369</v>
      </c>
      <c r="C1024" s="65" t="s">
        <v>370</v>
      </c>
      <c r="D1024" s="8">
        <f>IFERROR(IF(OR($B1024="",$B1024="No CAS"),INDEX('[1]DEQ Pollutant List'!$A$7:$A$611,MATCH($C1024,'[1]DEQ Pollutant List'!$C$7:$C$611,0)),INDEX('[1]DEQ Pollutant List'!$A$7:$A$611,MATCH($B1024,'[1]DEQ Pollutant List'!$B$7:$B$611,0))),"")</f>
        <v>405</v>
      </c>
      <c r="F1024" s="104">
        <v>1.68E-6</v>
      </c>
      <c r="G1024" s="65">
        <v>1.68E-6</v>
      </c>
      <c r="H1024" s="65" t="s">
        <v>418</v>
      </c>
      <c r="I1024" s="65" t="s">
        <v>266</v>
      </c>
      <c r="J1024" s="67">
        <v>8.7360000000000007E-6</v>
      </c>
      <c r="K1024" s="67">
        <v>3.6959999999999998E-5</v>
      </c>
      <c r="L1024" s="67">
        <v>3.6959999999999998E-5</v>
      </c>
      <c r="M1024" s="67">
        <f>VLOOKUP('3. Pollutant Emissions - EF'!A1024,'2. Emissions Units &amp; Activities'!A:M,11,FALSE)*G1024</f>
        <v>0</v>
      </c>
      <c r="N1024" s="67">
        <f>VLOOKUP('3. Pollutant Emissions - EF'!A1024,'2. Emissions Units &amp; Activities'!A:M,12,FALSE)*G1024</f>
        <v>1.0126027397260321E-7</v>
      </c>
      <c r="O1024" s="67">
        <f>VLOOKUP('3. Pollutant Emissions - EF'!A1024,'2. Emissions Units &amp; Activities'!A:M,13,FALSE)*G1024</f>
        <v>1.0126027397260321E-7</v>
      </c>
    </row>
    <row r="1025" spans="1:15" x14ac:dyDescent="0.35">
      <c r="A1025" s="63" t="s">
        <v>147</v>
      </c>
      <c r="B1025" s="66" t="s">
        <v>312</v>
      </c>
      <c r="C1025" s="66" t="s">
        <v>313</v>
      </c>
      <c r="D1025" s="8">
        <f>IFERROR(IF(OR($B1025="",$B1025="No CAS"),INDEX('[1]DEQ Pollutant List'!$A$7:$A$611,MATCH($C1025,'[1]DEQ Pollutant List'!$C$7:$C$611,0)),INDEX('[1]DEQ Pollutant List'!$A$7:$A$611,MATCH($B1025,'[1]DEQ Pollutant List'!$B$7:$B$611,0))),"")</f>
        <v>46</v>
      </c>
      <c r="F1025" s="104">
        <v>9.3300000000000002E-4</v>
      </c>
      <c r="G1025" s="66">
        <v>9.3300000000000002E-4</v>
      </c>
      <c r="H1025" s="66" t="s">
        <v>418</v>
      </c>
      <c r="I1025" s="66" t="s">
        <v>266</v>
      </c>
      <c r="J1025" s="68">
        <v>4.8516000000000002E-3</v>
      </c>
      <c r="K1025" s="68">
        <v>2.0525999999999999E-2</v>
      </c>
      <c r="L1025" s="68">
        <v>2.0525999999999999E-2</v>
      </c>
      <c r="M1025" s="68">
        <f>VLOOKUP('3. Pollutant Emissions - EF'!A1025,'2. Emissions Units &amp; Activities'!A:M,11,FALSE)*G1025</f>
        <v>0</v>
      </c>
      <c r="N1025" s="68">
        <f>VLOOKUP('3. Pollutant Emissions - EF'!A1025,'2. Emissions Units &amp; Activities'!A:M,12,FALSE)*G1025</f>
        <v>5.6235616438356421E-5</v>
      </c>
      <c r="O1025" s="68">
        <f>VLOOKUP('3. Pollutant Emissions - EF'!A1025,'2. Emissions Units &amp; Activities'!A:M,13,FALSE)*G1025</f>
        <v>5.6235616438356421E-5</v>
      </c>
    </row>
    <row r="1026" spans="1:15" x14ac:dyDescent="0.35">
      <c r="A1026" s="62" t="s">
        <v>147</v>
      </c>
      <c r="B1026" s="65" t="s">
        <v>371</v>
      </c>
      <c r="C1026" s="65" t="s">
        <v>372</v>
      </c>
      <c r="D1026" s="8">
        <f>IFERROR(IF(OR($B1026="",$B1026="No CAS"),INDEX('[1]DEQ Pollutant List'!$A$7:$A$611,MATCH($C1026,'[1]DEQ Pollutant List'!$C$7:$C$611,0)),INDEX('[1]DEQ Pollutant List'!$A$7:$A$611,MATCH($B1026,'[1]DEQ Pollutant List'!$B$7:$B$611,0))),"")</f>
        <v>406</v>
      </c>
      <c r="F1026" s="104">
        <v>1.8799999999999999E-7</v>
      </c>
      <c r="G1026" s="65">
        <v>1.8799999999999999E-7</v>
      </c>
      <c r="H1026" s="65" t="s">
        <v>418</v>
      </c>
      <c r="I1026" s="65" t="s">
        <v>266</v>
      </c>
      <c r="J1026" s="67">
        <v>9.7759999999999997E-7</v>
      </c>
      <c r="K1026" s="67">
        <v>4.1359999999999999E-6</v>
      </c>
      <c r="L1026" s="67">
        <v>4.1359999999999999E-6</v>
      </c>
      <c r="M1026" s="67">
        <f>VLOOKUP('3. Pollutant Emissions - EF'!A1026,'2. Emissions Units &amp; Activities'!A:M,11,FALSE)*G1026</f>
        <v>0</v>
      </c>
      <c r="N1026" s="67">
        <f>VLOOKUP('3. Pollutant Emissions - EF'!A1026,'2. Emissions Units &amp; Activities'!A:M,12,FALSE)*G1026</f>
        <v>1.1331506849315119E-8</v>
      </c>
      <c r="O1026" s="67">
        <f>VLOOKUP('3. Pollutant Emissions - EF'!A1026,'2. Emissions Units &amp; Activities'!A:M,13,FALSE)*G1026</f>
        <v>1.1331506849315119E-8</v>
      </c>
    </row>
    <row r="1027" spans="1:15" x14ac:dyDescent="0.35">
      <c r="A1027" s="63" t="s">
        <v>147</v>
      </c>
      <c r="B1027" s="66" t="s">
        <v>373</v>
      </c>
      <c r="C1027" s="66" t="s">
        <v>374</v>
      </c>
      <c r="D1027" s="8">
        <f>IFERROR(IF(OR($B1027="",$B1027="No CAS"),INDEX('[1]DEQ Pollutant List'!$A$7:$A$611,MATCH($C1027,'[1]DEQ Pollutant List'!$C$7:$C$611,0)),INDEX('[1]DEQ Pollutant List'!$A$7:$A$611,MATCH($B1027,'[1]DEQ Pollutant List'!$B$7:$B$611,0))),"")</f>
        <v>407</v>
      </c>
      <c r="F1027" s="103">
        <v>9.9099999999999994E-8</v>
      </c>
      <c r="G1027" s="68">
        <v>9.9099999999999994E-8</v>
      </c>
      <c r="H1027" s="66" t="s">
        <v>418</v>
      </c>
      <c r="I1027" s="66" t="s">
        <v>266</v>
      </c>
      <c r="J1027" s="68">
        <v>5.1531999999999998E-7</v>
      </c>
      <c r="K1027" s="68">
        <v>2.1801999999999999E-6</v>
      </c>
      <c r="L1027" s="68">
        <v>2.1801999999999999E-6</v>
      </c>
      <c r="M1027" s="68">
        <f>VLOOKUP('3. Pollutant Emissions - EF'!A1027,'2. Emissions Units &amp; Activities'!A:M,11,FALSE)*G1027</f>
        <v>0</v>
      </c>
      <c r="N1027" s="68">
        <f>VLOOKUP('3. Pollutant Emissions - EF'!A1027,'2. Emissions Units &amp; Activities'!A:M,12,FALSE)*G1027</f>
        <v>5.9731506849315337E-9</v>
      </c>
      <c r="O1027" s="68">
        <f>VLOOKUP('3. Pollutant Emissions - EF'!A1027,'2. Emissions Units &amp; Activities'!A:M,13,FALSE)*G1027</f>
        <v>5.9731506849315337E-9</v>
      </c>
    </row>
    <row r="1028" spans="1:15" x14ac:dyDescent="0.35">
      <c r="A1028" s="62" t="s">
        <v>147</v>
      </c>
      <c r="B1028" s="65" t="s">
        <v>377</v>
      </c>
      <c r="C1028" s="65" t="s">
        <v>378</v>
      </c>
      <c r="D1028" s="8">
        <f>IFERROR(IF(OR($B1028="",$B1028="No CAS"),INDEX('[1]DEQ Pollutant List'!$A$7:$A$611,MATCH($C1028,'[1]DEQ Pollutant List'!$C$7:$C$611,0)),INDEX('[1]DEQ Pollutant List'!$A$7:$A$611,MATCH($B1028,'[1]DEQ Pollutant List'!$B$7:$B$611,0))),"")</f>
        <v>410</v>
      </c>
      <c r="F1028" s="104">
        <v>4.89E-7</v>
      </c>
      <c r="G1028" s="65">
        <v>4.89E-7</v>
      </c>
      <c r="H1028" s="65" t="s">
        <v>418</v>
      </c>
      <c r="I1028" s="65" t="s">
        <v>266</v>
      </c>
      <c r="J1028" s="67">
        <v>2.5428E-6</v>
      </c>
      <c r="K1028" s="67">
        <v>1.0757999999999999E-5</v>
      </c>
      <c r="L1028" s="67">
        <v>1.0757999999999999E-5</v>
      </c>
      <c r="M1028" s="67">
        <f>VLOOKUP('3. Pollutant Emissions - EF'!A1028,'2. Emissions Units &amp; Activities'!A:M,11,FALSE)*G1028</f>
        <v>0</v>
      </c>
      <c r="N1028" s="67">
        <f>VLOOKUP('3. Pollutant Emissions - EF'!A1028,'2. Emissions Units &amp; Activities'!A:M,12,FALSE)*G1028</f>
        <v>2.9473972602739858E-8</v>
      </c>
      <c r="O1028" s="67">
        <f>VLOOKUP('3. Pollutant Emissions - EF'!A1028,'2. Emissions Units &amp; Activities'!A:M,13,FALSE)*G1028</f>
        <v>2.9473972602739858E-8</v>
      </c>
    </row>
    <row r="1029" spans="1:15" x14ac:dyDescent="0.35">
      <c r="A1029" s="63" t="s">
        <v>147</v>
      </c>
      <c r="B1029" s="66" t="s">
        <v>379</v>
      </c>
      <c r="C1029" s="66" t="s">
        <v>380</v>
      </c>
      <c r="D1029" s="8">
        <f>IFERROR(IF(OR($B1029="",$B1029="No CAS"),INDEX('[1]DEQ Pollutant List'!$A$7:$A$611,MATCH($C1029,'[1]DEQ Pollutant List'!$C$7:$C$611,0)),INDEX('[1]DEQ Pollutant List'!$A$7:$A$611,MATCH($B1029,'[1]DEQ Pollutant List'!$B$7:$B$611,0))),"")</f>
        <v>412</v>
      </c>
      <c r="F1029" s="104">
        <v>1.55E-7</v>
      </c>
      <c r="G1029" s="66">
        <v>1.55E-7</v>
      </c>
      <c r="H1029" s="66" t="s">
        <v>418</v>
      </c>
      <c r="I1029" s="66" t="s">
        <v>266</v>
      </c>
      <c r="J1029" s="68">
        <v>8.0599999999999999E-7</v>
      </c>
      <c r="K1029" s="68">
        <v>3.41E-6</v>
      </c>
      <c r="L1029" s="68">
        <v>3.41E-6</v>
      </c>
      <c r="M1029" s="68">
        <f>VLOOKUP('3. Pollutant Emissions - EF'!A1029,'2. Emissions Units &amp; Activities'!A:M,11,FALSE)*G1029</f>
        <v>0</v>
      </c>
      <c r="N1029" s="68">
        <f>VLOOKUP('3. Pollutant Emissions - EF'!A1029,'2. Emissions Units &amp; Activities'!A:M,12,FALSE)*G1029</f>
        <v>9.3424657534247004E-9</v>
      </c>
      <c r="O1029" s="68">
        <f>VLOOKUP('3. Pollutant Emissions - EF'!A1029,'2. Emissions Units &amp; Activities'!A:M,13,FALSE)*G1029</f>
        <v>9.3424657534247004E-9</v>
      </c>
    </row>
    <row r="1030" spans="1:15" x14ac:dyDescent="0.35">
      <c r="A1030" s="62" t="s">
        <v>147</v>
      </c>
      <c r="B1030" s="65" t="s">
        <v>383</v>
      </c>
      <c r="C1030" s="66" t="s">
        <v>384</v>
      </c>
      <c r="D1030" s="8">
        <f>IFERROR(IF(OR($B1030="",$B1030="No CAS"),INDEX('[1]DEQ Pollutant List'!$A$7:$A$611,MATCH($C1030,'[1]DEQ Pollutant List'!$C$7:$C$611,0)),INDEX('[1]DEQ Pollutant List'!$A$7:$A$611,MATCH($B1030,'[1]DEQ Pollutant List'!$B$7:$B$611,0))),"")</f>
        <v>414</v>
      </c>
      <c r="F1030" s="104">
        <v>3.53E-7</v>
      </c>
      <c r="G1030" s="65">
        <v>3.53E-7</v>
      </c>
      <c r="H1030" s="65" t="s">
        <v>418</v>
      </c>
      <c r="I1030" s="65" t="s">
        <v>266</v>
      </c>
      <c r="J1030" s="67">
        <v>1.8356000000000001E-6</v>
      </c>
      <c r="K1030" s="67">
        <v>7.7659999999999998E-6</v>
      </c>
      <c r="L1030" s="67">
        <v>7.7659999999999998E-6</v>
      </c>
      <c r="M1030" s="67">
        <f>VLOOKUP('3. Pollutant Emissions - EF'!A1030,'2. Emissions Units &amp; Activities'!A:M,11,FALSE)*G1030</f>
        <v>0</v>
      </c>
      <c r="N1030" s="67">
        <f>VLOOKUP('3. Pollutant Emissions - EF'!A1030,'2. Emissions Units &amp; Activities'!A:M,12,FALSE)*G1030</f>
        <v>2.1276712328767219E-8</v>
      </c>
      <c r="O1030" s="67">
        <f>VLOOKUP('3. Pollutant Emissions - EF'!A1030,'2. Emissions Units &amp; Activities'!A:M,13,FALSE)*G1030</f>
        <v>2.1276712328767219E-8</v>
      </c>
    </row>
    <row r="1031" spans="1:15" x14ac:dyDescent="0.35">
      <c r="A1031" s="63" t="s">
        <v>147</v>
      </c>
      <c r="B1031" s="66" t="s">
        <v>385</v>
      </c>
      <c r="C1031" s="66" t="s">
        <v>386</v>
      </c>
      <c r="D1031" s="8">
        <f>IFERROR(IF(OR($B1031="",$B1031="No CAS"),INDEX('[1]DEQ Pollutant List'!$A$7:$A$611,MATCH($C1031,'[1]DEQ Pollutant List'!$C$7:$C$611,0)),INDEX('[1]DEQ Pollutant List'!$A$7:$A$611,MATCH($B1031,'[1]DEQ Pollutant List'!$B$7:$B$611,0))),"")</f>
        <v>419</v>
      </c>
      <c r="F1031" s="104">
        <v>5.8299999999999997E-7</v>
      </c>
      <c r="G1031" s="66">
        <v>5.8299999999999997E-7</v>
      </c>
      <c r="H1031" s="66" t="s">
        <v>418</v>
      </c>
      <c r="I1031" s="66" t="s">
        <v>266</v>
      </c>
      <c r="J1031" s="68">
        <v>3.0315999999999999E-6</v>
      </c>
      <c r="K1031" s="68">
        <v>1.2826000000000001E-5</v>
      </c>
      <c r="L1031" s="68">
        <v>1.2826000000000001E-5</v>
      </c>
      <c r="M1031" s="68">
        <f>VLOOKUP('3. Pollutant Emissions - EF'!A1031,'2. Emissions Units &amp; Activities'!A:M,11,FALSE)*G1031</f>
        <v>0</v>
      </c>
      <c r="N1031" s="68">
        <f>VLOOKUP('3. Pollutant Emissions - EF'!A1031,'2. Emissions Units &amp; Activities'!A:M,12,FALSE)*G1031</f>
        <v>3.5139726027397414E-8</v>
      </c>
      <c r="O1031" s="68">
        <f>VLOOKUP('3. Pollutant Emissions - EF'!A1031,'2. Emissions Units &amp; Activities'!A:M,13,FALSE)*G1031</f>
        <v>3.5139726027397414E-8</v>
      </c>
    </row>
    <row r="1032" spans="1:15" x14ac:dyDescent="0.35">
      <c r="A1032" s="62" t="s">
        <v>147</v>
      </c>
      <c r="B1032" s="65" t="s">
        <v>245</v>
      </c>
      <c r="C1032" s="66" t="s">
        <v>246</v>
      </c>
      <c r="D1032" s="8">
        <f>IFERROR(IF(OR($B1032="",$B1032="No CAS"),INDEX('[1]DEQ Pollutant List'!$A$7:$A$611,MATCH($C1032,'[1]DEQ Pollutant List'!$C$7:$C$611,0)),INDEX('[1]DEQ Pollutant List'!$A$7:$A$611,MATCH($B1032,'[1]DEQ Pollutant List'!$B$7:$B$611,0))),"")</f>
        <v>424</v>
      </c>
      <c r="F1032" s="104">
        <v>7.61E-6</v>
      </c>
      <c r="G1032" s="65">
        <v>7.61E-6</v>
      </c>
      <c r="H1032" s="65" t="s">
        <v>418</v>
      </c>
      <c r="I1032" s="65" t="s">
        <v>266</v>
      </c>
      <c r="J1032" s="67">
        <v>3.9572E-5</v>
      </c>
      <c r="K1032" s="67">
        <v>1.6741999999999999E-4</v>
      </c>
      <c r="L1032" s="67">
        <v>1.6741999999999999E-4</v>
      </c>
      <c r="M1032" s="67">
        <f>VLOOKUP('3. Pollutant Emissions - EF'!A1032,'2. Emissions Units &amp; Activities'!A:M,11,FALSE)*G1032</f>
        <v>0</v>
      </c>
      <c r="N1032" s="67">
        <f>VLOOKUP('3. Pollutant Emissions - EF'!A1032,'2. Emissions Units &amp; Activities'!A:M,12,FALSE)*G1032</f>
        <v>4.5868493150685141E-7</v>
      </c>
      <c r="O1032" s="67">
        <f>VLOOKUP('3. Pollutant Emissions - EF'!A1032,'2. Emissions Units &amp; Activities'!A:M,13,FALSE)*G1032</f>
        <v>4.5868493150685141E-7</v>
      </c>
    </row>
    <row r="1033" spans="1:15" x14ac:dyDescent="0.35">
      <c r="A1033" s="63" t="s">
        <v>147</v>
      </c>
      <c r="B1033" s="66" t="s">
        <v>247</v>
      </c>
      <c r="C1033" s="66" t="s">
        <v>248</v>
      </c>
      <c r="D1033" s="8">
        <f>IFERROR(IF(OR($B1033="",$B1033="No CAS"),INDEX('[1]DEQ Pollutant List'!$A$7:$A$611,MATCH($C1033,'[1]DEQ Pollutant List'!$C$7:$C$611,0)),INDEX('[1]DEQ Pollutant List'!$A$7:$A$611,MATCH($B1033,'[1]DEQ Pollutant List'!$B$7:$B$611,0))),"")</f>
        <v>425</v>
      </c>
      <c r="F1033" s="104">
        <v>2.9200000000000002E-5</v>
      </c>
      <c r="G1033" s="66">
        <v>2.9200000000000002E-5</v>
      </c>
      <c r="H1033" s="66" t="s">
        <v>418</v>
      </c>
      <c r="I1033" s="66" t="s">
        <v>266</v>
      </c>
      <c r="J1033" s="68">
        <v>1.5184000000000001E-4</v>
      </c>
      <c r="K1033" s="68">
        <v>6.424E-4</v>
      </c>
      <c r="L1033" s="68">
        <v>6.424E-4</v>
      </c>
      <c r="M1033" s="68">
        <f>VLOOKUP('3. Pollutant Emissions - EF'!A1033,'2. Emissions Units &amp; Activities'!A:M,11,FALSE)*G1033</f>
        <v>0</v>
      </c>
      <c r="N1033" s="68">
        <f>VLOOKUP('3. Pollutant Emissions - EF'!A1033,'2. Emissions Units &amp; Activities'!A:M,12,FALSE)*G1033</f>
        <v>1.7600000000000081E-6</v>
      </c>
      <c r="O1033" s="68">
        <f>VLOOKUP('3. Pollutant Emissions - EF'!A1033,'2. Emissions Units &amp; Activities'!A:M,13,FALSE)*G1033</f>
        <v>1.7600000000000081E-6</v>
      </c>
    </row>
    <row r="1034" spans="1:15" x14ac:dyDescent="0.35">
      <c r="A1034" s="62" t="s">
        <v>147</v>
      </c>
      <c r="B1034" s="65" t="s">
        <v>217</v>
      </c>
      <c r="C1034" s="65" t="s">
        <v>218</v>
      </c>
      <c r="D1034" s="8">
        <f>IFERROR(IF(OR($B1034="",$B1034="No CAS"),INDEX('[1]DEQ Pollutant List'!$A$7:$A$611,MATCH($C1034,'[1]DEQ Pollutant List'!$C$7:$C$611,0)),INDEX('[1]DEQ Pollutant List'!$A$7:$A$611,MATCH($B1034,'[1]DEQ Pollutant List'!$B$7:$B$611,0))),"")</f>
        <v>250</v>
      </c>
      <c r="F1034" s="104">
        <v>1.1800000000000001E-3</v>
      </c>
      <c r="G1034" s="65">
        <v>1.1800000000000001E-3</v>
      </c>
      <c r="H1034" s="65" t="s">
        <v>418</v>
      </c>
      <c r="I1034" s="65" t="s">
        <v>266</v>
      </c>
      <c r="J1034" s="88">
        <v>6.136E-3</v>
      </c>
      <c r="K1034" s="67">
        <v>2.596E-2</v>
      </c>
      <c r="L1034" s="67">
        <v>2.596E-2</v>
      </c>
      <c r="M1034" s="67">
        <f>VLOOKUP('3. Pollutant Emissions - EF'!A1034,'2. Emissions Units &amp; Activities'!A:M,11,FALSE)*G1034</f>
        <v>0</v>
      </c>
      <c r="N1034" s="67">
        <f>VLOOKUP('3. Pollutant Emissions - EF'!A1034,'2. Emissions Units &amp; Activities'!A:M,12,FALSE)*G1034</f>
        <v>7.1123287671233206E-5</v>
      </c>
      <c r="O1034" s="67">
        <f>VLOOKUP('3. Pollutant Emissions - EF'!A1034,'2. Emissions Units &amp; Activities'!A:M,13,FALSE)*G1034</f>
        <v>7.1123287671233206E-5</v>
      </c>
    </row>
    <row r="1035" spans="1:15" x14ac:dyDescent="0.35">
      <c r="A1035" s="63" t="s">
        <v>147</v>
      </c>
      <c r="B1035" s="66" t="s">
        <v>391</v>
      </c>
      <c r="C1035" s="66" t="s">
        <v>392</v>
      </c>
      <c r="D1035" s="8">
        <f>IFERROR(IF(OR($B1035="",$B1035="No CAS"),INDEX('[1]DEQ Pollutant List'!$A$7:$A$611,MATCH($C1035,'[1]DEQ Pollutant List'!$C$7:$C$611,0)),INDEX('[1]DEQ Pollutant List'!$A$7:$A$611,MATCH($B1035,'[1]DEQ Pollutant List'!$B$7:$B$611,0))),"")</f>
        <v>426</v>
      </c>
      <c r="F1035" s="104">
        <v>3.7500000000000001E-7</v>
      </c>
      <c r="G1035" s="66">
        <v>3.7500000000000001E-7</v>
      </c>
      <c r="H1035" s="66" t="s">
        <v>418</v>
      </c>
      <c r="I1035" s="66" t="s">
        <v>266</v>
      </c>
      <c r="J1035" s="68">
        <v>1.95E-6</v>
      </c>
      <c r="K1035" s="68">
        <v>8.2500000000000006E-6</v>
      </c>
      <c r="L1035" s="68">
        <v>8.2500000000000006E-6</v>
      </c>
      <c r="M1035" s="68">
        <f>VLOOKUP('3. Pollutant Emissions - EF'!A1035,'2. Emissions Units &amp; Activities'!A:M,11,FALSE)*G1035</f>
        <v>0</v>
      </c>
      <c r="N1035" s="68">
        <f>VLOOKUP('3. Pollutant Emissions - EF'!A1035,'2. Emissions Units &amp; Activities'!A:M,12,FALSE)*G1035</f>
        <v>2.2602739726027501E-8</v>
      </c>
      <c r="O1035" s="68">
        <f>VLOOKUP('3. Pollutant Emissions - EF'!A1035,'2. Emissions Units &amp; Activities'!A:M,13,FALSE)*G1035</f>
        <v>2.2602739726027501E-8</v>
      </c>
    </row>
    <row r="1036" spans="1:15" x14ac:dyDescent="0.35">
      <c r="A1036" s="62" t="s">
        <v>147</v>
      </c>
      <c r="B1036" s="65" t="s">
        <v>251</v>
      </c>
      <c r="C1036" s="65" t="s">
        <v>252</v>
      </c>
      <c r="D1036" s="8">
        <f>IFERROR(IF(OR($B1036="",$B1036="No CAS"),INDEX('[1]DEQ Pollutant List'!$A$7:$A$611,MATCH($C1036,'[1]DEQ Pollutant List'!$C$7:$C$611,0)),INDEX('[1]DEQ Pollutant List'!$A$7:$A$611,MATCH($B1036,'[1]DEQ Pollutant List'!$B$7:$B$611,0))),"")</f>
        <v>428</v>
      </c>
      <c r="F1036" s="104">
        <v>8.4800000000000001E-5</v>
      </c>
      <c r="G1036" s="65">
        <v>8.4800000000000001E-5</v>
      </c>
      <c r="H1036" s="65" t="s">
        <v>418</v>
      </c>
      <c r="I1036" s="65" t="s">
        <v>266</v>
      </c>
      <c r="J1036" s="67">
        <v>4.4096000000000001E-4</v>
      </c>
      <c r="K1036" s="67">
        <v>1.8656E-3</v>
      </c>
      <c r="L1036" s="67">
        <v>1.8656E-3</v>
      </c>
      <c r="M1036" s="67">
        <f>VLOOKUP('3. Pollutant Emissions - EF'!A1036,'2. Emissions Units &amp; Activities'!A:M,11,FALSE)*G1036</f>
        <v>0</v>
      </c>
      <c r="N1036" s="67">
        <f>VLOOKUP('3. Pollutant Emissions - EF'!A1036,'2. Emissions Units &amp; Activities'!A:M,12,FALSE)*G1036</f>
        <v>5.1112328767123519E-6</v>
      </c>
      <c r="O1036" s="67">
        <f>VLOOKUP('3. Pollutant Emissions - EF'!A1036,'2. Emissions Units &amp; Activities'!A:M,13,FALSE)*G1036</f>
        <v>5.1112328767123519E-6</v>
      </c>
    </row>
    <row r="1037" spans="1:15" x14ac:dyDescent="0.35">
      <c r="A1037" s="63" t="s">
        <v>147</v>
      </c>
      <c r="B1037" s="66" t="s">
        <v>253</v>
      </c>
      <c r="C1037" s="66" t="s">
        <v>254</v>
      </c>
      <c r="D1037" s="8">
        <f>IFERROR(IF(OR($B1037="",$B1037="No CAS"),INDEX('[1]DEQ Pollutant List'!$A$7:$A$611,MATCH($C1037,'[1]DEQ Pollutant List'!$C$7:$C$611,0)),INDEX('[1]DEQ Pollutant List'!$A$7:$A$611,MATCH($B1037,'[1]DEQ Pollutant List'!$B$7:$B$611,0))),"")</f>
        <v>430</v>
      </c>
      <c r="F1037" s="104">
        <v>2.94E-5</v>
      </c>
      <c r="G1037" s="66">
        <v>2.94E-5</v>
      </c>
      <c r="H1037" s="66" t="s">
        <v>418</v>
      </c>
      <c r="I1037" s="66" t="s">
        <v>266</v>
      </c>
      <c r="J1037" s="68">
        <v>1.5288000000000001E-4</v>
      </c>
      <c r="K1037" s="68">
        <v>6.468E-4</v>
      </c>
      <c r="L1037" s="68">
        <v>6.468E-4</v>
      </c>
      <c r="M1037" s="68">
        <f>VLOOKUP('3. Pollutant Emissions - EF'!A1037,'2. Emissions Units &amp; Activities'!A:M,11,FALSE)*G1037</f>
        <v>0</v>
      </c>
      <c r="N1037" s="68">
        <f>VLOOKUP('3. Pollutant Emissions - EF'!A1037,'2. Emissions Units &amp; Activities'!A:M,12,FALSE)*G1037</f>
        <v>1.772054794520556E-6</v>
      </c>
      <c r="O1037" s="68">
        <f>VLOOKUP('3. Pollutant Emissions - EF'!A1037,'2. Emissions Units &amp; Activities'!A:M,13,FALSE)*G1037</f>
        <v>1.772054794520556E-6</v>
      </c>
    </row>
    <row r="1038" spans="1:15" x14ac:dyDescent="0.35">
      <c r="A1038" s="62" t="s">
        <v>147</v>
      </c>
      <c r="B1038" s="65" t="s">
        <v>255</v>
      </c>
      <c r="C1038" s="65" t="s">
        <v>256</v>
      </c>
      <c r="D1038" s="8">
        <f>IFERROR(IF(OR($B1038="",$B1038="No CAS"),INDEX('[1]DEQ Pollutant List'!$A$7:$A$611,MATCH($C1038,'[1]DEQ Pollutant List'!$C$7:$C$611,0)),INDEX('[1]DEQ Pollutant List'!$A$7:$A$611,MATCH($B1038,'[1]DEQ Pollutant List'!$B$7:$B$611,0))),"")</f>
        <v>431</v>
      </c>
      <c r="F1038" s="104">
        <v>4.78E-6</v>
      </c>
      <c r="G1038" s="65">
        <v>4.78E-6</v>
      </c>
      <c r="H1038" s="65" t="s">
        <v>418</v>
      </c>
      <c r="I1038" s="65" t="s">
        <v>266</v>
      </c>
      <c r="J1038" s="67">
        <v>2.4856000000000001E-5</v>
      </c>
      <c r="K1038" s="67">
        <v>1.0516E-4</v>
      </c>
      <c r="L1038" s="67">
        <v>1.0516E-4</v>
      </c>
      <c r="M1038" s="67">
        <f>VLOOKUP('3. Pollutant Emissions - EF'!A1038,'2. Emissions Units &amp; Activities'!A:M,11,FALSE)*G1038</f>
        <v>0</v>
      </c>
      <c r="N1038" s="67">
        <f>VLOOKUP('3. Pollutant Emissions - EF'!A1038,'2. Emissions Units &amp; Activities'!A:M,12,FALSE)*G1038</f>
        <v>2.8810958904109719E-7</v>
      </c>
      <c r="O1038" s="67">
        <f>VLOOKUP('3. Pollutant Emissions - EF'!A1038,'2. Emissions Units &amp; Activities'!A:M,13,FALSE)*G1038</f>
        <v>2.8810958904109719E-7</v>
      </c>
    </row>
    <row r="1039" spans="1:15" x14ac:dyDescent="0.35">
      <c r="A1039" s="63" t="s">
        <v>147</v>
      </c>
      <c r="B1039" s="66" t="s">
        <v>257</v>
      </c>
      <c r="C1039" s="66" t="s">
        <v>258</v>
      </c>
      <c r="D1039" s="8">
        <f>IFERROR(IF(OR($B1039="",$B1039="No CAS"),INDEX('[1]DEQ Pollutant List'!$A$7:$A$611,MATCH($C1039,'[1]DEQ Pollutant List'!$C$7:$C$611,0)),INDEX('[1]DEQ Pollutant List'!$A$7:$A$611,MATCH($B1039,'[1]DEQ Pollutant List'!$B$7:$B$611,0))),"")</f>
        <v>600</v>
      </c>
      <c r="F1039" s="104">
        <v>4.0900000000000002E-4</v>
      </c>
      <c r="G1039" s="66">
        <v>4.0900000000000002E-4</v>
      </c>
      <c r="H1039" s="66" t="s">
        <v>418</v>
      </c>
      <c r="I1039" s="66" t="s">
        <v>266</v>
      </c>
      <c r="J1039" s="89">
        <v>2.1267999999999999E-3</v>
      </c>
      <c r="K1039" s="68">
        <v>8.9980000000000008E-3</v>
      </c>
      <c r="L1039" s="68">
        <v>8.9980000000000008E-3</v>
      </c>
      <c r="M1039" s="68">
        <f>VLOOKUP('3. Pollutant Emissions - EF'!A1039,'2. Emissions Units &amp; Activities'!A:M,11,FALSE)*G1039</f>
        <v>0</v>
      </c>
      <c r="N1039" s="68">
        <f>VLOOKUP('3. Pollutant Emissions - EF'!A1039,'2. Emissions Units &amp; Activities'!A:M,12,FALSE)*G1039</f>
        <v>2.465205479452066E-5</v>
      </c>
      <c r="O1039" s="68">
        <f>VLOOKUP('3. Pollutant Emissions - EF'!A1039,'2. Emissions Units &amp; Activities'!A:M,13,FALSE)*G1039</f>
        <v>2.465205479452066E-5</v>
      </c>
    </row>
    <row r="1040" spans="1:15" x14ac:dyDescent="0.35">
      <c r="A1040" s="62" t="s">
        <v>147</v>
      </c>
      <c r="B1040" s="65" t="s">
        <v>296</v>
      </c>
      <c r="C1040" s="65" t="s">
        <v>297</v>
      </c>
      <c r="D1040" s="8">
        <f>IFERROR(IF(OR($B1040="",$B1040="No CAS"),INDEX('[1]DEQ Pollutant List'!$A$7:$A$611,MATCH($C1040,'[1]DEQ Pollutant List'!$C$7:$C$611,0)),INDEX('[1]DEQ Pollutant List'!$A$7:$A$611,MATCH($B1040,'[1]DEQ Pollutant List'!$B$7:$B$611,0))),"")</f>
        <v>628</v>
      </c>
      <c r="F1040" s="104">
        <v>2.8499999999999999E-4</v>
      </c>
      <c r="G1040" s="65">
        <v>2.8499999999999999E-4</v>
      </c>
      <c r="H1040" s="65" t="s">
        <v>418</v>
      </c>
      <c r="I1040" s="65" t="s">
        <v>266</v>
      </c>
      <c r="J1040" s="88">
        <v>1.482E-3</v>
      </c>
      <c r="K1040" s="67">
        <v>6.2700000000000004E-3</v>
      </c>
      <c r="L1040" s="67">
        <v>6.2700000000000004E-3</v>
      </c>
      <c r="M1040" s="67">
        <f>VLOOKUP('3. Pollutant Emissions - EF'!A1040,'2. Emissions Units &amp; Activities'!A:M,11,FALSE)*G1040</f>
        <v>0</v>
      </c>
      <c r="N1040" s="67">
        <f>VLOOKUP('3. Pollutant Emissions - EF'!A1040,'2. Emissions Units &amp; Activities'!A:M,12,FALSE)*G1040</f>
        <v>1.7178082191780899E-5</v>
      </c>
      <c r="O1040" s="67">
        <f>VLOOKUP('3. Pollutant Emissions - EF'!A1040,'2. Emissions Units &amp; Activities'!A:M,13,FALSE)*G1040</f>
        <v>1.7178082191780899E-5</v>
      </c>
    </row>
    <row r="1041" spans="1:15" x14ac:dyDescent="0.35">
      <c r="A1041" s="63" t="s">
        <v>148</v>
      </c>
      <c r="B1041" s="66" t="s">
        <v>310</v>
      </c>
      <c r="C1041" s="66" t="s">
        <v>311</v>
      </c>
      <c r="D1041" s="8">
        <f>IFERROR(IF(OR($B1041="",$B1041="No CAS"),INDEX('[1]DEQ Pollutant List'!$A$7:$A$611,MATCH($C1041,'[1]DEQ Pollutant List'!$C$7:$C$611,0)),INDEX('[1]DEQ Pollutant List'!$A$7:$A$611,MATCH($B1041,'[1]DEQ Pollutant List'!$B$7:$B$611,0))),"")</f>
        <v>75</v>
      </c>
      <c r="F1041" s="103">
        <v>3.9100000000000002E-5</v>
      </c>
      <c r="G1041" s="66">
        <v>3.9100000000000002E-5</v>
      </c>
      <c r="H1041" s="66" t="s">
        <v>420</v>
      </c>
      <c r="I1041" s="66" t="s">
        <v>266</v>
      </c>
      <c r="J1041" s="68">
        <v>0</v>
      </c>
      <c r="K1041" s="68">
        <v>0</v>
      </c>
      <c r="L1041" s="68">
        <v>0</v>
      </c>
      <c r="M1041" s="68">
        <f>VLOOKUP('3. Pollutant Emissions - EF'!A1041,'2. Emissions Units &amp; Activities'!A:M,11,FALSE)*G1041</f>
        <v>0</v>
      </c>
      <c r="N1041" s="68">
        <f>VLOOKUP('3. Pollutant Emissions - EF'!A1041,'2. Emissions Units &amp; Activities'!A:M,12,FALSE)*G1041</f>
        <v>0</v>
      </c>
      <c r="O1041" s="68">
        <f>VLOOKUP('3. Pollutant Emissions - EF'!A1041,'2. Emissions Units &amp; Activities'!A:M,13,FALSE)*G1041</f>
        <v>0</v>
      </c>
    </row>
    <row r="1042" spans="1:15" x14ac:dyDescent="0.35">
      <c r="A1042" s="62" t="s">
        <v>148</v>
      </c>
      <c r="B1042" s="65" t="s">
        <v>363</v>
      </c>
      <c r="C1042" s="65" t="s">
        <v>364</v>
      </c>
      <c r="D1042" s="8">
        <f>IFERROR(IF(OR($B1042="",$B1042="No CAS"),INDEX('[1]DEQ Pollutant List'!$A$7:$A$611,MATCH($C1042,'[1]DEQ Pollutant List'!$C$7:$C$611,0)),INDEX('[1]DEQ Pollutant List'!$A$7:$A$611,MATCH($B1042,'[1]DEQ Pollutant List'!$B$7:$B$611,0))),"")</f>
        <v>402</v>
      </c>
      <c r="F1042" s="103">
        <v>1.42E-6</v>
      </c>
      <c r="G1042" s="65">
        <v>1.42E-6</v>
      </c>
      <c r="H1042" s="65" t="s">
        <v>420</v>
      </c>
      <c r="I1042" s="65" t="s">
        <v>266</v>
      </c>
      <c r="J1042" s="67">
        <v>0</v>
      </c>
      <c r="K1042" s="67">
        <v>0</v>
      </c>
      <c r="L1042" s="67">
        <v>0</v>
      </c>
      <c r="M1042" s="67">
        <f>VLOOKUP('3. Pollutant Emissions - EF'!A1042,'2. Emissions Units &amp; Activities'!A:M,11,FALSE)*G1042</f>
        <v>0</v>
      </c>
      <c r="N1042" s="67">
        <f>VLOOKUP('3. Pollutant Emissions - EF'!A1042,'2. Emissions Units &amp; Activities'!A:M,12,FALSE)*G1042</f>
        <v>0</v>
      </c>
      <c r="O1042" s="67">
        <f>VLOOKUP('3. Pollutant Emissions - EF'!A1042,'2. Emissions Units &amp; Activities'!A:M,13,FALSE)*G1042</f>
        <v>0</v>
      </c>
    </row>
    <row r="1043" spans="1:15" x14ac:dyDescent="0.35">
      <c r="A1043" s="63" t="s">
        <v>148</v>
      </c>
      <c r="B1043" s="66" t="s">
        <v>365</v>
      </c>
      <c r="C1043" s="66" t="s">
        <v>366</v>
      </c>
      <c r="D1043" s="8">
        <f>IFERROR(IF(OR($B1043="",$B1043="No CAS"),INDEX('[1]DEQ Pollutant List'!$A$7:$A$611,MATCH($C1043,'[1]DEQ Pollutant List'!$C$7:$C$611,0)),INDEX('[1]DEQ Pollutant List'!$A$7:$A$611,MATCH($B1043,'[1]DEQ Pollutant List'!$B$7:$B$611,0))),"")</f>
        <v>403</v>
      </c>
      <c r="F1043" s="103">
        <v>5.0000000000000004E-6</v>
      </c>
      <c r="G1043" s="66">
        <v>5.0000000000000004E-6</v>
      </c>
      <c r="H1043" s="66" t="s">
        <v>420</v>
      </c>
      <c r="I1043" s="66" t="s">
        <v>266</v>
      </c>
      <c r="J1043" s="66">
        <v>0</v>
      </c>
      <c r="K1043" s="68">
        <v>0</v>
      </c>
      <c r="L1043" s="68">
        <v>0</v>
      </c>
      <c r="M1043" s="68">
        <f>VLOOKUP('3. Pollutant Emissions - EF'!A1043,'2. Emissions Units &amp; Activities'!A:M,11,FALSE)*G1043</f>
        <v>0</v>
      </c>
      <c r="N1043" s="68">
        <f>VLOOKUP('3. Pollutant Emissions - EF'!A1043,'2. Emissions Units &amp; Activities'!A:M,12,FALSE)*G1043</f>
        <v>0</v>
      </c>
      <c r="O1043" s="68">
        <f>VLOOKUP('3. Pollutant Emissions - EF'!A1043,'2. Emissions Units &amp; Activities'!A:M,13,FALSE)*G1043</f>
        <v>0</v>
      </c>
    </row>
    <row r="1044" spans="1:15" x14ac:dyDescent="0.35">
      <c r="A1044" s="62" t="s">
        <v>148</v>
      </c>
      <c r="B1044" s="65" t="s">
        <v>206</v>
      </c>
      <c r="C1044" s="65" t="s">
        <v>207</v>
      </c>
      <c r="D1044" s="8">
        <f>IFERROR(IF(OR($B1044="",$B1044="No CAS"),INDEX('[1]DEQ Pollutant List'!$A$7:$A$611,MATCH($C1044,'[1]DEQ Pollutant List'!$C$7:$C$611,0)),INDEX('[1]DEQ Pollutant List'!$A$7:$A$611,MATCH($B1044,'[1]DEQ Pollutant List'!$B$7:$B$611,0))),"")</f>
        <v>1</v>
      </c>
      <c r="F1044" s="104">
        <v>7.67E-4</v>
      </c>
      <c r="G1044" s="65">
        <v>7.67E-4</v>
      </c>
      <c r="H1044" s="65" t="s">
        <v>420</v>
      </c>
      <c r="I1044" s="65" t="s">
        <v>266</v>
      </c>
      <c r="J1044" s="88">
        <v>0</v>
      </c>
      <c r="K1044" s="67">
        <v>0</v>
      </c>
      <c r="L1044" s="67">
        <v>0</v>
      </c>
      <c r="M1044" s="67">
        <f>VLOOKUP('3. Pollutant Emissions - EF'!A1044,'2. Emissions Units &amp; Activities'!A:M,11,FALSE)*G1044</f>
        <v>0</v>
      </c>
      <c r="N1044" s="67">
        <f>VLOOKUP('3. Pollutant Emissions - EF'!A1044,'2. Emissions Units &amp; Activities'!A:M,12,FALSE)*G1044</f>
        <v>0</v>
      </c>
      <c r="O1044" s="67">
        <f>VLOOKUP('3. Pollutant Emissions - EF'!A1044,'2. Emissions Units &amp; Activities'!A:M,13,FALSE)*G1044</f>
        <v>0</v>
      </c>
    </row>
    <row r="1045" spans="1:15" x14ac:dyDescent="0.35">
      <c r="A1045" s="63" t="s">
        <v>148</v>
      </c>
      <c r="B1045" s="66" t="s">
        <v>301</v>
      </c>
      <c r="C1045" s="66" t="s">
        <v>302</v>
      </c>
      <c r="D1045" s="8">
        <f>IFERROR(IF(OR($B1045="",$B1045="No CAS"),INDEX('[1]DEQ Pollutant List'!$A$7:$A$611,MATCH($C1045,'[1]DEQ Pollutant List'!$C$7:$C$611,0)),INDEX('[1]DEQ Pollutant List'!$A$7:$A$611,MATCH($B1045,'[1]DEQ Pollutant List'!$B$7:$B$611,0))),"")</f>
        <v>5</v>
      </c>
      <c r="F1045" s="104">
        <v>9.2499999999999999E-5</v>
      </c>
      <c r="G1045" s="66">
        <v>9.2499999999999999E-5</v>
      </c>
      <c r="H1045" s="66" t="s">
        <v>420</v>
      </c>
      <c r="I1045" s="66" t="s">
        <v>266</v>
      </c>
      <c r="J1045" s="89">
        <v>0</v>
      </c>
      <c r="K1045" s="68">
        <v>0</v>
      </c>
      <c r="L1045" s="68">
        <v>0</v>
      </c>
      <c r="M1045" s="68">
        <f>VLOOKUP('3. Pollutant Emissions - EF'!A1045,'2. Emissions Units &amp; Activities'!A:M,11,FALSE)*G1045</f>
        <v>0</v>
      </c>
      <c r="N1045" s="68">
        <f>VLOOKUP('3. Pollutant Emissions - EF'!A1045,'2. Emissions Units &amp; Activities'!A:M,12,FALSE)*G1045</f>
        <v>0</v>
      </c>
      <c r="O1045" s="68">
        <f>VLOOKUP('3. Pollutant Emissions - EF'!A1045,'2. Emissions Units &amp; Activities'!A:M,13,FALSE)*G1045</f>
        <v>0</v>
      </c>
    </row>
    <row r="1046" spans="1:15" x14ac:dyDescent="0.35">
      <c r="A1046" s="62" t="s">
        <v>148</v>
      </c>
      <c r="B1046" s="65" t="s">
        <v>367</v>
      </c>
      <c r="C1046" s="65" t="s">
        <v>368</v>
      </c>
      <c r="D1046" s="8">
        <f>IFERROR(IF(OR($B1046="",$B1046="No CAS"),INDEX('[1]DEQ Pollutant List'!$A$7:$A$611,MATCH($C1046,'[1]DEQ Pollutant List'!$C$7:$C$611,0)),INDEX('[1]DEQ Pollutant List'!$A$7:$A$611,MATCH($B1046,'[1]DEQ Pollutant List'!$B$7:$B$611,0))),"")</f>
        <v>404</v>
      </c>
      <c r="F1046" s="104">
        <v>1.8700000000000001E-6</v>
      </c>
      <c r="G1046" s="65">
        <v>1.8700000000000001E-6</v>
      </c>
      <c r="H1046" s="65" t="s">
        <v>420</v>
      </c>
      <c r="I1046" s="65" t="s">
        <v>266</v>
      </c>
      <c r="J1046" s="67">
        <v>0</v>
      </c>
      <c r="K1046" s="67">
        <v>0</v>
      </c>
      <c r="L1046" s="67">
        <v>0</v>
      </c>
      <c r="M1046" s="67">
        <f>VLOOKUP('3. Pollutant Emissions - EF'!A1046,'2. Emissions Units &amp; Activities'!A:M,11,FALSE)*G1046</f>
        <v>0</v>
      </c>
      <c r="N1046" s="67">
        <f>VLOOKUP('3. Pollutant Emissions - EF'!A1046,'2. Emissions Units &amp; Activities'!A:M,12,FALSE)*G1046</f>
        <v>0</v>
      </c>
      <c r="O1046" s="67">
        <f>VLOOKUP('3. Pollutant Emissions - EF'!A1046,'2. Emissions Units &amp; Activities'!A:M,13,FALSE)*G1046</f>
        <v>0</v>
      </c>
    </row>
    <row r="1047" spans="1:15" x14ac:dyDescent="0.35">
      <c r="A1047" s="63" t="s">
        <v>148</v>
      </c>
      <c r="B1047" s="66" t="s">
        <v>369</v>
      </c>
      <c r="C1047" s="66" t="s">
        <v>370</v>
      </c>
      <c r="D1047" s="8">
        <f>IFERROR(IF(OR($B1047="",$B1047="No CAS"),INDEX('[1]DEQ Pollutant List'!$A$7:$A$611,MATCH($C1047,'[1]DEQ Pollutant List'!$C$7:$C$611,0)),INDEX('[1]DEQ Pollutant List'!$A$7:$A$611,MATCH($B1047,'[1]DEQ Pollutant List'!$B$7:$B$611,0))),"")</f>
        <v>405</v>
      </c>
      <c r="F1047" s="104">
        <v>1.68E-6</v>
      </c>
      <c r="G1047" s="66">
        <v>1.68E-6</v>
      </c>
      <c r="H1047" s="66" t="s">
        <v>420</v>
      </c>
      <c r="I1047" s="66" t="s">
        <v>266</v>
      </c>
      <c r="J1047" s="68">
        <v>0</v>
      </c>
      <c r="K1047" s="68">
        <v>0</v>
      </c>
      <c r="L1047" s="68">
        <v>0</v>
      </c>
      <c r="M1047" s="68">
        <f>VLOOKUP('3. Pollutant Emissions - EF'!A1047,'2. Emissions Units &amp; Activities'!A:M,11,FALSE)*G1047</f>
        <v>0</v>
      </c>
      <c r="N1047" s="68">
        <f>VLOOKUP('3. Pollutant Emissions - EF'!A1047,'2. Emissions Units &amp; Activities'!A:M,12,FALSE)*G1047</f>
        <v>0</v>
      </c>
      <c r="O1047" s="68">
        <f>VLOOKUP('3. Pollutant Emissions - EF'!A1047,'2. Emissions Units &amp; Activities'!A:M,13,FALSE)*G1047</f>
        <v>0</v>
      </c>
    </row>
    <row r="1048" spans="1:15" x14ac:dyDescent="0.35">
      <c r="A1048" s="62" t="s">
        <v>148</v>
      </c>
      <c r="B1048" s="65" t="s">
        <v>312</v>
      </c>
      <c r="C1048" s="65" t="s">
        <v>313</v>
      </c>
      <c r="D1048" s="8">
        <f>IFERROR(IF(OR($B1048="",$B1048="No CAS"),INDEX('[1]DEQ Pollutant List'!$A$7:$A$611,MATCH($C1048,'[1]DEQ Pollutant List'!$C$7:$C$611,0)),INDEX('[1]DEQ Pollutant List'!$A$7:$A$611,MATCH($B1048,'[1]DEQ Pollutant List'!$B$7:$B$611,0))),"")</f>
        <v>46</v>
      </c>
      <c r="F1048" s="104">
        <v>9.3300000000000002E-4</v>
      </c>
      <c r="G1048" s="65">
        <v>9.3300000000000002E-4</v>
      </c>
      <c r="H1048" s="65" t="s">
        <v>420</v>
      </c>
      <c r="I1048" s="65" t="s">
        <v>266</v>
      </c>
      <c r="J1048" s="67">
        <v>0</v>
      </c>
      <c r="K1048" s="67">
        <v>0</v>
      </c>
      <c r="L1048" s="67">
        <v>0</v>
      </c>
      <c r="M1048" s="67">
        <f>VLOOKUP('3. Pollutant Emissions - EF'!A1048,'2. Emissions Units &amp; Activities'!A:M,11,FALSE)*G1048</f>
        <v>0</v>
      </c>
      <c r="N1048" s="67">
        <f>VLOOKUP('3. Pollutant Emissions - EF'!A1048,'2. Emissions Units &amp; Activities'!A:M,12,FALSE)*G1048</f>
        <v>0</v>
      </c>
      <c r="O1048" s="67">
        <f>VLOOKUP('3. Pollutant Emissions - EF'!A1048,'2. Emissions Units &amp; Activities'!A:M,13,FALSE)*G1048</f>
        <v>0</v>
      </c>
    </row>
    <row r="1049" spans="1:15" x14ac:dyDescent="0.35">
      <c r="A1049" s="63" t="s">
        <v>148</v>
      </c>
      <c r="B1049" s="66" t="s">
        <v>371</v>
      </c>
      <c r="C1049" s="66" t="s">
        <v>372</v>
      </c>
      <c r="D1049" s="8">
        <f>IFERROR(IF(OR($B1049="",$B1049="No CAS"),INDEX('[1]DEQ Pollutant List'!$A$7:$A$611,MATCH($C1049,'[1]DEQ Pollutant List'!$C$7:$C$611,0)),INDEX('[1]DEQ Pollutant List'!$A$7:$A$611,MATCH($B1049,'[1]DEQ Pollutant List'!$B$7:$B$611,0))),"")</f>
        <v>406</v>
      </c>
      <c r="F1049" s="104">
        <v>1.8799999999999999E-7</v>
      </c>
      <c r="G1049" s="66">
        <v>1.8799999999999999E-7</v>
      </c>
      <c r="H1049" s="66" t="s">
        <v>420</v>
      </c>
      <c r="I1049" s="66" t="s">
        <v>266</v>
      </c>
      <c r="J1049" s="68">
        <v>0</v>
      </c>
      <c r="K1049" s="68">
        <v>0</v>
      </c>
      <c r="L1049" s="68">
        <v>0</v>
      </c>
      <c r="M1049" s="68">
        <f>VLOOKUP('3. Pollutant Emissions - EF'!A1049,'2. Emissions Units &amp; Activities'!A:M,11,FALSE)*G1049</f>
        <v>0</v>
      </c>
      <c r="N1049" s="68">
        <f>VLOOKUP('3. Pollutant Emissions - EF'!A1049,'2. Emissions Units &amp; Activities'!A:M,12,FALSE)*G1049</f>
        <v>0</v>
      </c>
      <c r="O1049" s="68">
        <f>VLOOKUP('3. Pollutant Emissions - EF'!A1049,'2. Emissions Units &amp; Activities'!A:M,13,FALSE)*G1049</f>
        <v>0</v>
      </c>
    </row>
    <row r="1050" spans="1:15" x14ac:dyDescent="0.35">
      <c r="A1050" s="62" t="s">
        <v>148</v>
      </c>
      <c r="B1050" s="65" t="s">
        <v>373</v>
      </c>
      <c r="C1050" s="65" t="s">
        <v>374</v>
      </c>
      <c r="D1050" s="8">
        <f>IFERROR(IF(OR($B1050="",$B1050="No CAS"),INDEX('[1]DEQ Pollutant List'!$A$7:$A$611,MATCH($C1050,'[1]DEQ Pollutant List'!$C$7:$C$611,0)),INDEX('[1]DEQ Pollutant List'!$A$7:$A$611,MATCH($B1050,'[1]DEQ Pollutant List'!$B$7:$B$611,0))),"")</f>
        <v>407</v>
      </c>
      <c r="F1050" s="103">
        <v>9.9099999999999994E-8</v>
      </c>
      <c r="G1050" s="67">
        <v>9.9099999999999994E-8</v>
      </c>
      <c r="H1050" s="65" t="s">
        <v>420</v>
      </c>
      <c r="I1050" s="65" t="s">
        <v>266</v>
      </c>
      <c r="J1050" s="67">
        <v>0</v>
      </c>
      <c r="K1050" s="67">
        <v>0</v>
      </c>
      <c r="L1050" s="67">
        <v>0</v>
      </c>
      <c r="M1050" s="67">
        <f>VLOOKUP('3. Pollutant Emissions - EF'!A1050,'2. Emissions Units &amp; Activities'!A:M,11,FALSE)*G1050</f>
        <v>0</v>
      </c>
      <c r="N1050" s="67">
        <f>VLOOKUP('3. Pollutant Emissions - EF'!A1050,'2. Emissions Units &amp; Activities'!A:M,12,FALSE)*G1050</f>
        <v>0</v>
      </c>
      <c r="O1050" s="67">
        <f>VLOOKUP('3. Pollutant Emissions - EF'!A1050,'2. Emissions Units &amp; Activities'!A:M,13,FALSE)*G1050</f>
        <v>0</v>
      </c>
    </row>
    <row r="1051" spans="1:15" x14ac:dyDescent="0.35">
      <c r="A1051" s="63" t="s">
        <v>148</v>
      </c>
      <c r="B1051" s="66" t="s">
        <v>377</v>
      </c>
      <c r="C1051" s="66" t="s">
        <v>378</v>
      </c>
      <c r="D1051" s="8">
        <f>IFERROR(IF(OR($B1051="",$B1051="No CAS"),INDEX('[1]DEQ Pollutant List'!$A$7:$A$611,MATCH($C1051,'[1]DEQ Pollutant List'!$C$7:$C$611,0)),INDEX('[1]DEQ Pollutant List'!$A$7:$A$611,MATCH($B1051,'[1]DEQ Pollutant List'!$B$7:$B$611,0))),"")</f>
        <v>410</v>
      </c>
      <c r="F1051" s="104">
        <v>4.89E-7</v>
      </c>
      <c r="G1051" s="66">
        <v>4.89E-7</v>
      </c>
      <c r="H1051" s="66" t="s">
        <v>420</v>
      </c>
      <c r="I1051" s="66" t="s">
        <v>266</v>
      </c>
      <c r="J1051" s="68">
        <v>0</v>
      </c>
      <c r="K1051" s="68">
        <v>0</v>
      </c>
      <c r="L1051" s="68">
        <v>0</v>
      </c>
      <c r="M1051" s="68">
        <f>VLOOKUP('3. Pollutant Emissions - EF'!A1051,'2. Emissions Units &amp; Activities'!A:M,11,FALSE)*G1051</f>
        <v>0</v>
      </c>
      <c r="N1051" s="68">
        <f>VLOOKUP('3. Pollutant Emissions - EF'!A1051,'2. Emissions Units &amp; Activities'!A:M,12,FALSE)*G1051</f>
        <v>0</v>
      </c>
      <c r="O1051" s="68">
        <f>VLOOKUP('3. Pollutant Emissions - EF'!A1051,'2. Emissions Units &amp; Activities'!A:M,13,FALSE)*G1051</f>
        <v>0</v>
      </c>
    </row>
    <row r="1052" spans="1:15" x14ac:dyDescent="0.35">
      <c r="A1052" s="62" t="s">
        <v>148</v>
      </c>
      <c r="B1052" s="65" t="s">
        <v>379</v>
      </c>
      <c r="C1052" s="65" t="s">
        <v>380</v>
      </c>
      <c r="D1052" s="8">
        <f>IFERROR(IF(OR($B1052="",$B1052="No CAS"),INDEX('[1]DEQ Pollutant List'!$A$7:$A$611,MATCH($C1052,'[1]DEQ Pollutant List'!$C$7:$C$611,0)),INDEX('[1]DEQ Pollutant List'!$A$7:$A$611,MATCH($B1052,'[1]DEQ Pollutant List'!$B$7:$B$611,0))),"")</f>
        <v>412</v>
      </c>
      <c r="F1052" s="104">
        <v>1.55E-7</v>
      </c>
      <c r="G1052" s="65">
        <v>1.55E-7</v>
      </c>
      <c r="H1052" s="65" t="s">
        <v>420</v>
      </c>
      <c r="I1052" s="65" t="s">
        <v>266</v>
      </c>
      <c r="J1052" s="67">
        <v>0</v>
      </c>
      <c r="K1052" s="67">
        <v>0</v>
      </c>
      <c r="L1052" s="67">
        <v>0</v>
      </c>
      <c r="M1052" s="67">
        <f>VLOOKUP('3. Pollutant Emissions - EF'!A1052,'2. Emissions Units &amp; Activities'!A:M,11,FALSE)*G1052</f>
        <v>0</v>
      </c>
      <c r="N1052" s="67">
        <f>VLOOKUP('3. Pollutant Emissions - EF'!A1052,'2. Emissions Units &amp; Activities'!A:M,12,FALSE)*G1052</f>
        <v>0</v>
      </c>
      <c r="O1052" s="67">
        <f>VLOOKUP('3. Pollutant Emissions - EF'!A1052,'2. Emissions Units &amp; Activities'!A:M,13,FALSE)*G1052</f>
        <v>0</v>
      </c>
    </row>
    <row r="1053" spans="1:15" x14ac:dyDescent="0.35">
      <c r="A1053" s="63" t="s">
        <v>148</v>
      </c>
      <c r="B1053" s="66" t="s">
        <v>383</v>
      </c>
      <c r="C1053" s="66" t="s">
        <v>384</v>
      </c>
      <c r="D1053" s="8">
        <f>IFERROR(IF(OR($B1053="",$B1053="No CAS"),INDEX('[1]DEQ Pollutant List'!$A$7:$A$611,MATCH($C1053,'[1]DEQ Pollutant List'!$C$7:$C$611,0)),INDEX('[1]DEQ Pollutant List'!$A$7:$A$611,MATCH($B1053,'[1]DEQ Pollutant List'!$B$7:$B$611,0))),"")</f>
        <v>414</v>
      </c>
      <c r="F1053" s="104">
        <v>3.53E-7</v>
      </c>
      <c r="G1053" s="66">
        <v>3.53E-7</v>
      </c>
      <c r="H1053" s="66" t="s">
        <v>420</v>
      </c>
      <c r="I1053" s="66" t="s">
        <v>266</v>
      </c>
      <c r="J1053" s="68">
        <v>0</v>
      </c>
      <c r="K1053" s="68">
        <v>0</v>
      </c>
      <c r="L1053" s="68">
        <v>0</v>
      </c>
      <c r="M1053" s="68">
        <f>VLOOKUP('3. Pollutant Emissions - EF'!A1053,'2. Emissions Units &amp; Activities'!A:M,11,FALSE)*G1053</f>
        <v>0</v>
      </c>
      <c r="N1053" s="68">
        <f>VLOOKUP('3. Pollutant Emissions - EF'!A1053,'2. Emissions Units &amp; Activities'!A:M,12,FALSE)*G1053</f>
        <v>0</v>
      </c>
      <c r="O1053" s="68">
        <f>VLOOKUP('3. Pollutant Emissions - EF'!A1053,'2. Emissions Units &amp; Activities'!A:M,13,FALSE)*G1053</f>
        <v>0</v>
      </c>
    </row>
    <row r="1054" spans="1:15" x14ac:dyDescent="0.35">
      <c r="A1054" s="62" t="s">
        <v>148</v>
      </c>
      <c r="B1054" s="65" t="s">
        <v>385</v>
      </c>
      <c r="C1054" s="65" t="s">
        <v>386</v>
      </c>
      <c r="D1054" s="8">
        <f>IFERROR(IF(OR($B1054="",$B1054="No CAS"),INDEX('[1]DEQ Pollutant List'!$A$7:$A$611,MATCH($C1054,'[1]DEQ Pollutant List'!$C$7:$C$611,0)),INDEX('[1]DEQ Pollutant List'!$A$7:$A$611,MATCH($B1054,'[1]DEQ Pollutant List'!$B$7:$B$611,0))),"")</f>
        <v>419</v>
      </c>
      <c r="F1054" s="104">
        <v>5.8299999999999997E-7</v>
      </c>
      <c r="G1054" s="65">
        <v>5.8299999999999997E-7</v>
      </c>
      <c r="H1054" s="65" t="s">
        <v>420</v>
      </c>
      <c r="I1054" s="65" t="s">
        <v>266</v>
      </c>
      <c r="J1054" s="67">
        <v>0</v>
      </c>
      <c r="K1054" s="67">
        <v>0</v>
      </c>
      <c r="L1054" s="67">
        <v>0</v>
      </c>
      <c r="M1054" s="67">
        <f>VLOOKUP('3. Pollutant Emissions - EF'!A1054,'2. Emissions Units &amp; Activities'!A:M,11,FALSE)*G1054</f>
        <v>0</v>
      </c>
      <c r="N1054" s="67">
        <f>VLOOKUP('3. Pollutant Emissions - EF'!A1054,'2. Emissions Units &amp; Activities'!A:M,12,FALSE)*G1054</f>
        <v>0</v>
      </c>
      <c r="O1054" s="67">
        <f>VLOOKUP('3. Pollutant Emissions - EF'!A1054,'2. Emissions Units &amp; Activities'!A:M,13,FALSE)*G1054</f>
        <v>0</v>
      </c>
    </row>
    <row r="1055" spans="1:15" x14ac:dyDescent="0.35">
      <c r="A1055" s="63" t="s">
        <v>148</v>
      </c>
      <c r="B1055" s="66" t="s">
        <v>245</v>
      </c>
      <c r="C1055" s="66" t="s">
        <v>246</v>
      </c>
      <c r="D1055" s="8">
        <f>IFERROR(IF(OR($B1055="",$B1055="No CAS"),INDEX('[1]DEQ Pollutant List'!$A$7:$A$611,MATCH($C1055,'[1]DEQ Pollutant List'!$C$7:$C$611,0)),INDEX('[1]DEQ Pollutant List'!$A$7:$A$611,MATCH($B1055,'[1]DEQ Pollutant List'!$B$7:$B$611,0))),"")</f>
        <v>424</v>
      </c>
      <c r="F1055" s="104">
        <v>7.61E-6</v>
      </c>
      <c r="G1055" s="66">
        <v>7.61E-6</v>
      </c>
      <c r="H1055" s="66" t="s">
        <v>420</v>
      </c>
      <c r="I1055" s="66" t="s">
        <v>266</v>
      </c>
      <c r="J1055" s="68">
        <v>0</v>
      </c>
      <c r="K1055" s="68">
        <v>0</v>
      </c>
      <c r="L1055" s="68">
        <v>0</v>
      </c>
      <c r="M1055" s="68">
        <f>VLOOKUP('3. Pollutant Emissions - EF'!A1055,'2. Emissions Units &amp; Activities'!A:M,11,FALSE)*G1055</f>
        <v>0</v>
      </c>
      <c r="N1055" s="68">
        <f>VLOOKUP('3. Pollutant Emissions - EF'!A1055,'2. Emissions Units &amp; Activities'!A:M,12,FALSE)*G1055</f>
        <v>0</v>
      </c>
      <c r="O1055" s="68">
        <f>VLOOKUP('3. Pollutant Emissions - EF'!A1055,'2. Emissions Units &amp; Activities'!A:M,13,FALSE)*G1055</f>
        <v>0</v>
      </c>
    </row>
    <row r="1056" spans="1:15" x14ac:dyDescent="0.35">
      <c r="A1056" s="62" t="s">
        <v>148</v>
      </c>
      <c r="B1056" s="65" t="s">
        <v>247</v>
      </c>
      <c r="C1056" s="65" t="s">
        <v>248</v>
      </c>
      <c r="D1056" s="8">
        <f>IFERROR(IF(OR($B1056="",$B1056="No CAS"),INDEX('[1]DEQ Pollutant List'!$A$7:$A$611,MATCH($C1056,'[1]DEQ Pollutant List'!$C$7:$C$611,0)),INDEX('[1]DEQ Pollutant List'!$A$7:$A$611,MATCH($B1056,'[1]DEQ Pollutant List'!$B$7:$B$611,0))),"")</f>
        <v>425</v>
      </c>
      <c r="F1056" s="104">
        <v>2.9200000000000002E-5</v>
      </c>
      <c r="G1056" s="65">
        <v>2.9200000000000002E-5</v>
      </c>
      <c r="H1056" s="65" t="s">
        <v>420</v>
      </c>
      <c r="I1056" s="65" t="s">
        <v>266</v>
      </c>
      <c r="J1056" s="67">
        <v>0</v>
      </c>
      <c r="K1056" s="67">
        <v>0</v>
      </c>
      <c r="L1056" s="67">
        <v>0</v>
      </c>
      <c r="M1056" s="67">
        <f>VLOOKUP('3. Pollutant Emissions - EF'!A1056,'2. Emissions Units &amp; Activities'!A:M,11,FALSE)*G1056</f>
        <v>0</v>
      </c>
      <c r="N1056" s="67">
        <f>VLOOKUP('3. Pollutant Emissions - EF'!A1056,'2. Emissions Units &amp; Activities'!A:M,12,FALSE)*G1056</f>
        <v>0</v>
      </c>
      <c r="O1056" s="67">
        <f>VLOOKUP('3. Pollutant Emissions - EF'!A1056,'2. Emissions Units &amp; Activities'!A:M,13,FALSE)*G1056</f>
        <v>0</v>
      </c>
    </row>
    <row r="1057" spans="1:15" x14ac:dyDescent="0.35">
      <c r="A1057" s="63" t="s">
        <v>148</v>
      </c>
      <c r="B1057" s="66" t="s">
        <v>217</v>
      </c>
      <c r="C1057" s="66" t="s">
        <v>218</v>
      </c>
      <c r="D1057" s="8">
        <f>IFERROR(IF(OR($B1057="",$B1057="No CAS"),INDEX('[1]DEQ Pollutant List'!$A$7:$A$611,MATCH($C1057,'[1]DEQ Pollutant List'!$C$7:$C$611,0)),INDEX('[1]DEQ Pollutant List'!$A$7:$A$611,MATCH($B1057,'[1]DEQ Pollutant List'!$B$7:$B$611,0))),"")</f>
        <v>250</v>
      </c>
      <c r="F1057" s="104">
        <v>1.1800000000000001E-3</v>
      </c>
      <c r="G1057" s="66">
        <v>1.1800000000000001E-3</v>
      </c>
      <c r="H1057" s="66" t="s">
        <v>420</v>
      </c>
      <c r="I1057" s="66" t="s">
        <v>266</v>
      </c>
      <c r="J1057" s="89">
        <v>0</v>
      </c>
      <c r="K1057" s="68">
        <v>0</v>
      </c>
      <c r="L1057" s="68">
        <v>0</v>
      </c>
      <c r="M1057" s="68">
        <f>VLOOKUP('3. Pollutant Emissions - EF'!A1057,'2. Emissions Units &amp; Activities'!A:M,11,FALSE)*G1057</f>
        <v>0</v>
      </c>
      <c r="N1057" s="68">
        <f>VLOOKUP('3. Pollutant Emissions - EF'!A1057,'2. Emissions Units &amp; Activities'!A:M,12,FALSE)*G1057</f>
        <v>0</v>
      </c>
      <c r="O1057" s="68">
        <f>VLOOKUP('3. Pollutant Emissions - EF'!A1057,'2. Emissions Units &amp; Activities'!A:M,13,FALSE)*G1057</f>
        <v>0</v>
      </c>
    </row>
    <row r="1058" spans="1:15" x14ac:dyDescent="0.35">
      <c r="A1058" s="62" t="s">
        <v>148</v>
      </c>
      <c r="B1058" s="65" t="s">
        <v>391</v>
      </c>
      <c r="C1058" s="65" t="s">
        <v>392</v>
      </c>
      <c r="D1058" s="8">
        <f>IFERROR(IF(OR($B1058="",$B1058="No CAS"),INDEX('[1]DEQ Pollutant List'!$A$7:$A$611,MATCH($C1058,'[1]DEQ Pollutant List'!$C$7:$C$611,0)),INDEX('[1]DEQ Pollutant List'!$A$7:$A$611,MATCH($B1058,'[1]DEQ Pollutant List'!$B$7:$B$611,0))),"")</f>
        <v>426</v>
      </c>
      <c r="F1058" s="104">
        <v>3.7500000000000001E-7</v>
      </c>
      <c r="G1058" s="65">
        <v>3.7500000000000001E-7</v>
      </c>
      <c r="H1058" s="65" t="s">
        <v>420</v>
      </c>
      <c r="I1058" s="65" t="s">
        <v>266</v>
      </c>
      <c r="J1058" s="67">
        <v>0</v>
      </c>
      <c r="K1058" s="67">
        <v>0</v>
      </c>
      <c r="L1058" s="67">
        <v>0</v>
      </c>
      <c r="M1058" s="67">
        <f>VLOOKUP('3. Pollutant Emissions - EF'!A1058,'2. Emissions Units &amp; Activities'!A:M,11,FALSE)*G1058</f>
        <v>0</v>
      </c>
      <c r="N1058" s="67">
        <f>VLOOKUP('3. Pollutant Emissions - EF'!A1058,'2. Emissions Units &amp; Activities'!A:M,12,FALSE)*G1058</f>
        <v>0</v>
      </c>
      <c r="O1058" s="67">
        <f>VLOOKUP('3. Pollutant Emissions - EF'!A1058,'2. Emissions Units &amp; Activities'!A:M,13,FALSE)*G1058</f>
        <v>0</v>
      </c>
    </row>
    <row r="1059" spans="1:15" x14ac:dyDescent="0.35">
      <c r="A1059" s="63" t="s">
        <v>148</v>
      </c>
      <c r="B1059" s="66" t="s">
        <v>251</v>
      </c>
      <c r="C1059" s="66" t="s">
        <v>252</v>
      </c>
      <c r="D1059" s="8">
        <f>IFERROR(IF(OR($B1059="",$B1059="No CAS"),INDEX('[1]DEQ Pollutant List'!$A$7:$A$611,MATCH($C1059,'[1]DEQ Pollutant List'!$C$7:$C$611,0)),INDEX('[1]DEQ Pollutant List'!$A$7:$A$611,MATCH($B1059,'[1]DEQ Pollutant List'!$B$7:$B$611,0))),"")</f>
        <v>428</v>
      </c>
      <c r="F1059" s="104">
        <v>8.4800000000000001E-5</v>
      </c>
      <c r="G1059" s="66">
        <v>8.4800000000000001E-5</v>
      </c>
      <c r="H1059" s="66" t="s">
        <v>420</v>
      </c>
      <c r="I1059" s="66" t="s">
        <v>266</v>
      </c>
      <c r="J1059" s="68">
        <v>0</v>
      </c>
      <c r="K1059" s="68">
        <v>0</v>
      </c>
      <c r="L1059" s="68">
        <v>0</v>
      </c>
      <c r="M1059" s="68">
        <f>VLOOKUP('3. Pollutant Emissions - EF'!A1059,'2. Emissions Units &amp; Activities'!A:M,11,FALSE)*G1059</f>
        <v>0</v>
      </c>
      <c r="N1059" s="68">
        <f>VLOOKUP('3. Pollutant Emissions - EF'!A1059,'2. Emissions Units &amp; Activities'!A:M,12,FALSE)*G1059</f>
        <v>0</v>
      </c>
      <c r="O1059" s="68">
        <f>VLOOKUP('3. Pollutant Emissions - EF'!A1059,'2. Emissions Units &amp; Activities'!A:M,13,FALSE)*G1059</f>
        <v>0</v>
      </c>
    </row>
    <row r="1060" spans="1:15" x14ac:dyDescent="0.35">
      <c r="A1060" s="62" t="s">
        <v>148</v>
      </c>
      <c r="B1060" s="65" t="s">
        <v>253</v>
      </c>
      <c r="C1060" s="65" t="s">
        <v>254</v>
      </c>
      <c r="D1060" s="8">
        <f>IFERROR(IF(OR($B1060="",$B1060="No CAS"),INDEX('[1]DEQ Pollutant List'!$A$7:$A$611,MATCH($C1060,'[1]DEQ Pollutant List'!$C$7:$C$611,0)),INDEX('[1]DEQ Pollutant List'!$A$7:$A$611,MATCH($B1060,'[1]DEQ Pollutant List'!$B$7:$B$611,0))),"")</f>
        <v>430</v>
      </c>
      <c r="F1060" s="104">
        <v>2.94E-5</v>
      </c>
      <c r="G1060" s="65">
        <v>2.94E-5</v>
      </c>
      <c r="H1060" s="65" t="s">
        <v>420</v>
      </c>
      <c r="I1060" s="65" t="s">
        <v>266</v>
      </c>
      <c r="J1060" s="67">
        <v>0</v>
      </c>
      <c r="K1060" s="67">
        <v>0</v>
      </c>
      <c r="L1060" s="67">
        <v>0</v>
      </c>
      <c r="M1060" s="67">
        <f>VLOOKUP('3. Pollutant Emissions - EF'!A1060,'2. Emissions Units &amp; Activities'!A:M,11,FALSE)*G1060</f>
        <v>0</v>
      </c>
      <c r="N1060" s="67">
        <f>VLOOKUP('3. Pollutant Emissions - EF'!A1060,'2. Emissions Units &amp; Activities'!A:M,12,FALSE)*G1060</f>
        <v>0</v>
      </c>
      <c r="O1060" s="67">
        <f>VLOOKUP('3. Pollutant Emissions - EF'!A1060,'2. Emissions Units &amp; Activities'!A:M,13,FALSE)*G1060</f>
        <v>0</v>
      </c>
    </row>
    <row r="1061" spans="1:15" x14ac:dyDescent="0.35">
      <c r="A1061" s="63" t="s">
        <v>148</v>
      </c>
      <c r="B1061" s="66" t="s">
        <v>255</v>
      </c>
      <c r="C1061" s="66" t="s">
        <v>256</v>
      </c>
      <c r="D1061" s="8">
        <f>IFERROR(IF(OR($B1061="",$B1061="No CAS"),INDEX('[1]DEQ Pollutant List'!$A$7:$A$611,MATCH($C1061,'[1]DEQ Pollutant List'!$C$7:$C$611,0)),INDEX('[1]DEQ Pollutant List'!$A$7:$A$611,MATCH($B1061,'[1]DEQ Pollutant List'!$B$7:$B$611,0))),"")</f>
        <v>431</v>
      </c>
      <c r="F1061" s="104">
        <v>4.78E-6</v>
      </c>
      <c r="G1061" s="66">
        <v>4.78E-6</v>
      </c>
      <c r="H1061" s="66" t="s">
        <v>420</v>
      </c>
      <c r="I1061" s="66" t="s">
        <v>266</v>
      </c>
      <c r="J1061" s="68">
        <v>0</v>
      </c>
      <c r="K1061" s="68">
        <v>0</v>
      </c>
      <c r="L1061" s="68">
        <v>0</v>
      </c>
      <c r="M1061" s="68">
        <f>VLOOKUP('3. Pollutant Emissions - EF'!A1061,'2. Emissions Units &amp; Activities'!A:M,11,FALSE)*G1061</f>
        <v>0</v>
      </c>
      <c r="N1061" s="68">
        <f>VLOOKUP('3. Pollutant Emissions - EF'!A1061,'2. Emissions Units &amp; Activities'!A:M,12,FALSE)*G1061</f>
        <v>0</v>
      </c>
      <c r="O1061" s="68">
        <f>VLOOKUP('3. Pollutant Emissions - EF'!A1061,'2. Emissions Units &amp; Activities'!A:M,13,FALSE)*G1061</f>
        <v>0</v>
      </c>
    </row>
    <row r="1062" spans="1:15" x14ac:dyDescent="0.35">
      <c r="A1062" s="62" t="s">
        <v>148</v>
      </c>
      <c r="B1062" s="65" t="s">
        <v>257</v>
      </c>
      <c r="C1062" s="65" t="s">
        <v>258</v>
      </c>
      <c r="D1062" s="8">
        <f>IFERROR(IF(OR($B1062="",$B1062="No CAS"),INDEX('[1]DEQ Pollutant List'!$A$7:$A$611,MATCH($C1062,'[1]DEQ Pollutant List'!$C$7:$C$611,0)),INDEX('[1]DEQ Pollutant List'!$A$7:$A$611,MATCH($B1062,'[1]DEQ Pollutant List'!$B$7:$B$611,0))),"")</f>
        <v>600</v>
      </c>
      <c r="F1062" s="104">
        <v>4.0900000000000002E-4</v>
      </c>
      <c r="G1062" s="65">
        <v>4.0900000000000002E-4</v>
      </c>
      <c r="H1062" s="65" t="s">
        <v>420</v>
      </c>
      <c r="I1062" s="65" t="s">
        <v>266</v>
      </c>
      <c r="J1062" s="88">
        <v>0</v>
      </c>
      <c r="K1062" s="67">
        <v>0</v>
      </c>
      <c r="L1062" s="67">
        <v>0</v>
      </c>
      <c r="M1062" s="67">
        <f>VLOOKUP('3. Pollutant Emissions - EF'!A1062,'2. Emissions Units &amp; Activities'!A:M,11,FALSE)*G1062</f>
        <v>0</v>
      </c>
      <c r="N1062" s="67">
        <f>VLOOKUP('3. Pollutant Emissions - EF'!A1062,'2. Emissions Units &amp; Activities'!A:M,12,FALSE)*G1062</f>
        <v>0</v>
      </c>
      <c r="O1062" s="67">
        <f>VLOOKUP('3. Pollutant Emissions - EF'!A1062,'2. Emissions Units &amp; Activities'!A:M,13,FALSE)*G1062</f>
        <v>0</v>
      </c>
    </row>
    <row r="1063" spans="1:15" x14ac:dyDescent="0.35">
      <c r="A1063" s="63" t="s">
        <v>148</v>
      </c>
      <c r="B1063" s="66" t="s">
        <v>296</v>
      </c>
      <c r="C1063" s="66" t="s">
        <v>297</v>
      </c>
      <c r="D1063" s="8">
        <f>IFERROR(IF(OR($B1063="",$B1063="No CAS"),INDEX('[1]DEQ Pollutant List'!$A$7:$A$611,MATCH($C1063,'[1]DEQ Pollutant List'!$C$7:$C$611,0)),INDEX('[1]DEQ Pollutant List'!$A$7:$A$611,MATCH($B1063,'[1]DEQ Pollutant List'!$B$7:$B$611,0))),"")</f>
        <v>628</v>
      </c>
      <c r="F1063" s="104">
        <v>2.8499999999999999E-4</v>
      </c>
      <c r="G1063" s="66">
        <v>2.8499999999999999E-4</v>
      </c>
      <c r="H1063" s="66" t="s">
        <v>420</v>
      </c>
      <c r="I1063" s="66" t="s">
        <v>266</v>
      </c>
      <c r="J1063" s="89">
        <v>0</v>
      </c>
      <c r="K1063" s="68">
        <v>0</v>
      </c>
      <c r="L1063" s="68">
        <v>0</v>
      </c>
      <c r="M1063" s="68">
        <f>VLOOKUP('3. Pollutant Emissions - EF'!A1063,'2. Emissions Units &amp; Activities'!A:M,11,FALSE)*G1063</f>
        <v>0</v>
      </c>
      <c r="N1063" s="68">
        <f>VLOOKUP('3. Pollutant Emissions - EF'!A1063,'2. Emissions Units &amp; Activities'!A:M,12,FALSE)*G1063</f>
        <v>0</v>
      </c>
      <c r="O1063" s="68">
        <f>VLOOKUP('3. Pollutant Emissions - EF'!A1063,'2. Emissions Units &amp; Activities'!A:M,13,FALSE)*G1063</f>
        <v>0</v>
      </c>
    </row>
    <row r="1064" spans="1:15" x14ac:dyDescent="0.35">
      <c r="A1064" s="62" t="s">
        <v>150</v>
      </c>
      <c r="B1064" s="65" t="s">
        <v>310</v>
      </c>
      <c r="C1064" s="65" t="s">
        <v>311</v>
      </c>
      <c r="D1064" s="8">
        <f>IFERROR(IF(OR($B1064="",$B1064="No CAS"),INDEX('[1]DEQ Pollutant List'!$A$7:$A$611,MATCH($C1064,'[1]DEQ Pollutant List'!$C$7:$C$611,0)),INDEX('[1]DEQ Pollutant List'!$A$7:$A$611,MATCH($B1064,'[1]DEQ Pollutant List'!$B$7:$B$611,0))),"")</f>
        <v>75</v>
      </c>
      <c r="F1064" s="103">
        <v>3.9100000000000002E-5</v>
      </c>
      <c r="G1064" s="65">
        <v>3.9100000000000002E-5</v>
      </c>
      <c r="H1064" s="65" t="s">
        <v>419</v>
      </c>
      <c r="I1064" s="65" t="s">
        <v>266</v>
      </c>
      <c r="J1064" s="67">
        <v>7.8199999999999997E-6</v>
      </c>
      <c r="K1064" s="67">
        <v>3.7927E-3</v>
      </c>
      <c r="L1064" s="67">
        <v>3.7927E-3</v>
      </c>
      <c r="M1064" s="67">
        <f>VLOOKUP('3. Pollutant Emissions - EF'!A1064,'2. Emissions Units &amp; Activities'!A:M,11,FALSE)*G1064</f>
        <v>0</v>
      </c>
      <c r="N1064" s="67">
        <f>VLOOKUP('3. Pollutant Emissions - EF'!A1064,'2. Emissions Units &amp; Activities'!A:M,12,FALSE)*G1064</f>
        <v>1.0390958904109547E-5</v>
      </c>
      <c r="O1064" s="67">
        <f>VLOOKUP('3. Pollutant Emissions - EF'!A1064,'2. Emissions Units &amp; Activities'!A:M,13,FALSE)*G1064</f>
        <v>1.0390958904109547E-5</v>
      </c>
    </row>
    <row r="1065" spans="1:15" x14ac:dyDescent="0.35">
      <c r="A1065" s="63" t="s">
        <v>150</v>
      </c>
      <c r="B1065" s="66" t="s">
        <v>363</v>
      </c>
      <c r="C1065" s="66" t="s">
        <v>364</v>
      </c>
      <c r="D1065" s="8">
        <f>IFERROR(IF(OR($B1065="",$B1065="No CAS"),INDEX('[1]DEQ Pollutant List'!$A$7:$A$611,MATCH($C1065,'[1]DEQ Pollutant List'!$C$7:$C$611,0)),INDEX('[1]DEQ Pollutant List'!$A$7:$A$611,MATCH($B1065,'[1]DEQ Pollutant List'!$B$7:$B$611,0))),"")</f>
        <v>402</v>
      </c>
      <c r="F1065" s="103">
        <v>1.42E-6</v>
      </c>
      <c r="G1065" s="66">
        <v>1.42E-6</v>
      </c>
      <c r="H1065" s="66" t="s">
        <v>419</v>
      </c>
      <c r="I1065" s="66" t="s">
        <v>266</v>
      </c>
      <c r="J1065" s="68">
        <v>2.84E-7</v>
      </c>
      <c r="K1065" s="68">
        <v>1.3773999999999999E-4</v>
      </c>
      <c r="L1065" s="68">
        <v>1.3773999999999999E-4</v>
      </c>
      <c r="M1065" s="68">
        <f>VLOOKUP('3. Pollutant Emissions - EF'!A1065,'2. Emissions Units &amp; Activities'!A:M,11,FALSE)*G1065</f>
        <v>0</v>
      </c>
      <c r="N1065" s="68">
        <f>VLOOKUP('3. Pollutant Emissions - EF'!A1065,'2. Emissions Units &amp; Activities'!A:M,12,FALSE)*G1065</f>
        <v>3.7736986301369708E-7</v>
      </c>
      <c r="O1065" s="68">
        <f>VLOOKUP('3. Pollutant Emissions - EF'!A1065,'2. Emissions Units &amp; Activities'!A:M,13,FALSE)*G1065</f>
        <v>3.7736986301369708E-7</v>
      </c>
    </row>
    <row r="1066" spans="1:15" x14ac:dyDescent="0.35">
      <c r="A1066" s="62" t="s">
        <v>150</v>
      </c>
      <c r="B1066" s="65" t="s">
        <v>365</v>
      </c>
      <c r="C1066" s="65" t="s">
        <v>366</v>
      </c>
      <c r="D1066" s="8">
        <f>IFERROR(IF(OR($B1066="",$B1066="No CAS"),INDEX('[1]DEQ Pollutant List'!$A$7:$A$611,MATCH($C1066,'[1]DEQ Pollutant List'!$C$7:$C$611,0)),INDEX('[1]DEQ Pollutant List'!$A$7:$A$611,MATCH($B1066,'[1]DEQ Pollutant List'!$B$7:$B$611,0))),"")</f>
        <v>403</v>
      </c>
      <c r="F1066" s="103">
        <v>5.0000000000000004E-6</v>
      </c>
      <c r="G1066" s="65">
        <v>5.0000000000000004E-6</v>
      </c>
      <c r="H1066" s="65" t="s">
        <v>419</v>
      </c>
      <c r="I1066" s="65" t="s">
        <v>266</v>
      </c>
      <c r="J1066" s="65">
        <v>9.9999999999999995E-7</v>
      </c>
      <c r="K1066" s="67">
        <v>4.8500000000000003E-4</v>
      </c>
      <c r="L1066" s="67">
        <v>4.8500000000000003E-4</v>
      </c>
      <c r="M1066" s="67">
        <f>VLOOKUP('3. Pollutant Emissions - EF'!A1066,'2. Emissions Units &amp; Activities'!A:M,11,FALSE)*G1066</f>
        <v>0</v>
      </c>
      <c r="N1066" s="67">
        <f>VLOOKUP('3. Pollutant Emissions - EF'!A1066,'2. Emissions Units &amp; Activities'!A:M,12,FALSE)*G1066</f>
        <v>1.3287671232876659E-6</v>
      </c>
      <c r="O1066" s="67">
        <f>VLOOKUP('3. Pollutant Emissions - EF'!A1066,'2. Emissions Units &amp; Activities'!A:M,13,FALSE)*G1066</f>
        <v>1.3287671232876659E-6</v>
      </c>
    </row>
    <row r="1067" spans="1:15" x14ac:dyDescent="0.35">
      <c r="A1067" s="63" t="s">
        <v>150</v>
      </c>
      <c r="B1067" s="66" t="s">
        <v>206</v>
      </c>
      <c r="C1067" s="66" t="s">
        <v>207</v>
      </c>
      <c r="D1067" s="8">
        <f>IFERROR(IF(OR($B1067="",$B1067="No CAS"),INDEX('[1]DEQ Pollutant List'!$A$7:$A$611,MATCH($C1067,'[1]DEQ Pollutant List'!$C$7:$C$611,0)),INDEX('[1]DEQ Pollutant List'!$A$7:$A$611,MATCH($B1067,'[1]DEQ Pollutant List'!$B$7:$B$611,0))),"")</f>
        <v>1</v>
      </c>
      <c r="F1067" s="104">
        <v>7.67E-4</v>
      </c>
      <c r="G1067" s="66">
        <v>7.67E-4</v>
      </c>
      <c r="H1067" s="66" t="s">
        <v>419</v>
      </c>
      <c r="I1067" s="66" t="s">
        <v>266</v>
      </c>
      <c r="J1067" s="89">
        <v>1.5339999999999999E-4</v>
      </c>
      <c r="K1067" s="68">
        <v>7.4399000000000007E-2</v>
      </c>
      <c r="L1067" s="68">
        <v>7.4399000000000007E-2</v>
      </c>
      <c r="M1067" s="68">
        <f>VLOOKUP('3. Pollutant Emissions - EF'!A1067,'2. Emissions Units &amp; Activities'!A:M,11,FALSE)*G1067</f>
        <v>0</v>
      </c>
      <c r="N1067" s="68">
        <f>VLOOKUP('3. Pollutant Emissions - EF'!A1067,'2. Emissions Units &amp; Activities'!A:M,12,FALSE)*G1067</f>
        <v>2.0383287671232793E-4</v>
      </c>
      <c r="O1067" s="68">
        <f>VLOOKUP('3. Pollutant Emissions - EF'!A1067,'2. Emissions Units &amp; Activities'!A:M,13,FALSE)*G1067</f>
        <v>2.0383287671232793E-4</v>
      </c>
    </row>
    <row r="1068" spans="1:15" x14ac:dyDescent="0.35">
      <c r="A1068" s="62" t="s">
        <v>150</v>
      </c>
      <c r="B1068" s="65" t="s">
        <v>301</v>
      </c>
      <c r="C1068" s="65" t="s">
        <v>302</v>
      </c>
      <c r="D1068" s="8">
        <f>IFERROR(IF(OR($B1068="",$B1068="No CAS"),INDEX('[1]DEQ Pollutant List'!$A$7:$A$611,MATCH($C1068,'[1]DEQ Pollutant List'!$C$7:$C$611,0)),INDEX('[1]DEQ Pollutant List'!$A$7:$A$611,MATCH($B1068,'[1]DEQ Pollutant List'!$B$7:$B$611,0))),"")</f>
        <v>5</v>
      </c>
      <c r="F1068" s="104">
        <v>9.2499999999999999E-5</v>
      </c>
      <c r="G1068" s="65">
        <v>9.2499999999999999E-5</v>
      </c>
      <c r="H1068" s="65" t="s">
        <v>419</v>
      </c>
      <c r="I1068" s="65" t="s">
        <v>266</v>
      </c>
      <c r="J1068" s="88">
        <v>1.8499999999999999E-5</v>
      </c>
      <c r="K1068" s="67">
        <v>8.9724999999999996E-3</v>
      </c>
      <c r="L1068" s="67">
        <v>8.9724999999999996E-3</v>
      </c>
      <c r="M1068" s="67">
        <f>VLOOKUP('3. Pollutant Emissions - EF'!A1068,'2. Emissions Units &amp; Activities'!A:M,11,FALSE)*G1068</f>
        <v>0</v>
      </c>
      <c r="N1068" s="67">
        <f>VLOOKUP('3. Pollutant Emissions - EF'!A1068,'2. Emissions Units &amp; Activities'!A:M,12,FALSE)*G1068</f>
        <v>2.4582191780821817E-5</v>
      </c>
      <c r="O1068" s="67">
        <f>VLOOKUP('3. Pollutant Emissions - EF'!A1068,'2. Emissions Units &amp; Activities'!A:M,13,FALSE)*G1068</f>
        <v>2.4582191780821817E-5</v>
      </c>
    </row>
    <row r="1069" spans="1:15" x14ac:dyDescent="0.35">
      <c r="A1069" s="63" t="s">
        <v>150</v>
      </c>
      <c r="B1069" s="66" t="s">
        <v>367</v>
      </c>
      <c r="C1069" s="66" t="s">
        <v>368</v>
      </c>
      <c r="D1069" s="8">
        <f>IFERROR(IF(OR($B1069="",$B1069="No CAS"),INDEX('[1]DEQ Pollutant List'!$A$7:$A$611,MATCH($C1069,'[1]DEQ Pollutant List'!$C$7:$C$611,0)),INDEX('[1]DEQ Pollutant List'!$A$7:$A$611,MATCH($B1069,'[1]DEQ Pollutant List'!$B$7:$B$611,0))),"")</f>
        <v>404</v>
      </c>
      <c r="F1069" s="104">
        <v>1.8700000000000001E-6</v>
      </c>
      <c r="G1069" s="66">
        <v>1.8700000000000001E-6</v>
      </c>
      <c r="H1069" s="66" t="s">
        <v>419</v>
      </c>
      <c r="I1069" s="66" t="s">
        <v>266</v>
      </c>
      <c r="J1069" s="68">
        <v>3.7399999999999999E-7</v>
      </c>
      <c r="K1069" s="68">
        <v>1.8139E-4</v>
      </c>
      <c r="L1069" s="68">
        <v>1.8139E-4</v>
      </c>
      <c r="M1069" s="68">
        <f>VLOOKUP('3. Pollutant Emissions - EF'!A1069,'2. Emissions Units &amp; Activities'!A:M,11,FALSE)*G1069</f>
        <v>0</v>
      </c>
      <c r="N1069" s="68">
        <f>VLOOKUP('3. Pollutant Emissions - EF'!A1069,'2. Emissions Units &amp; Activities'!A:M,12,FALSE)*G1069</f>
        <v>4.9695890410958708E-7</v>
      </c>
      <c r="O1069" s="68">
        <f>VLOOKUP('3. Pollutant Emissions - EF'!A1069,'2. Emissions Units &amp; Activities'!A:M,13,FALSE)*G1069</f>
        <v>4.9695890410958708E-7</v>
      </c>
    </row>
    <row r="1070" spans="1:15" x14ac:dyDescent="0.35">
      <c r="A1070" s="62" t="s">
        <v>150</v>
      </c>
      <c r="B1070" s="65" t="s">
        <v>369</v>
      </c>
      <c r="C1070" s="65" t="s">
        <v>370</v>
      </c>
      <c r="D1070" s="8">
        <f>IFERROR(IF(OR($B1070="",$B1070="No CAS"),INDEX('[1]DEQ Pollutant List'!$A$7:$A$611,MATCH($C1070,'[1]DEQ Pollutant List'!$C$7:$C$611,0)),INDEX('[1]DEQ Pollutant List'!$A$7:$A$611,MATCH($B1070,'[1]DEQ Pollutant List'!$B$7:$B$611,0))),"")</f>
        <v>405</v>
      </c>
      <c r="F1070" s="104">
        <v>1.68E-6</v>
      </c>
      <c r="G1070" s="65">
        <v>1.68E-6</v>
      </c>
      <c r="H1070" s="65" t="s">
        <v>419</v>
      </c>
      <c r="I1070" s="65" t="s">
        <v>266</v>
      </c>
      <c r="J1070" s="67">
        <v>3.3599999999999999E-7</v>
      </c>
      <c r="K1070" s="67">
        <v>1.6296E-4</v>
      </c>
      <c r="L1070" s="67">
        <v>1.6296E-4</v>
      </c>
      <c r="M1070" s="67">
        <f>VLOOKUP('3. Pollutant Emissions - EF'!A1070,'2. Emissions Units &amp; Activities'!A:M,11,FALSE)*G1070</f>
        <v>0</v>
      </c>
      <c r="N1070" s="67">
        <f>VLOOKUP('3. Pollutant Emissions - EF'!A1070,'2. Emissions Units &amp; Activities'!A:M,12,FALSE)*G1070</f>
        <v>4.4646575342465568E-7</v>
      </c>
      <c r="O1070" s="67">
        <f>VLOOKUP('3. Pollutant Emissions - EF'!A1070,'2. Emissions Units &amp; Activities'!A:M,13,FALSE)*G1070</f>
        <v>4.4646575342465568E-7</v>
      </c>
    </row>
    <row r="1071" spans="1:15" x14ac:dyDescent="0.35">
      <c r="A1071" s="63" t="s">
        <v>150</v>
      </c>
      <c r="B1071" s="66" t="s">
        <v>312</v>
      </c>
      <c r="C1071" s="66" t="s">
        <v>313</v>
      </c>
      <c r="D1071" s="8">
        <f>IFERROR(IF(OR($B1071="",$B1071="No CAS"),INDEX('[1]DEQ Pollutant List'!$A$7:$A$611,MATCH($C1071,'[1]DEQ Pollutant List'!$C$7:$C$611,0)),INDEX('[1]DEQ Pollutant List'!$A$7:$A$611,MATCH($B1071,'[1]DEQ Pollutant List'!$B$7:$B$611,0))),"")</f>
        <v>46</v>
      </c>
      <c r="F1071" s="104">
        <v>9.3300000000000002E-4</v>
      </c>
      <c r="G1071" s="66">
        <v>9.3300000000000002E-4</v>
      </c>
      <c r="H1071" s="66" t="s">
        <v>419</v>
      </c>
      <c r="I1071" s="66" t="s">
        <v>266</v>
      </c>
      <c r="J1071" s="68">
        <v>1.8660000000000001E-4</v>
      </c>
      <c r="K1071" s="68">
        <v>9.0500999999999998E-2</v>
      </c>
      <c r="L1071" s="68">
        <v>9.0500999999999998E-2</v>
      </c>
      <c r="M1071" s="68">
        <f>VLOOKUP('3. Pollutant Emissions - EF'!A1071,'2. Emissions Units &amp; Activities'!A:M,11,FALSE)*G1071</f>
        <v>0</v>
      </c>
      <c r="N1071" s="68">
        <f>VLOOKUP('3. Pollutant Emissions - EF'!A1071,'2. Emissions Units &amp; Activities'!A:M,12,FALSE)*G1071</f>
        <v>2.4794794520547844E-4</v>
      </c>
      <c r="O1071" s="68">
        <f>VLOOKUP('3. Pollutant Emissions - EF'!A1071,'2. Emissions Units &amp; Activities'!A:M,13,FALSE)*G1071</f>
        <v>2.4794794520547844E-4</v>
      </c>
    </row>
    <row r="1072" spans="1:15" x14ac:dyDescent="0.35">
      <c r="A1072" s="62" t="s">
        <v>150</v>
      </c>
      <c r="B1072" s="65" t="s">
        <v>371</v>
      </c>
      <c r="C1072" s="65" t="s">
        <v>372</v>
      </c>
      <c r="D1072" s="8">
        <f>IFERROR(IF(OR($B1072="",$B1072="No CAS"),INDEX('[1]DEQ Pollutant List'!$A$7:$A$611,MATCH($C1072,'[1]DEQ Pollutant List'!$C$7:$C$611,0)),INDEX('[1]DEQ Pollutant List'!$A$7:$A$611,MATCH($B1072,'[1]DEQ Pollutant List'!$B$7:$B$611,0))),"")</f>
        <v>406</v>
      </c>
      <c r="F1072" s="104">
        <v>1.8799999999999999E-7</v>
      </c>
      <c r="G1072" s="65">
        <v>1.8799999999999999E-7</v>
      </c>
      <c r="H1072" s="65" t="s">
        <v>419</v>
      </c>
      <c r="I1072" s="65" t="s">
        <v>266</v>
      </c>
      <c r="J1072" s="67">
        <v>3.7599999999999999E-8</v>
      </c>
      <c r="K1072" s="67">
        <v>1.8236E-5</v>
      </c>
      <c r="L1072" s="67">
        <v>1.8236E-5</v>
      </c>
      <c r="M1072" s="67">
        <f>VLOOKUP('3. Pollutant Emissions - EF'!A1072,'2. Emissions Units &amp; Activities'!A:M,11,FALSE)*G1072</f>
        <v>0</v>
      </c>
      <c r="N1072" s="67">
        <f>VLOOKUP('3. Pollutant Emissions - EF'!A1072,'2. Emissions Units &amp; Activities'!A:M,12,FALSE)*G1072</f>
        <v>4.996164383561623E-8</v>
      </c>
      <c r="O1072" s="67">
        <f>VLOOKUP('3. Pollutant Emissions - EF'!A1072,'2. Emissions Units &amp; Activities'!A:M,13,FALSE)*G1072</f>
        <v>4.996164383561623E-8</v>
      </c>
    </row>
    <row r="1073" spans="1:15" x14ac:dyDescent="0.35">
      <c r="A1073" s="63" t="s">
        <v>150</v>
      </c>
      <c r="B1073" s="66" t="s">
        <v>373</v>
      </c>
      <c r="C1073" s="66" t="s">
        <v>374</v>
      </c>
      <c r="D1073" s="8">
        <f>IFERROR(IF(OR($B1073="",$B1073="No CAS"),INDEX('[1]DEQ Pollutant List'!$A$7:$A$611,MATCH($C1073,'[1]DEQ Pollutant List'!$C$7:$C$611,0)),INDEX('[1]DEQ Pollutant List'!$A$7:$A$611,MATCH($B1073,'[1]DEQ Pollutant List'!$B$7:$B$611,0))),"")</f>
        <v>407</v>
      </c>
      <c r="F1073" s="103">
        <v>9.9099999999999994E-8</v>
      </c>
      <c r="G1073" s="68">
        <v>9.9099999999999994E-8</v>
      </c>
      <c r="H1073" s="66" t="s">
        <v>419</v>
      </c>
      <c r="I1073" s="66" t="s">
        <v>266</v>
      </c>
      <c r="J1073" s="68">
        <v>1.9820000000000001E-8</v>
      </c>
      <c r="K1073" s="68">
        <v>9.6127000000000003E-6</v>
      </c>
      <c r="L1073" s="68">
        <v>9.6127000000000003E-6</v>
      </c>
      <c r="M1073" s="68">
        <f>VLOOKUP('3. Pollutant Emissions - EF'!A1073,'2. Emissions Units &amp; Activities'!A:M,11,FALSE)*G1073</f>
        <v>0</v>
      </c>
      <c r="N1073" s="68">
        <f>VLOOKUP('3. Pollutant Emissions - EF'!A1073,'2. Emissions Units &amp; Activities'!A:M,12,FALSE)*G1073</f>
        <v>2.6336164383561533E-8</v>
      </c>
      <c r="O1073" s="68">
        <f>VLOOKUP('3. Pollutant Emissions - EF'!A1073,'2. Emissions Units &amp; Activities'!A:M,13,FALSE)*G1073</f>
        <v>2.6336164383561533E-8</v>
      </c>
    </row>
    <row r="1074" spans="1:15" x14ac:dyDescent="0.35">
      <c r="A1074" s="62" t="s">
        <v>150</v>
      </c>
      <c r="B1074" s="65" t="s">
        <v>377</v>
      </c>
      <c r="C1074" s="65" t="s">
        <v>378</v>
      </c>
      <c r="D1074" s="8">
        <f>IFERROR(IF(OR($B1074="",$B1074="No CAS"),INDEX('[1]DEQ Pollutant List'!$A$7:$A$611,MATCH($C1074,'[1]DEQ Pollutant List'!$C$7:$C$611,0)),INDEX('[1]DEQ Pollutant List'!$A$7:$A$611,MATCH($B1074,'[1]DEQ Pollutant List'!$B$7:$B$611,0))),"")</f>
        <v>410</v>
      </c>
      <c r="F1074" s="104">
        <v>4.89E-7</v>
      </c>
      <c r="G1074" s="65">
        <v>4.89E-7</v>
      </c>
      <c r="H1074" s="65" t="s">
        <v>419</v>
      </c>
      <c r="I1074" s="65" t="s">
        <v>266</v>
      </c>
      <c r="J1074" s="67">
        <v>9.7800000000000002E-8</v>
      </c>
      <c r="K1074" s="67">
        <v>4.7432999999999998E-5</v>
      </c>
      <c r="L1074" s="67">
        <v>4.7432999999999998E-5</v>
      </c>
      <c r="M1074" s="67">
        <f>VLOOKUP('3. Pollutant Emissions - EF'!A1074,'2. Emissions Units &amp; Activities'!A:M,11,FALSE)*G1074</f>
        <v>0</v>
      </c>
      <c r="N1074" s="67">
        <f>VLOOKUP('3. Pollutant Emissions - EF'!A1074,'2. Emissions Units &amp; Activities'!A:M,12,FALSE)*G1074</f>
        <v>1.2995342465753371E-7</v>
      </c>
      <c r="O1074" s="67">
        <f>VLOOKUP('3. Pollutant Emissions - EF'!A1074,'2. Emissions Units &amp; Activities'!A:M,13,FALSE)*G1074</f>
        <v>1.2995342465753371E-7</v>
      </c>
    </row>
    <row r="1075" spans="1:15" x14ac:dyDescent="0.35">
      <c r="A1075" s="63" t="s">
        <v>150</v>
      </c>
      <c r="B1075" s="66" t="s">
        <v>379</v>
      </c>
      <c r="C1075" s="66" t="s">
        <v>380</v>
      </c>
      <c r="D1075" s="8">
        <f>IFERROR(IF(OR($B1075="",$B1075="No CAS"),INDEX('[1]DEQ Pollutant List'!$A$7:$A$611,MATCH($C1075,'[1]DEQ Pollutant List'!$C$7:$C$611,0)),INDEX('[1]DEQ Pollutant List'!$A$7:$A$611,MATCH($B1075,'[1]DEQ Pollutant List'!$B$7:$B$611,0))),"")</f>
        <v>412</v>
      </c>
      <c r="F1075" s="104">
        <v>1.55E-7</v>
      </c>
      <c r="G1075" s="66">
        <v>1.55E-7</v>
      </c>
      <c r="H1075" s="66" t="s">
        <v>419</v>
      </c>
      <c r="I1075" s="66" t="s">
        <v>266</v>
      </c>
      <c r="J1075" s="68">
        <v>3.1E-8</v>
      </c>
      <c r="K1075" s="68">
        <v>1.5034999999999999E-5</v>
      </c>
      <c r="L1075" s="68">
        <v>1.5034999999999999E-5</v>
      </c>
      <c r="M1075" s="68">
        <f>VLOOKUP('3. Pollutant Emissions - EF'!A1075,'2. Emissions Units &amp; Activities'!A:M,11,FALSE)*G1075</f>
        <v>0</v>
      </c>
      <c r="N1075" s="68">
        <f>VLOOKUP('3. Pollutant Emissions - EF'!A1075,'2. Emissions Units &amp; Activities'!A:M,12,FALSE)*G1075</f>
        <v>4.1191780821917638E-8</v>
      </c>
      <c r="O1075" s="68">
        <f>VLOOKUP('3. Pollutant Emissions - EF'!A1075,'2. Emissions Units &amp; Activities'!A:M,13,FALSE)*G1075</f>
        <v>4.1191780821917638E-8</v>
      </c>
    </row>
    <row r="1076" spans="1:15" x14ac:dyDescent="0.35">
      <c r="A1076" s="62" t="s">
        <v>150</v>
      </c>
      <c r="B1076" s="65" t="s">
        <v>383</v>
      </c>
      <c r="C1076" s="66" t="s">
        <v>384</v>
      </c>
      <c r="D1076" s="8">
        <f>IFERROR(IF(OR($B1076="",$B1076="No CAS"),INDEX('[1]DEQ Pollutant List'!$A$7:$A$611,MATCH($C1076,'[1]DEQ Pollutant List'!$C$7:$C$611,0)),INDEX('[1]DEQ Pollutant List'!$A$7:$A$611,MATCH($B1076,'[1]DEQ Pollutant List'!$B$7:$B$611,0))),"")</f>
        <v>414</v>
      </c>
      <c r="F1076" s="104">
        <v>3.53E-7</v>
      </c>
      <c r="G1076" s="65">
        <v>3.53E-7</v>
      </c>
      <c r="H1076" s="65" t="s">
        <v>419</v>
      </c>
      <c r="I1076" s="65" t="s">
        <v>266</v>
      </c>
      <c r="J1076" s="67">
        <v>7.0599999999999997E-8</v>
      </c>
      <c r="K1076" s="67">
        <v>3.4241E-5</v>
      </c>
      <c r="L1076" s="67">
        <v>3.4241E-5</v>
      </c>
      <c r="M1076" s="67">
        <f>VLOOKUP('3. Pollutant Emissions - EF'!A1076,'2. Emissions Units &amp; Activities'!A:M,11,FALSE)*G1076</f>
        <v>0</v>
      </c>
      <c r="N1076" s="67">
        <f>VLOOKUP('3. Pollutant Emissions - EF'!A1076,'2. Emissions Units &amp; Activities'!A:M,12,FALSE)*G1076</f>
        <v>9.3810958904109202E-8</v>
      </c>
      <c r="O1076" s="67">
        <f>VLOOKUP('3. Pollutant Emissions - EF'!A1076,'2. Emissions Units &amp; Activities'!A:M,13,FALSE)*G1076</f>
        <v>9.3810958904109202E-8</v>
      </c>
    </row>
    <row r="1077" spans="1:15" x14ac:dyDescent="0.35">
      <c r="A1077" s="63" t="s">
        <v>150</v>
      </c>
      <c r="B1077" s="66" t="s">
        <v>385</v>
      </c>
      <c r="C1077" s="66" t="s">
        <v>386</v>
      </c>
      <c r="D1077" s="75">
        <f>IFERROR(IF(OR($B1077="",$B1077="No CAS"),INDEX('[1]DEQ Pollutant List'!$A$7:$A$611,MATCH($C1077,'[1]DEQ Pollutant List'!$C$7:$C$611,0)),INDEX('[1]DEQ Pollutant List'!$A$7:$A$611,MATCH($B1077,'[1]DEQ Pollutant List'!$B$7:$B$611,0))),"")</f>
        <v>419</v>
      </c>
      <c r="F1077" s="104">
        <v>5.8299999999999997E-7</v>
      </c>
      <c r="G1077" s="66">
        <v>5.8299999999999997E-7</v>
      </c>
      <c r="H1077" s="66" t="s">
        <v>419</v>
      </c>
      <c r="I1077" s="66" t="s">
        <v>266</v>
      </c>
      <c r="J1077" s="68">
        <v>1.166E-7</v>
      </c>
      <c r="K1077" s="68">
        <v>5.6551000000000001E-5</v>
      </c>
      <c r="L1077" s="68">
        <v>5.6551000000000001E-5</v>
      </c>
      <c r="M1077" s="68">
        <f>VLOOKUP('3. Pollutant Emissions - EF'!A1077,'2. Emissions Units &amp; Activities'!A:M,11,FALSE)*G1077</f>
        <v>0</v>
      </c>
      <c r="N1077" s="68">
        <f>VLOOKUP('3. Pollutant Emissions - EF'!A1077,'2. Emissions Units &amp; Activities'!A:M,12,FALSE)*G1077</f>
        <v>1.5493424657534183E-7</v>
      </c>
      <c r="O1077" s="68">
        <f>VLOOKUP('3. Pollutant Emissions - EF'!A1077,'2. Emissions Units &amp; Activities'!A:M,13,FALSE)*G1077</f>
        <v>1.5493424657534183E-7</v>
      </c>
    </row>
    <row r="1078" spans="1:15" x14ac:dyDescent="0.35">
      <c r="A1078" s="62" t="s">
        <v>150</v>
      </c>
      <c r="B1078" s="65" t="s">
        <v>245</v>
      </c>
      <c r="C1078" s="66" t="s">
        <v>246</v>
      </c>
      <c r="D1078" s="75">
        <f>IFERROR(IF(OR($B1078="",$B1078="No CAS"),INDEX('[1]DEQ Pollutant List'!$A$7:$A$611,MATCH($C1078,'[1]DEQ Pollutant List'!$C$7:$C$611,0)),INDEX('[1]DEQ Pollutant List'!$A$7:$A$611,MATCH($B1078,'[1]DEQ Pollutant List'!$B$7:$B$611,0))),"")</f>
        <v>424</v>
      </c>
      <c r="F1078" s="104">
        <v>7.61E-6</v>
      </c>
      <c r="G1078" s="65">
        <v>7.61E-6</v>
      </c>
      <c r="H1078" s="65" t="s">
        <v>419</v>
      </c>
      <c r="I1078" s="65" t="s">
        <v>266</v>
      </c>
      <c r="J1078" s="67">
        <v>1.522E-6</v>
      </c>
      <c r="K1078" s="67">
        <v>7.3817000000000002E-4</v>
      </c>
      <c r="L1078" s="67">
        <v>7.3817000000000002E-4</v>
      </c>
      <c r="M1078" s="67">
        <f>VLOOKUP('3. Pollutant Emissions - EF'!A1078,'2. Emissions Units &amp; Activities'!A:M,11,FALSE)*G1078</f>
        <v>0</v>
      </c>
      <c r="N1078" s="67">
        <f>VLOOKUP('3. Pollutant Emissions - EF'!A1078,'2. Emissions Units &amp; Activities'!A:M,12,FALSE)*G1078</f>
        <v>2.0223835616438275E-6</v>
      </c>
      <c r="O1078" s="67">
        <f>VLOOKUP('3. Pollutant Emissions - EF'!A1078,'2. Emissions Units &amp; Activities'!A:M,13,FALSE)*G1078</f>
        <v>2.0223835616438275E-6</v>
      </c>
    </row>
    <row r="1079" spans="1:15" x14ac:dyDescent="0.35">
      <c r="A1079" s="63" t="s">
        <v>150</v>
      </c>
      <c r="B1079" s="66" t="s">
        <v>247</v>
      </c>
      <c r="C1079" s="66" t="s">
        <v>248</v>
      </c>
      <c r="D1079" s="75">
        <f>IFERROR(IF(OR($B1079="",$B1079="No CAS"),INDEX('[1]DEQ Pollutant List'!$A$7:$A$611,MATCH($C1079,'[1]DEQ Pollutant List'!$C$7:$C$611,0)),INDEX('[1]DEQ Pollutant List'!$A$7:$A$611,MATCH($B1079,'[1]DEQ Pollutant List'!$B$7:$B$611,0))),"")</f>
        <v>425</v>
      </c>
      <c r="F1079" s="104">
        <v>2.9200000000000002E-5</v>
      </c>
      <c r="G1079" s="66">
        <v>2.9200000000000002E-5</v>
      </c>
      <c r="H1079" s="66" t="s">
        <v>419</v>
      </c>
      <c r="I1079" s="66" t="s">
        <v>266</v>
      </c>
      <c r="J1079" s="68">
        <v>5.84E-6</v>
      </c>
      <c r="K1079" s="68">
        <v>2.8324000000000001E-3</v>
      </c>
      <c r="L1079" s="68">
        <v>2.8324000000000001E-3</v>
      </c>
      <c r="M1079" s="68">
        <f>VLOOKUP('3. Pollutant Emissions - EF'!A1079,'2. Emissions Units &amp; Activities'!A:M,11,FALSE)*G1079</f>
        <v>0</v>
      </c>
      <c r="N1079" s="68">
        <f>VLOOKUP('3. Pollutant Emissions - EF'!A1079,'2. Emissions Units &amp; Activities'!A:M,12,FALSE)*G1079</f>
        <v>7.7599999999999681E-6</v>
      </c>
      <c r="O1079" s="68">
        <f>VLOOKUP('3. Pollutant Emissions - EF'!A1079,'2. Emissions Units &amp; Activities'!A:M,13,FALSE)*G1079</f>
        <v>7.7599999999999681E-6</v>
      </c>
    </row>
    <row r="1080" spans="1:15" x14ac:dyDescent="0.35">
      <c r="A1080" s="62" t="s">
        <v>150</v>
      </c>
      <c r="B1080" s="65" t="s">
        <v>217</v>
      </c>
      <c r="C1080" s="65" t="s">
        <v>218</v>
      </c>
      <c r="D1080" s="75">
        <f>IFERROR(IF(OR($B1080="",$B1080="No CAS"),INDEX('[1]DEQ Pollutant List'!$A$7:$A$611,MATCH($C1080,'[1]DEQ Pollutant List'!$C$7:$C$611,0)),INDEX('[1]DEQ Pollutant List'!$A$7:$A$611,MATCH($B1080,'[1]DEQ Pollutant List'!$B$7:$B$611,0))),"")</f>
        <v>250</v>
      </c>
      <c r="F1080" s="104">
        <v>1.1800000000000001E-3</v>
      </c>
      <c r="G1080" s="65">
        <v>1.1800000000000001E-3</v>
      </c>
      <c r="H1080" s="65" t="s">
        <v>419</v>
      </c>
      <c r="I1080" s="65" t="s">
        <v>266</v>
      </c>
      <c r="J1080" s="88">
        <v>2.3599999999999999E-4</v>
      </c>
      <c r="K1080" s="67">
        <v>0.11446000000000001</v>
      </c>
      <c r="L1080" s="67">
        <v>0.11446000000000001</v>
      </c>
      <c r="M1080" s="67">
        <f>VLOOKUP('3. Pollutant Emissions - EF'!A1080,'2. Emissions Units &amp; Activities'!A:M,11,FALSE)*G1080</f>
        <v>0</v>
      </c>
      <c r="N1080" s="67">
        <f>VLOOKUP('3. Pollutant Emissions - EF'!A1080,'2. Emissions Units &amp; Activities'!A:M,12,FALSE)*G1080</f>
        <v>3.1358904109588914E-4</v>
      </c>
      <c r="O1080" s="67">
        <f>VLOOKUP('3. Pollutant Emissions - EF'!A1080,'2. Emissions Units &amp; Activities'!A:M,13,FALSE)*G1080</f>
        <v>3.1358904109588914E-4</v>
      </c>
    </row>
    <row r="1081" spans="1:15" x14ac:dyDescent="0.35">
      <c r="A1081" s="63" t="s">
        <v>150</v>
      </c>
      <c r="B1081" s="66" t="s">
        <v>391</v>
      </c>
      <c r="C1081" s="66" t="s">
        <v>392</v>
      </c>
      <c r="D1081" s="75">
        <f>IFERROR(IF(OR($B1081="",$B1081="No CAS"),INDEX('[1]DEQ Pollutant List'!$A$7:$A$611,MATCH($C1081,'[1]DEQ Pollutant List'!$C$7:$C$611,0)),INDEX('[1]DEQ Pollutant List'!$A$7:$A$611,MATCH($B1081,'[1]DEQ Pollutant List'!$B$7:$B$611,0))),"")</f>
        <v>426</v>
      </c>
      <c r="F1081" s="104">
        <v>3.7500000000000001E-7</v>
      </c>
      <c r="G1081" s="66">
        <v>3.7500000000000001E-7</v>
      </c>
      <c r="H1081" s="66" t="s">
        <v>419</v>
      </c>
      <c r="I1081" s="66" t="s">
        <v>266</v>
      </c>
      <c r="J1081" s="68">
        <v>7.4999999999999997E-8</v>
      </c>
      <c r="K1081" s="68">
        <v>3.6375000000000003E-5</v>
      </c>
      <c r="L1081" s="68">
        <v>3.6375000000000003E-5</v>
      </c>
      <c r="M1081" s="68">
        <f>VLOOKUP('3. Pollutant Emissions - EF'!A1081,'2. Emissions Units &amp; Activities'!A:M,11,FALSE)*G1081</f>
        <v>0</v>
      </c>
      <c r="N1081" s="68">
        <f>VLOOKUP('3. Pollutant Emissions - EF'!A1081,'2. Emissions Units &amp; Activities'!A:M,12,FALSE)*G1081</f>
        <v>9.9657534246574939E-8</v>
      </c>
      <c r="O1081" s="68">
        <f>VLOOKUP('3. Pollutant Emissions - EF'!A1081,'2. Emissions Units &amp; Activities'!A:M,13,FALSE)*G1081</f>
        <v>9.9657534246574939E-8</v>
      </c>
    </row>
    <row r="1082" spans="1:15" x14ac:dyDescent="0.35">
      <c r="A1082" s="62" t="s">
        <v>150</v>
      </c>
      <c r="B1082" s="65" t="s">
        <v>251</v>
      </c>
      <c r="C1082" s="65" t="s">
        <v>252</v>
      </c>
      <c r="D1082" s="75">
        <f>IFERROR(IF(OR($B1082="",$B1082="No CAS"),INDEX('[1]DEQ Pollutant List'!$A$7:$A$611,MATCH($C1082,'[1]DEQ Pollutant List'!$C$7:$C$611,0)),INDEX('[1]DEQ Pollutant List'!$A$7:$A$611,MATCH($B1082,'[1]DEQ Pollutant List'!$B$7:$B$611,0))),"")</f>
        <v>428</v>
      </c>
      <c r="F1082" s="104">
        <v>8.4800000000000001E-5</v>
      </c>
      <c r="G1082" s="65">
        <v>8.4800000000000001E-5</v>
      </c>
      <c r="H1082" s="65" t="s">
        <v>419</v>
      </c>
      <c r="I1082" s="65" t="s">
        <v>266</v>
      </c>
      <c r="J1082" s="67">
        <v>1.696E-5</v>
      </c>
      <c r="K1082" s="67">
        <v>8.2255999999999996E-3</v>
      </c>
      <c r="L1082" s="67">
        <v>8.2255999999999996E-3</v>
      </c>
      <c r="M1082" s="67">
        <f>VLOOKUP('3. Pollutant Emissions - EF'!A1082,'2. Emissions Units &amp; Activities'!A:M,11,FALSE)*G1082</f>
        <v>0</v>
      </c>
      <c r="N1082" s="67">
        <f>VLOOKUP('3. Pollutant Emissions - EF'!A1082,'2. Emissions Units &amp; Activities'!A:M,12,FALSE)*G1082</f>
        <v>2.2535890410958812E-5</v>
      </c>
      <c r="O1082" s="67">
        <f>VLOOKUP('3. Pollutant Emissions - EF'!A1082,'2. Emissions Units &amp; Activities'!A:M,13,FALSE)*G1082</f>
        <v>2.2535890410958812E-5</v>
      </c>
    </row>
    <row r="1083" spans="1:15" x14ac:dyDescent="0.35">
      <c r="A1083" s="63" t="s">
        <v>150</v>
      </c>
      <c r="B1083" s="66" t="s">
        <v>253</v>
      </c>
      <c r="C1083" s="66" t="s">
        <v>254</v>
      </c>
      <c r="D1083" s="75">
        <f>IFERROR(IF(OR($B1083="",$B1083="No CAS"),INDEX('[1]DEQ Pollutant List'!$A$7:$A$611,MATCH($C1083,'[1]DEQ Pollutant List'!$C$7:$C$611,0)),INDEX('[1]DEQ Pollutant List'!$A$7:$A$611,MATCH($B1083,'[1]DEQ Pollutant List'!$B$7:$B$611,0))),"")</f>
        <v>430</v>
      </c>
      <c r="F1083" s="104">
        <v>2.94E-5</v>
      </c>
      <c r="G1083" s="66">
        <v>2.94E-5</v>
      </c>
      <c r="H1083" s="66" t="s">
        <v>419</v>
      </c>
      <c r="I1083" s="66" t="s">
        <v>266</v>
      </c>
      <c r="J1083" s="68">
        <v>5.8799999999999996E-6</v>
      </c>
      <c r="K1083" s="68">
        <v>2.8517999999999998E-3</v>
      </c>
      <c r="L1083" s="68">
        <v>2.8517999999999998E-3</v>
      </c>
      <c r="M1083" s="68">
        <f>VLOOKUP('3. Pollutant Emissions - EF'!A1083,'2. Emissions Units &amp; Activities'!A:M,11,FALSE)*G1083</f>
        <v>0</v>
      </c>
      <c r="N1083" s="68">
        <f>VLOOKUP('3. Pollutant Emissions - EF'!A1083,'2. Emissions Units &amp; Activities'!A:M,12,FALSE)*G1083</f>
        <v>7.8131506849314748E-6</v>
      </c>
      <c r="O1083" s="68">
        <f>VLOOKUP('3. Pollutant Emissions - EF'!A1083,'2. Emissions Units &amp; Activities'!A:M,13,FALSE)*G1083</f>
        <v>7.8131506849314748E-6</v>
      </c>
    </row>
    <row r="1084" spans="1:15" x14ac:dyDescent="0.35">
      <c r="A1084" s="62" t="s">
        <v>150</v>
      </c>
      <c r="B1084" s="65" t="s">
        <v>255</v>
      </c>
      <c r="C1084" s="65" t="s">
        <v>256</v>
      </c>
      <c r="D1084" s="75">
        <f>IFERROR(IF(OR($B1084="",$B1084="No CAS"),INDEX('[1]DEQ Pollutant List'!$A$7:$A$611,MATCH($C1084,'[1]DEQ Pollutant List'!$C$7:$C$611,0)),INDEX('[1]DEQ Pollutant List'!$A$7:$A$611,MATCH($B1084,'[1]DEQ Pollutant List'!$B$7:$B$611,0))),"")</f>
        <v>431</v>
      </c>
      <c r="F1084" s="104">
        <v>4.78E-6</v>
      </c>
      <c r="G1084" s="65">
        <v>4.78E-6</v>
      </c>
      <c r="H1084" s="65" t="s">
        <v>419</v>
      </c>
      <c r="I1084" s="65" t="s">
        <v>266</v>
      </c>
      <c r="J1084" s="67">
        <v>9.5600000000000004E-7</v>
      </c>
      <c r="K1084" s="67">
        <v>4.6366000000000002E-4</v>
      </c>
      <c r="L1084" s="67">
        <v>4.6366000000000002E-4</v>
      </c>
      <c r="M1084" s="67">
        <f>VLOOKUP('3. Pollutant Emissions - EF'!A1084,'2. Emissions Units &amp; Activities'!A:M,11,FALSE)*G1084</f>
        <v>0</v>
      </c>
      <c r="N1084" s="67">
        <f>VLOOKUP('3. Pollutant Emissions - EF'!A1084,'2. Emissions Units &amp; Activities'!A:M,12,FALSE)*G1084</f>
        <v>1.2703013698630085E-6</v>
      </c>
      <c r="O1084" s="67">
        <f>VLOOKUP('3. Pollutant Emissions - EF'!A1084,'2. Emissions Units &amp; Activities'!A:M,13,FALSE)*G1084</f>
        <v>1.2703013698630085E-6</v>
      </c>
    </row>
    <row r="1085" spans="1:15" x14ac:dyDescent="0.35">
      <c r="A1085" s="63" t="s">
        <v>150</v>
      </c>
      <c r="B1085" s="66" t="s">
        <v>257</v>
      </c>
      <c r="C1085" s="66" t="s">
        <v>258</v>
      </c>
      <c r="D1085" s="75">
        <f>IFERROR(IF(OR($B1085="",$B1085="No CAS"),INDEX('[1]DEQ Pollutant List'!$A$7:$A$611,MATCH($C1085,'[1]DEQ Pollutant List'!$C$7:$C$611,0)),INDEX('[1]DEQ Pollutant List'!$A$7:$A$611,MATCH($B1085,'[1]DEQ Pollutant List'!$B$7:$B$611,0))),"")</f>
        <v>600</v>
      </c>
      <c r="F1085" s="104">
        <v>4.0900000000000002E-4</v>
      </c>
      <c r="G1085" s="66">
        <v>4.0900000000000002E-4</v>
      </c>
      <c r="H1085" s="66" t="s">
        <v>419</v>
      </c>
      <c r="I1085" s="66" t="s">
        <v>266</v>
      </c>
      <c r="J1085" s="89">
        <v>8.1799999999999996E-5</v>
      </c>
      <c r="K1085" s="68">
        <v>3.9673E-2</v>
      </c>
      <c r="L1085" s="68">
        <v>3.9673E-2</v>
      </c>
      <c r="M1085" s="68">
        <f>VLOOKUP('3. Pollutant Emissions - EF'!A1085,'2. Emissions Units &amp; Activities'!A:M,11,FALSE)*G1085</f>
        <v>0</v>
      </c>
      <c r="N1085" s="68">
        <f>VLOOKUP('3. Pollutant Emissions - EF'!A1085,'2. Emissions Units &amp; Activities'!A:M,12,FALSE)*G1085</f>
        <v>1.0869315068493107E-4</v>
      </c>
      <c r="O1085" s="68">
        <f>VLOOKUP('3. Pollutant Emissions - EF'!A1085,'2. Emissions Units &amp; Activities'!A:M,13,FALSE)*G1085</f>
        <v>1.0869315068493107E-4</v>
      </c>
    </row>
    <row r="1086" spans="1:15" x14ac:dyDescent="0.35">
      <c r="A1086" s="62" t="s">
        <v>150</v>
      </c>
      <c r="B1086" s="65" t="s">
        <v>296</v>
      </c>
      <c r="C1086" s="65" t="s">
        <v>297</v>
      </c>
      <c r="D1086" s="8">
        <f>IFERROR(IF(OR($B1086="",$B1086="No CAS"),INDEX('[1]DEQ Pollutant List'!$A$7:$A$611,MATCH($C1086,'[1]DEQ Pollutant List'!$C$7:$C$611,0)),INDEX('[1]DEQ Pollutant List'!$A$7:$A$611,MATCH($B1086,'[1]DEQ Pollutant List'!$B$7:$B$611,0))),"")</f>
        <v>628</v>
      </c>
      <c r="F1086" s="104">
        <v>2.8499999999999999E-4</v>
      </c>
      <c r="G1086" s="65">
        <v>2.8499999999999999E-4</v>
      </c>
      <c r="H1086" s="65" t="s">
        <v>419</v>
      </c>
      <c r="I1086" s="65" t="s">
        <v>266</v>
      </c>
      <c r="J1086" s="88">
        <v>5.7000000000000003E-5</v>
      </c>
      <c r="K1086" s="67">
        <v>2.7644999999999999E-2</v>
      </c>
      <c r="L1086" s="67">
        <v>2.7644999999999999E-2</v>
      </c>
      <c r="M1086" s="67">
        <f>VLOOKUP('3. Pollutant Emissions - EF'!A1086,'2. Emissions Units &amp; Activities'!A:M,11,FALSE)*G1086</f>
        <v>0</v>
      </c>
      <c r="N1086" s="67">
        <f>VLOOKUP('3. Pollutant Emissions - EF'!A1086,'2. Emissions Units &amp; Activities'!A:M,12,FALSE)*G1086</f>
        <v>7.5739726027396949E-5</v>
      </c>
      <c r="O1086" s="67">
        <f>VLOOKUP('3. Pollutant Emissions - EF'!A1086,'2. Emissions Units &amp; Activities'!A:M,13,FALSE)*G1086</f>
        <v>7.5739726027396949E-5</v>
      </c>
    </row>
    <row r="1087" spans="1:15" x14ac:dyDescent="0.35">
      <c r="J1087" s="90"/>
    </row>
  </sheetData>
  <autoFilter ref="A7:O1086"/>
  <mergeCells count="10">
    <mergeCell ref="J1:O1"/>
    <mergeCell ref="A2:A4"/>
    <mergeCell ref="B2:D3"/>
    <mergeCell ref="E2:E4"/>
    <mergeCell ref="F2:I2"/>
    <mergeCell ref="J2:L3"/>
    <mergeCell ref="M2:O3"/>
    <mergeCell ref="F3:G3"/>
    <mergeCell ref="H3:H4"/>
    <mergeCell ref="I3:I4"/>
  </mergeCells>
  <conditionalFormatting sqref="D5:D1086">
    <cfRule type="containsBlanks" dxfId="3" priority="1">
      <formula>LEN(TRIM(D5))=0</formula>
    </cfRule>
  </conditionalFormatting>
  <pageMargins left="0.7" right="0.7" top="0.75" bottom="0.75" header="0.3" footer="0.3"/>
  <customProperties>
    <customPr name="EpmWorksheetKeyString_GUID" r:id="rId1"/>
  </customPropertie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933F6A4-1EA6-47D6-87FB-15483E6F2792}">
            <xm:f>INDEX('\\S98FFS01.na.ipaper.com\users\Users\NKOWAL1\Downloads\[AQ520Form (2).xlsx]DEQ Pollutant List'!#REF!,MATCH(C5,'\\S98FFS01.na.ipaper.com\users\Users\NKOWAL1\Downloads\[AQ520Form (2).xlsx]DEQ Pollutant List'!#REF!,0))="Y"</xm:f>
            <x14:dxf>
              <fill>
                <patternFill>
                  <bgColor rgb="FFFFE05D"/>
                </patternFill>
              </fill>
            </x14:dxf>
          </x14:cfRule>
          <xm:sqref>C5:C7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Title="Not in list" error="This CAS is not in the DEQ CAO pollutant list." promptTitle="CAS Selection" prompt="Select CAS from the list, or copy and paste directly.">
          <x14:formula1>
            <xm:f>'C:\Users\NKOWAL1\Downloads\[AQ520Form (2).xlsx]DEQ Pollutant List'!#REF!</xm:f>
          </x14:formula1>
          <xm:sqref>B5:B7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246"/>
  <sheetViews>
    <sheetView topLeftCell="D1" workbookViewId="0">
      <selection activeCell="F18" sqref="F18"/>
    </sheetView>
  </sheetViews>
  <sheetFormatPr defaultRowHeight="14.5" x14ac:dyDescent="0.35"/>
  <cols>
    <col min="1" max="1" width="11.26953125" bestFit="1" customWidth="1"/>
    <col min="2" max="2" width="51.453125" bestFit="1" customWidth="1"/>
    <col min="3" max="3" width="17.453125" bestFit="1" customWidth="1"/>
    <col min="4" max="4" width="16.36328125" bestFit="1" customWidth="1"/>
    <col min="5" max="5" width="8.54296875" bestFit="1" customWidth="1"/>
    <col min="6" max="6" width="23.36328125" bestFit="1" customWidth="1"/>
    <col min="7" max="9" width="19.36328125" customWidth="1"/>
    <col min="10" max="12" width="16.26953125" customWidth="1"/>
    <col min="13" max="15" width="19.90625" customWidth="1"/>
    <col min="16" max="18" width="18.7265625" customWidth="1"/>
  </cols>
  <sheetData>
    <row r="1" spans="1:18" ht="50.15" customHeight="1" thickBot="1" x14ac:dyDescent="0.4">
      <c r="A1" s="171" t="s">
        <v>430</v>
      </c>
      <c r="B1" s="172"/>
      <c r="C1" s="172"/>
      <c r="D1" s="173"/>
      <c r="E1" s="174" t="s">
        <v>431</v>
      </c>
      <c r="F1" s="175"/>
      <c r="G1" s="176" t="s">
        <v>432</v>
      </c>
      <c r="H1" s="176"/>
      <c r="I1" s="176"/>
      <c r="J1" s="176"/>
      <c r="K1" s="176"/>
      <c r="L1" s="177"/>
      <c r="M1" s="178" t="s">
        <v>433</v>
      </c>
      <c r="N1" s="176"/>
      <c r="O1" s="176"/>
      <c r="P1" s="176"/>
      <c r="Q1" s="176"/>
      <c r="R1" s="177"/>
    </row>
    <row r="2" spans="1:18" ht="20.149999999999999" customHeight="1" thickBot="1" x14ac:dyDescent="0.4">
      <c r="A2" s="179" t="s">
        <v>434</v>
      </c>
      <c r="B2" s="142" t="s">
        <v>435</v>
      </c>
      <c r="C2" s="180" t="s">
        <v>436</v>
      </c>
      <c r="D2" s="181" t="s">
        <v>437</v>
      </c>
      <c r="E2" s="182" t="s">
        <v>15</v>
      </c>
      <c r="F2" s="132" t="s">
        <v>16</v>
      </c>
      <c r="G2" s="119" t="s">
        <v>438</v>
      </c>
      <c r="H2" s="119"/>
      <c r="I2" s="120"/>
      <c r="J2" s="121" t="s">
        <v>157</v>
      </c>
      <c r="K2" s="122"/>
      <c r="L2" s="123"/>
      <c r="M2" s="118" t="s">
        <v>438</v>
      </c>
      <c r="N2" s="119"/>
      <c r="O2" s="120"/>
      <c r="P2" s="121" t="s">
        <v>157</v>
      </c>
      <c r="Q2" s="122"/>
      <c r="R2" s="123"/>
    </row>
    <row r="3" spans="1:18" ht="45" customHeight="1" thickBot="1" x14ac:dyDescent="0.4">
      <c r="A3" s="183"/>
      <c r="B3" s="145"/>
      <c r="C3" s="184"/>
      <c r="D3" s="185"/>
      <c r="E3" s="186"/>
      <c r="F3" s="133"/>
      <c r="G3" s="187" t="s">
        <v>21</v>
      </c>
      <c r="H3" s="2" t="s">
        <v>439</v>
      </c>
      <c r="I3" s="188" t="s">
        <v>23</v>
      </c>
      <c r="J3" s="40" t="s">
        <v>21</v>
      </c>
      <c r="K3" s="2" t="s">
        <v>439</v>
      </c>
      <c r="L3" s="189" t="s">
        <v>23</v>
      </c>
      <c r="M3" s="40" t="s">
        <v>21</v>
      </c>
      <c r="N3" s="2" t="s">
        <v>439</v>
      </c>
      <c r="O3" s="189" t="s">
        <v>23</v>
      </c>
      <c r="P3" s="40" t="s">
        <v>21</v>
      </c>
      <c r="Q3" s="2" t="s">
        <v>439</v>
      </c>
      <c r="R3" s="189" t="s">
        <v>23</v>
      </c>
    </row>
    <row r="4" spans="1:18" x14ac:dyDescent="0.35">
      <c r="A4" s="41" t="s">
        <v>440</v>
      </c>
      <c r="B4" s="190" t="s">
        <v>441</v>
      </c>
      <c r="C4" s="191" t="s">
        <v>442</v>
      </c>
      <c r="D4" s="9" t="s">
        <v>443</v>
      </c>
      <c r="E4" s="7" t="s">
        <v>27</v>
      </c>
      <c r="F4" s="8" t="s">
        <v>444</v>
      </c>
      <c r="G4" s="192">
        <v>12000</v>
      </c>
      <c r="H4" s="193">
        <v>14000</v>
      </c>
      <c r="I4" s="194">
        <v>20000</v>
      </c>
      <c r="J4" s="195">
        <v>36</v>
      </c>
      <c r="K4" s="196">
        <v>40</v>
      </c>
      <c r="L4" s="197">
        <v>52</v>
      </c>
      <c r="M4" s="195">
        <v>2000</v>
      </c>
      <c r="N4" s="196">
        <v>2600</v>
      </c>
      <c r="O4" s="197">
        <v>5000</v>
      </c>
      <c r="P4" s="195">
        <v>5</v>
      </c>
      <c r="Q4" s="196">
        <v>7</v>
      </c>
      <c r="R4" s="197">
        <v>14</v>
      </c>
    </row>
    <row r="5" spans="1:18" x14ac:dyDescent="0.35">
      <c r="A5" s="41" t="s">
        <v>440</v>
      </c>
      <c r="B5" s="190" t="s">
        <v>441</v>
      </c>
      <c r="C5" s="191" t="s">
        <v>445</v>
      </c>
      <c r="D5" s="9" t="s">
        <v>443</v>
      </c>
      <c r="E5" s="7" t="s">
        <v>27</v>
      </c>
      <c r="F5" s="8" t="s">
        <v>444</v>
      </c>
      <c r="G5" s="7">
        <v>950</v>
      </c>
      <c r="H5" s="198">
        <v>1200</v>
      </c>
      <c r="I5" s="8">
        <v>1500</v>
      </c>
      <c r="J5" s="7">
        <v>5</v>
      </c>
      <c r="K5" s="198">
        <v>10</v>
      </c>
      <c r="L5" s="8">
        <v>15</v>
      </c>
      <c r="M5" s="7">
        <v>15</v>
      </c>
      <c r="N5" s="198">
        <v>30</v>
      </c>
      <c r="O5" s="8">
        <v>40</v>
      </c>
      <c r="P5" s="7">
        <v>0.5</v>
      </c>
      <c r="Q5" s="198">
        <v>1</v>
      </c>
      <c r="R5" s="8">
        <v>2</v>
      </c>
    </row>
    <row r="6" spans="1:18" x14ac:dyDescent="0.35">
      <c r="A6" s="12"/>
      <c r="B6" s="199"/>
      <c r="C6" s="200"/>
      <c r="D6" s="17"/>
      <c r="E6" s="15"/>
      <c r="F6" s="16"/>
      <c r="G6" s="15"/>
      <c r="H6" s="201"/>
      <c r="I6" s="16"/>
      <c r="J6" s="15"/>
      <c r="K6" s="201"/>
      <c r="L6" s="16"/>
      <c r="M6" s="15"/>
      <c r="N6" s="201"/>
      <c r="O6" s="16"/>
      <c r="P6" s="15"/>
      <c r="Q6" s="201"/>
      <c r="R6" s="16"/>
    </row>
    <row r="7" spans="1:18" x14ac:dyDescent="0.35">
      <c r="A7" s="20"/>
      <c r="B7" s="202"/>
      <c r="C7" s="203"/>
      <c r="D7" s="23"/>
      <c r="E7" s="21"/>
      <c r="F7" s="22"/>
      <c r="G7" s="21"/>
      <c r="H7" s="204"/>
      <c r="I7" s="22"/>
      <c r="J7" s="21"/>
      <c r="K7" s="204"/>
      <c r="L7" s="22"/>
      <c r="M7" s="21"/>
      <c r="N7" s="204"/>
      <c r="O7" s="22"/>
      <c r="P7" s="21"/>
      <c r="Q7" s="204"/>
      <c r="R7" s="22"/>
    </row>
    <row r="8" spans="1:18" x14ac:dyDescent="0.35">
      <c r="A8" s="20"/>
      <c r="B8" s="202"/>
      <c r="C8" s="203"/>
      <c r="D8" s="23"/>
      <c r="E8" s="21"/>
      <c r="F8" s="22"/>
      <c r="G8" s="21"/>
      <c r="H8" s="204"/>
      <c r="I8" s="22"/>
      <c r="J8" s="21"/>
      <c r="K8" s="204"/>
      <c r="L8" s="22"/>
      <c r="M8" s="21"/>
      <c r="N8" s="204"/>
      <c r="O8" s="22"/>
      <c r="P8" s="21"/>
      <c r="Q8" s="204"/>
      <c r="R8" s="22"/>
    </row>
    <row r="9" spans="1:18" x14ac:dyDescent="0.35">
      <c r="A9" s="20"/>
      <c r="B9" s="202"/>
      <c r="C9" s="203"/>
      <c r="D9" s="23"/>
      <c r="E9" s="21"/>
      <c r="F9" s="22"/>
      <c r="G9" s="21"/>
      <c r="H9" s="204"/>
      <c r="I9" s="22"/>
      <c r="J9" s="21"/>
      <c r="K9" s="204"/>
      <c r="L9" s="22"/>
      <c r="M9" s="21"/>
      <c r="N9" s="204"/>
      <c r="O9" s="22"/>
      <c r="P9" s="21"/>
      <c r="Q9" s="204"/>
      <c r="R9" s="22"/>
    </row>
    <row r="10" spans="1:18" x14ac:dyDescent="0.35">
      <c r="A10" s="20"/>
      <c r="B10" s="202"/>
      <c r="C10" s="203"/>
      <c r="D10" s="23"/>
      <c r="E10" s="21"/>
      <c r="F10" s="22"/>
      <c r="G10" s="21"/>
      <c r="H10" s="204"/>
      <c r="I10" s="22"/>
      <c r="J10" s="21"/>
      <c r="K10" s="204"/>
      <c r="L10" s="22"/>
      <c r="M10" s="21"/>
      <c r="N10" s="204"/>
      <c r="O10" s="22"/>
      <c r="P10" s="21"/>
      <c r="Q10" s="204"/>
      <c r="R10" s="22"/>
    </row>
    <row r="11" spans="1:18" x14ac:dyDescent="0.35">
      <c r="A11" s="20"/>
      <c r="B11" s="202"/>
      <c r="C11" s="203"/>
      <c r="D11" s="23"/>
      <c r="E11" s="21"/>
      <c r="F11" s="22"/>
      <c r="G11" s="21"/>
      <c r="H11" s="204"/>
      <c r="I11" s="22"/>
      <c r="J11" s="21"/>
      <c r="K11" s="204"/>
      <c r="L11" s="22"/>
      <c r="M11" s="21"/>
      <c r="N11" s="204"/>
      <c r="O11" s="22"/>
      <c r="P11" s="21"/>
      <c r="Q11" s="204"/>
      <c r="R11" s="22"/>
    </row>
    <row r="12" spans="1:18" x14ac:dyDescent="0.35">
      <c r="A12" s="20"/>
      <c r="B12" s="202"/>
      <c r="C12" s="203"/>
      <c r="D12" s="23"/>
      <c r="E12" s="21"/>
      <c r="F12" s="22"/>
      <c r="G12" s="21"/>
      <c r="H12" s="204"/>
      <c r="I12" s="22"/>
      <c r="J12" s="21"/>
      <c r="K12" s="204"/>
      <c r="L12" s="22"/>
      <c r="M12" s="21"/>
      <c r="N12" s="204"/>
      <c r="O12" s="22"/>
      <c r="P12" s="21"/>
      <c r="Q12" s="204"/>
      <c r="R12" s="22"/>
    </row>
    <row r="13" spans="1:18" x14ac:dyDescent="0.35">
      <c r="A13" s="20"/>
      <c r="B13" s="202"/>
      <c r="C13" s="203"/>
      <c r="D13" s="23"/>
      <c r="E13" s="21"/>
      <c r="F13" s="22"/>
      <c r="G13" s="21"/>
      <c r="H13" s="204"/>
      <c r="I13" s="22"/>
      <c r="J13" s="21"/>
      <c r="K13" s="204"/>
      <c r="L13" s="22"/>
      <c r="M13" s="21"/>
      <c r="N13" s="204"/>
      <c r="O13" s="22"/>
      <c r="P13" s="21"/>
      <c r="Q13" s="204"/>
      <c r="R13" s="22"/>
    </row>
    <row r="14" spans="1:18" x14ac:dyDescent="0.35">
      <c r="A14" s="20"/>
      <c r="B14" s="202"/>
      <c r="C14" s="203"/>
      <c r="D14" s="23"/>
      <c r="E14" s="21"/>
      <c r="F14" s="22"/>
      <c r="G14" s="21"/>
      <c r="H14" s="204"/>
      <c r="I14" s="22"/>
      <c r="J14" s="21"/>
      <c r="K14" s="204"/>
      <c r="L14" s="22"/>
      <c r="M14" s="21"/>
      <c r="N14" s="204"/>
      <c r="O14" s="22"/>
      <c r="P14" s="21"/>
      <c r="Q14" s="204"/>
      <c r="R14" s="22"/>
    </row>
    <row r="15" spans="1:18" x14ac:dyDescent="0.35">
      <c r="A15" s="20"/>
      <c r="B15" s="202"/>
      <c r="C15" s="203"/>
      <c r="D15" s="23"/>
      <c r="E15" s="21"/>
      <c r="F15" s="22"/>
      <c r="G15" s="21"/>
      <c r="H15" s="204"/>
      <c r="I15" s="22"/>
      <c r="J15" s="21"/>
      <c r="K15" s="204"/>
      <c r="L15" s="22"/>
      <c r="M15" s="21"/>
      <c r="N15" s="204"/>
      <c r="O15" s="22"/>
      <c r="P15" s="21"/>
      <c r="Q15" s="204"/>
      <c r="R15" s="22"/>
    </row>
    <row r="16" spans="1:18" x14ac:dyDescent="0.35">
      <c r="A16" s="20"/>
      <c r="B16" s="202"/>
      <c r="C16" s="203"/>
      <c r="D16" s="23"/>
      <c r="E16" s="21"/>
      <c r="F16" s="22"/>
      <c r="G16" s="21"/>
      <c r="H16" s="204"/>
      <c r="I16" s="22"/>
      <c r="J16" s="21"/>
      <c r="K16" s="204"/>
      <c r="L16" s="22"/>
      <c r="M16" s="21"/>
      <c r="N16" s="204"/>
      <c r="O16" s="22"/>
      <c r="P16" s="21"/>
      <c r="Q16" s="204"/>
      <c r="R16" s="22"/>
    </row>
    <row r="17" spans="1:18" x14ac:dyDescent="0.35">
      <c r="A17" s="20"/>
      <c r="B17" s="202"/>
      <c r="C17" s="203"/>
      <c r="D17" s="23"/>
      <c r="E17" s="21"/>
      <c r="F17" s="22"/>
      <c r="G17" s="21"/>
      <c r="H17" s="204"/>
      <c r="I17" s="22"/>
      <c r="J17" s="21"/>
      <c r="K17" s="204"/>
      <c r="L17" s="22"/>
      <c r="M17" s="21"/>
      <c r="N17" s="204"/>
      <c r="O17" s="22"/>
      <c r="P17" s="21"/>
      <c r="Q17" s="204"/>
      <c r="R17" s="22"/>
    </row>
    <row r="18" spans="1:18" x14ac:dyDescent="0.35">
      <c r="A18" s="20"/>
      <c r="B18" s="202"/>
      <c r="C18" s="203"/>
      <c r="D18" s="23"/>
      <c r="E18" s="21"/>
      <c r="F18" s="22"/>
      <c r="G18" s="21"/>
      <c r="H18" s="204"/>
      <c r="I18" s="22"/>
      <c r="J18" s="21"/>
      <c r="K18" s="204"/>
      <c r="L18" s="22"/>
      <c r="M18" s="21"/>
      <c r="N18" s="204"/>
      <c r="O18" s="22"/>
      <c r="P18" s="21"/>
      <c r="Q18" s="204"/>
      <c r="R18" s="22"/>
    </row>
    <row r="19" spans="1:18" x14ac:dyDescent="0.35">
      <c r="A19" s="20"/>
      <c r="B19" s="202"/>
      <c r="C19" s="203"/>
      <c r="D19" s="23"/>
      <c r="E19" s="21"/>
      <c r="F19" s="22"/>
      <c r="G19" s="21"/>
      <c r="H19" s="204"/>
      <c r="I19" s="22"/>
      <c r="J19" s="21"/>
      <c r="K19" s="204"/>
      <c r="L19" s="22"/>
      <c r="M19" s="21"/>
      <c r="N19" s="204"/>
      <c r="O19" s="22"/>
      <c r="P19" s="21"/>
      <c r="Q19" s="204"/>
      <c r="R19" s="22"/>
    </row>
    <row r="20" spans="1:18" x14ac:dyDescent="0.35">
      <c r="A20" s="20"/>
      <c r="B20" s="202"/>
      <c r="C20" s="203"/>
      <c r="D20" s="23"/>
      <c r="E20" s="21"/>
      <c r="F20" s="22"/>
      <c r="G20" s="21"/>
      <c r="H20" s="204"/>
      <c r="I20" s="22"/>
      <c r="J20" s="21"/>
      <c r="K20" s="204"/>
      <c r="L20" s="22"/>
      <c r="M20" s="21"/>
      <c r="N20" s="204"/>
      <c r="O20" s="22"/>
      <c r="P20" s="21"/>
      <c r="Q20" s="204"/>
      <c r="R20" s="22"/>
    </row>
    <row r="21" spans="1:18" x14ac:dyDescent="0.35">
      <c r="A21" s="20"/>
      <c r="B21" s="202"/>
      <c r="C21" s="203"/>
      <c r="D21" s="23"/>
      <c r="E21" s="21"/>
      <c r="F21" s="22"/>
      <c r="G21" s="21"/>
      <c r="H21" s="204"/>
      <c r="I21" s="22"/>
      <c r="J21" s="21"/>
      <c r="K21" s="204"/>
      <c r="L21" s="22"/>
      <c r="M21" s="21"/>
      <c r="N21" s="204"/>
      <c r="O21" s="22"/>
      <c r="P21" s="21"/>
      <c r="Q21" s="204"/>
      <c r="R21" s="22"/>
    </row>
    <row r="22" spans="1:18" x14ac:dyDescent="0.35">
      <c r="A22" s="20"/>
      <c r="B22" s="202"/>
      <c r="C22" s="203"/>
      <c r="D22" s="23"/>
      <c r="E22" s="21"/>
      <c r="F22" s="22"/>
      <c r="G22" s="21"/>
      <c r="H22" s="204"/>
      <c r="I22" s="22"/>
      <c r="J22" s="21"/>
      <c r="K22" s="204"/>
      <c r="L22" s="22"/>
      <c r="M22" s="21"/>
      <c r="N22" s="204"/>
      <c r="O22" s="22"/>
      <c r="P22" s="21"/>
      <c r="Q22" s="204"/>
      <c r="R22" s="22"/>
    </row>
    <row r="23" spans="1:18" x14ac:dyDescent="0.35">
      <c r="A23" s="20"/>
      <c r="B23" s="202"/>
      <c r="C23" s="203"/>
      <c r="D23" s="23"/>
      <c r="E23" s="21"/>
      <c r="F23" s="22"/>
      <c r="G23" s="21"/>
      <c r="H23" s="204"/>
      <c r="I23" s="22"/>
      <c r="J23" s="21"/>
      <c r="K23" s="204"/>
      <c r="L23" s="22"/>
      <c r="M23" s="21"/>
      <c r="N23" s="204"/>
      <c r="O23" s="22"/>
      <c r="P23" s="21"/>
      <c r="Q23" s="204"/>
      <c r="R23" s="22"/>
    </row>
    <row r="24" spans="1:18" x14ac:dyDescent="0.35">
      <c r="A24" s="20"/>
      <c r="B24" s="202"/>
      <c r="C24" s="203"/>
      <c r="D24" s="23"/>
      <c r="E24" s="21"/>
      <c r="F24" s="22"/>
      <c r="G24" s="21"/>
      <c r="H24" s="204"/>
      <c r="I24" s="22"/>
      <c r="J24" s="21"/>
      <c r="K24" s="204"/>
      <c r="L24" s="22"/>
      <c r="M24" s="21"/>
      <c r="N24" s="204"/>
      <c r="O24" s="22"/>
      <c r="P24" s="21"/>
      <c r="Q24" s="204"/>
      <c r="R24" s="22"/>
    </row>
    <row r="25" spans="1:18" x14ac:dyDescent="0.35">
      <c r="A25" s="20"/>
      <c r="B25" s="202"/>
      <c r="C25" s="203"/>
      <c r="D25" s="23"/>
      <c r="E25" s="21"/>
      <c r="F25" s="22"/>
      <c r="G25" s="21"/>
      <c r="H25" s="204"/>
      <c r="I25" s="22"/>
      <c r="J25" s="21"/>
      <c r="K25" s="204"/>
      <c r="L25" s="22"/>
      <c r="M25" s="21"/>
      <c r="N25" s="204"/>
      <c r="O25" s="22"/>
      <c r="P25" s="21"/>
      <c r="Q25" s="204"/>
      <c r="R25" s="22"/>
    </row>
    <row r="26" spans="1:18" x14ac:dyDescent="0.35">
      <c r="A26" s="20"/>
      <c r="B26" s="202"/>
      <c r="C26" s="203"/>
      <c r="D26" s="23"/>
      <c r="E26" s="21"/>
      <c r="F26" s="22"/>
      <c r="G26" s="21"/>
      <c r="H26" s="204"/>
      <c r="I26" s="22"/>
      <c r="J26" s="21"/>
      <c r="K26" s="204"/>
      <c r="L26" s="22"/>
      <c r="M26" s="21"/>
      <c r="N26" s="204"/>
      <c r="O26" s="22"/>
      <c r="P26" s="21"/>
      <c r="Q26" s="204"/>
      <c r="R26" s="22"/>
    </row>
    <row r="27" spans="1:18" x14ac:dyDescent="0.35">
      <c r="A27" s="20"/>
      <c r="B27" s="202"/>
      <c r="C27" s="203"/>
      <c r="D27" s="23"/>
      <c r="E27" s="21"/>
      <c r="F27" s="22"/>
      <c r="G27" s="21"/>
      <c r="H27" s="204"/>
      <c r="I27" s="22"/>
      <c r="J27" s="21"/>
      <c r="K27" s="204"/>
      <c r="L27" s="22"/>
      <c r="M27" s="21"/>
      <c r="N27" s="204"/>
      <c r="O27" s="22"/>
      <c r="P27" s="21"/>
      <c r="Q27" s="204"/>
      <c r="R27" s="22"/>
    </row>
    <row r="28" spans="1:18" x14ac:dyDescent="0.35">
      <c r="A28" s="20"/>
      <c r="B28" s="202"/>
      <c r="C28" s="203"/>
      <c r="D28" s="23"/>
      <c r="E28" s="21"/>
      <c r="F28" s="22"/>
      <c r="G28" s="21"/>
      <c r="H28" s="204"/>
      <c r="I28" s="22"/>
      <c r="J28" s="21"/>
      <c r="K28" s="204"/>
      <c r="L28" s="22"/>
      <c r="M28" s="21"/>
      <c r="N28" s="204"/>
      <c r="O28" s="22"/>
      <c r="P28" s="21"/>
      <c r="Q28" s="204"/>
      <c r="R28" s="22"/>
    </row>
    <row r="29" spans="1:18" x14ac:dyDescent="0.35">
      <c r="A29" s="20"/>
      <c r="B29" s="202"/>
      <c r="C29" s="203"/>
      <c r="D29" s="23"/>
      <c r="E29" s="21"/>
      <c r="F29" s="22"/>
      <c r="G29" s="21"/>
      <c r="H29" s="204"/>
      <c r="I29" s="22"/>
      <c r="J29" s="21"/>
      <c r="K29" s="204"/>
      <c r="L29" s="22"/>
      <c r="M29" s="21"/>
      <c r="N29" s="204"/>
      <c r="O29" s="22"/>
      <c r="P29" s="21"/>
      <c r="Q29" s="204"/>
      <c r="R29" s="22"/>
    </row>
    <row r="30" spans="1:18" x14ac:dyDescent="0.35">
      <c r="A30" s="20"/>
      <c r="B30" s="202"/>
      <c r="C30" s="203"/>
      <c r="D30" s="23"/>
      <c r="E30" s="21"/>
      <c r="F30" s="22"/>
      <c r="G30" s="21"/>
      <c r="H30" s="204"/>
      <c r="I30" s="22"/>
      <c r="J30" s="21"/>
      <c r="K30" s="204"/>
      <c r="L30" s="22"/>
      <c r="M30" s="21"/>
      <c r="N30" s="204"/>
      <c r="O30" s="22"/>
      <c r="P30" s="21"/>
      <c r="Q30" s="204"/>
      <c r="R30" s="22"/>
    </row>
    <row r="31" spans="1:18" x14ac:dyDescent="0.35">
      <c r="A31" s="20"/>
      <c r="B31" s="202"/>
      <c r="C31" s="203"/>
      <c r="D31" s="23"/>
      <c r="E31" s="21"/>
      <c r="F31" s="22"/>
      <c r="G31" s="21"/>
      <c r="H31" s="204"/>
      <c r="I31" s="22"/>
      <c r="J31" s="21"/>
      <c r="K31" s="204"/>
      <c r="L31" s="22"/>
      <c r="M31" s="21"/>
      <c r="N31" s="204"/>
      <c r="O31" s="22"/>
      <c r="P31" s="21"/>
      <c r="Q31" s="204"/>
      <c r="R31" s="22"/>
    </row>
    <row r="32" spans="1:18" x14ac:dyDescent="0.35">
      <c r="A32" s="20"/>
      <c r="B32" s="202"/>
      <c r="C32" s="203"/>
      <c r="D32" s="23"/>
      <c r="E32" s="21"/>
      <c r="F32" s="22"/>
      <c r="G32" s="21"/>
      <c r="H32" s="204"/>
      <c r="I32" s="22"/>
      <c r="J32" s="21"/>
      <c r="K32" s="204"/>
      <c r="L32" s="22"/>
      <c r="M32" s="21"/>
      <c r="N32" s="204"/>
      <c r="O32" s="22"/>
      <c r="P32" s="21"/>
      <c r="Q32" s="204"/>
      <c r="R32" s="22"/>
    </row>
    <row r="33" spans="1:18" x14ac:dyDescent="0.35">
      <c r="A33" s="20"/>
      <c r="B33" s="202"/>
      <c r="C33" s="203"/>
      <c r="D33" s="23"/>
      <c r="E33" s="21"/>
      <c r="F33" s="22"/>
      <c r="G33" s="21"/>
      <c r="H33" s="204"/>
      <c r="I33" s="22"/>
      <c r="J33" s="21"/>
      <c r="K33" s="204"/>
      <c r="L33" s="22"/>
      <c r="M33" s="21"/>
      <c r="N33" s="204"/>
      <c r="O33" s="22"/>
      <c r="P33" s="21"/>
      <c r="Q33" s="204"/>
      <c r="R33" s="22"/>
    </row>
    <row r="34" spans="1:18" x14ac:dyDescent="0.35">
      <c r="A34" s="20"/>
      <c r="B34" s="202"/>
      <c r="C34" s="203"/>
      <c r="D34" s="23"/>
      <c r="E34" s="21"/>
      <c r="F34" s="22"/>
      <c r="G34" s="21"/>
      <c r="H34" s="204"/>
      <c r="I34" s="22"/>
      <c r="J34" s="21"/>
      <c r="K34" s="204"/>
      <c r="L34" s="22"/>
      <c r="M34" s="21"/>
      <c r="N34" s="204"/>
      <c r="O34" s="22"/>
      <c r="P34" s="21"/>
      <c r="Q34" s="204"/>
      <c r="R34" s="22"/>
    </row>
    <row r="35" spans="1:18" x14ac:dyDescent="0.35">
      <c r="A35" s="20"/>
      <c r="B35" s="202"/>
      <c r="C35" s="203"/>
      <c r="D35" s="23"/>
      <c r="E35" s="21"/>
      <c r="F35" s="22"/>
      <c r="G35" s="21"/>
      <c r="H35" s="204"/>
      <c r="I35" s="22"/>
      <c r="J35" s="21"/>
      <c r="K35" s="204"/>
      <c r="L35" s="22"/>
      <c r="M35" s="21"/>
      <c r="N35" s="204"/>
      <c r="O35" s="22"/>
      <c r="P35" s="21"/>
      <c r="Q35" s="204"/>
      <c r="R35" s="22"/>
    </row>
    <row r="36" spans="1:18" x14ac:dyDescent="0.35">
      <c r="A36" s="20"/>
      <c r="B36" s="202"/>
      <c r="C36" s="203"/>
      <c r="D36" s="23"/>
      <c r="E36" s="21"/>
      <c r="F36" s="22"/>
      <c r="G36" s="21"/>
      <c r="H36" s="204"/>
      <c r="I36" s="22"/>
      <c r="J36" s="21"/>
      <c r="K36" s="204"/>
      <c r="L36" s="22"/>
      <c r="M36" s="21"/>
      <c r="N36" s="204"/>
      <c r="O36" s="22"/>
      <c r="P36" s="21"/>
      <c r="Q36" s="204"/>
      <c r="R36" s="22"/>
    </row>
    <row r="37" spans="1:18" x14ac:dyDescent="0.35">
      <c r="A37" s="20"/>
      <c r="B37" s="202"/>
      <c r="C37" s="203"/>
      <c r="D37" s="23"/>
      <c r="E37" s="21"/>
      <c r="F37" s="22"/>
      <c r="G37" s="21"/>
      <c r="H37" s="204"/>
      <c r="I37" s="22"/>
      <c r="J37" s="21"/>
      <c r="K37" s="204"/>
      <c r="L37" s="22"/>
      <c r="M37" s="21"/>
      <c r="N37" s="204"/>
      <c r="O37" s="22"/>
      <c r="P37" s="21"/>
      <c r="Q37" s="204"/>
      <c r="R37" s="22"/>
    </row>
    <row r="38" spans="1:18" x14ac:dyDescent="0.35">
      <c r="A38" s="20"/>
      <c r="B38" s="202"/>
      <c r="C38" s="203"/>
      <c r="D38" s="23"/>
      <c r="E38" s="21"/>
      <c r="F38" s="22"/>
      <c r="G38" s="21"/>
      <c r="H38" s="204"/>
      <c r="I38" s="22"/>
      <c r="J38" s="21"/>
      <c r="K38" s="204"/>
      <c r="L38" s="22"/>
      <c r="M38" s="21"/>
      <c r="N38" s="204"/>
      <c r="O38" s="22"/>
      <c r="P38" s="21"/>
      <c r="Q38" s="204"/>
      <c r="R38" s="22"/>
    </row>
    <row r="39" spans="1:18" x14ac:dyDescent="0.35">
      <c r="A39" s="20"/>
      <c r="B39" s="202"/>
      <c r="C39" s="203"/>
      <c r="D39" s="23"/>
      <c r="E39" s="21"/>
      <c r="F39" s="22"/>
      <c r="G39" s="21"/>
      <c r="H39" s="204"/>
      <c r="I39" s="22"/>
      <c r="J39" s="21"/>
      <c r="K39" s="204"/>
      <c r="L39" s="22"/>
      <c r="M39" s="21"/>
      <c r="N39" s="204"/>
      <c r="O39" s="22"/>
      <c r="P39" s="21"/>
      <c r="Q39" s="204"/>
      <c r="R39" s="22"/>
    </row>
    <row r="40" spans="1:18" x14ac:dyDescent="0.35">
      <c r="A40" s="20"/>
      <c r="B40" s="202"/>
      <c r="C40" s="203"/>
      <c r="D40" s="23"/>
      <c r="E40" s="21"/>
      <c r="F40" s="22"/>
      <c r="G40" s="21"/>
      <c r="H40" s="204"/>
      <c r="I40" s="22"/>
      <c r="J40" s="21"/>
      <c r="K40" s="204"/>
      <c r="L40" s="22"/>
      <c r="M40" s="21"/>
      <c r="N40" s="204"/>
      <c r="O40" s="22"/>
      <c r="P40" s="21"/>
      <c r="Q40" s="204"/>
      <c r="R40" s="22"/>
    </row>
    <row r="41" spans="1:18" x14ac:dyDescent="0.35">
      <c r="A41" s="20"/>
      <c r="B41" s="202"/>
      <c r="C41" s="203"/>
      <c r="D41" s="23"/>
      <c r="E41" s="21"/>
      <c r="F41" s="22"/>
      <c r="G41" s="21"/>
      <c r="H41" s="204"/>
      <c r="I41" s="22"/>
      <c r="J41" s="21"/>
      <c r="K41" s="204"/>
      <c r="L41" s="22"/>
      <c r="M41" s="21"/>
      <c r="N41" s="204"/>
      <c r="O41" s="22"/>
      <c r="P41" s="21"/>
      <c r="Q41" s="204"/>
      <c r="R41" s="22"/>
    </row>
    <row r="42" spans="1:18" x14ac:dyDescent="0.35">
      <c r="A42" s="20"/>
      <c r="B42" s="202"/>
      <c r="C42" s="203"/>
      <c r="D42" s="23"/>
      <c r="E42" s="21"/>
      <c r="F42" s="22"/>
      <c r="G42" s="21"/>
      <c r="H42" s="204"/>
      <c r="I42" s="22"/>
      <c r="J42" s="21"/>
      <c r="K42" s="204"/>
      <c r="L42" s="22"/>
      <c r="M42" s="21"/>
      <c r="N42" s="204"/>
      <c r="O42" s="22"/>
      <c r="P42" s="21"/>
      <c r="Q42" s="204"/>
      <c r="R42" s="22"/>
    </row>
    <row r="43" spans="1:18" x14ac:dyDescent="0.35">
      <c r="A43" s="20"/>
      <c r="B43" s="202"/>
      <c r="C43" s="203"/>
      <c r="D43" s="23"/>
      <c r="E43" s="21"/>
      <c r="F43" s="22"/>
      <c r="G43" s="21"/>
      <c r="H43" s="204"/>
      <c r="I43" s="22"/>
      <c r="J43" s="21"/>
      <c r="K43" s="204"/>
      <c r="L43" s="22"/>
      <c r="M43" s="21"/>
      <c r="N43" s="204"/>
      <c r="O43" s="22"/>
      <c r="P43" s="21"/>
      <c r="Q43" s="204"/>
      <c r="R43" s="22"/>
    </row>
    <row r="44" spans="1:18" x14ac:dyDescent="0.35">
      <c r="A44" s="20"/>
      <c r="B44" s="202"/>
      <c r="C44" s="203"/>
      <c r="D44" s="23"/>
      <c r="E44" s="21"/>
      <c r="F44" s="22"/>
      <c r="G44" s="21"/>
      <c r="H44" s="204"/>
      <c r="I44" s="22"/>
      <c r="J44" s="21"/>
      <c r="K44" s="204"/>
      <c r="L44" s="22"/>
      <c r="M44" s="21"/>
      <c r="N44" s="204"/>
      <c r="O44" s="22"/>
      <c r="P44" s="21"/>
      <c r="Q44" s="204"/>
      <c r="R44" s="22"/>
    </row>
    <row r="45" spans="1:18" x14ac:dyDescent="0.35">
      <c r="A45" s="20"/>
      <c r="B45" s="202"/>
      <c r="C45" s="203"/>
      <c r="D45" s="23"/>
      <c r="E45" s="21"/>
      <c r="F45" s="22"/>
      <c r="G45" s="21"/>
      <c r="H45" s="204"/>
      <c r="I45" s="22"/>
      <c r="J45" s="21"/>
      <c r="K45" s="204"/>
      <c r="L45" s="22"/>
      <c r="M45" s="21"/>
      <c r="N45" s="204"/>
      <c r="O45" s="22"/>
      <c r="P45" s="21"/>
      <c r="Q45" s="204"/>
      <c r="R45" s="22"/>
    </row>
    <row r="46" spans="1:18" x14ac:dyDescent="0.35">
      <c r="A46" s="20"/>
      <c r="B46" s="202"/>
      <c r="C46" s="203"/>
      <c r="D46" s="23"/>
      <c r="E46" s="21"/>
      <c r="F46" s="22"/>
      <c r="G46" s="21"/>
      <c r="H46" s="204"/>
      <c r="I46" s="22"/>
      <c r="J46" s="21"/>
      <c r="K46" s="204"/>
      <c r="L46" s="22"/>
      <c r="M46" s="21"/>
      <c r="N46" s="204"/>
      <c r="O46" s="22"/>
      <c r="P46" s="21"/>
      <c r="Q46" s="204"/>
      <c r="R46" s="22"/>
    </row>
    <row r="47" spans="1:18" x14ac:dyDescent="0.35">
      <c r="A47" s="20"/>
      <c r="B47" s="202"/>
      <c r="C47" s="203"/>
      <c r="D47" s="23"/>
      <c r="E47" s="21"/>
      <c r="F47" s="22"/>
      <c r="G47" s="21"/>
      <c r="H47" s="204"/>
      <c r="I47" s="22"/>
      <c r="J47" s="21"/>
      <c r="K47" s="204"/>
      <c r="L47" s="22"/>
      <c r="M47" s="21"/>
      <c r="N47" s="204"/>
      <c r="O47" s="22"/>
      <c r="P47" s="21"/>
      <c r="Q47" s="204"/>
      <c r="R47" s="22"/>
    </row>
    <row r="48" spans="1:18" x14ac:dyDescent="0.35">
      <c r="A48" s="20"/>
      <c r="B48" s="202"/>
      <c r="C48" s="203"/>
      <c r="D48" s="23"/>
      <c r="E48" s="21"/>
      <c r="F48" s="22"/>
      <c r="G48" s="21"/>
      <c r="H48" s="204"/>
      <c r="I48" s="22"/>
      <c r="J48" s="21"/>
      <c r="K48" s="204"/>
      <c r="L48" s="22"/>
      <c r="M48" s="21"/>
      <c r="N48" s="204"/>
      <c r="O48" s="22"/>
      <c r="P48" s="21"/>
      <c r="Q48" s="204"/>
      <c r="R48" s="22"/>
    </row>
    <row r="49" spans="1:18" x14ac:dyDescent="0.35">
      <c r="A49" s="20"/>
      <c r="B49" s="202"/>
      <c r="C49" s="203"/>
      <c r="D49" s="23"/>
      <c r="E49" s="21"/>
      <c r="F49" s="22"/>
      <c r="G49" s="21"/>
      <c r="H49" s="204"/>
      <c r="I49" s="22"/>
      <c r="J49" s="21"/>
      <c r="K49" s="204"/>
      <c r="L49" s="22"/>
      <c r="M49" s="21"/>
      <c r="N49" s="204"/>
      <c r="O49" s="22"/>
      <c r="P49" s="21"/>
      <c r="Q49" s="204"/>
      <c r="R49" s="22"/>
    </row>
    <row r="50" spans="1:18" x14ac:dyDescent="0.35">
      <c r="A50" s="20"/>
      <c r="B50" s="202"/>
      <c r="C50" s="203"/>
      <c r="D50" s="23"/>
      <c r="E50" s="21"/>
      <c r="F50" s="22"/>
      <c r="G50" s="21"/>
      <c r="H50" s="204"/>
      <c r="I50" s="22"/>
      <c r="J50" s="21"/>
      <c r="K50" s="204"/>
      <c r="L50" s="22"/>
      <c r="M50" s="21"/>
      <c r="N50" s="204"/>
      <c r="O50" s="22"/>
      <c r="P50" s="21"/>
      <c r="Q50" s="204"/>
      <c r="R50" s="22"/>
    </row>
    <row r="51" spans="1:18" x14ac:dyDescent="0.35">
      <c r="A51" s="20"/>
      <c r="B51" s="202"/>
      <c r="C51" s="203"/>
      <c r="D51" s="23"/>
      <c r="E51" s="21"/>
      <c r="F51" s="22"/>
      <c r="G51" s="21"/>
      <c r="H51" s="204"/>
      <c r="I51" s="22"/>
      <c r="J51" s="21"/>
      <c r="K51" s="204"/>
      <c r="L51" s="22"/>
      <c r="M51" s="21"/>
      <c r="N51" s="204"/>
      <c r="O51" s="22"/>
      <c r="P51" s="21"/>
      <c r="Q51" s="204"/>
      <c r="R51" s="22"/>
    </row>
    <row r="52" spans="1:18" x14ac:dyDescent="0.35">
      <c r="A52" s="20"/>
      <c r="B52" s="202"/>
      <c r="C52" s="203"/>
      <c r="D52" s="23"/>
      <c r="E52" s="21"/>
      <c r="F52" s="22"/>
      <c r="G52" s="21"/>
      <c r="H52" s="204"/>
      <c r="I52" s="22"/>
      <c r="J52" s="21"/>
      <c r="K52" s="204"/>
      <c r="L52" s="22"/>
      <c r="M52" s="21"/>
      <c r="N52" s="204"/>
      <c r="O52" s="22"/>
      <c r="P52" s="21"/>
      <c r="Q52" s="204"/>
      <c r="R52" s="22"/>
    </row>
    <row r="53" spans="1:18" x14ac:dyDescent="0.35">
      <c r="A53" s="20"/>
      <c r="B53" s="202"/>
      <c r="C53" s="203"/>
      <c r="D53" s="23"/>
      <c r="E53" s="21"/>
      <c r="F53" s="22"/>
      <c r="G53" s="21"/>
      <c r="H53" s="204"/>
      <c r="I53" s="22"/>
      <c r="J53" s="21"/>
      <c r="K53" s="204"/>
      <c r="L53" s="22"/>
      <c r="M53" s="21"/>
      <c r="N53" s="204"/>
      <c r="O53" s="22"/>
      <c r="P53" s="21"/>
      <c r="Q53" s="204"/>
      <c r="R53" s="22"/>
    </row>
    <row r="54" spans="1:18" x14ac:dyDescent="0.35">
      <c r="A54" s="20"/>
      <c r="B54" s="202"/>
      <c r="C54" s="203"/>
      <c r="D54" s="23"/>
      <c r="E54" s="21"/>
      <c r="F54" s="22"/>
      <c r="G54" s="21"/>
      <c r="H54" s="204"/>
      <c r="I54" s="22"/>
      <c r="J54" s="21"/>
      <c r="K54" s="204"/>
      <c r="L54" s="22"/>
      <c r="M54" s="21"/>
      <c r="N54" s="204"/>
      <c r="O54" s="22"/>
      <c r="P54" s="21"/>
      <c r="Q54" s="204"/>
      <c r="R54" s="22"/>
    </row>
    <row r="55" spans="1:18" x14ac:dyDescent="0.35">
      <c r="A55" s="20"/>
      <c r="B55" s="202"/>
      <c r="C55" s="203"/>
      <c r="D55" s="23"/>
      <c r="E55" s="21"/>
      <c r="F55" s="22"/>
      <c r="G55" s="21"/>
      <c r="H55" s="204"/>
      <c r="I55" s="22"/>
      <c r="J55" s="21"/>
      <c r="K55" s="204"/>
      <c r="L55" s="22"/>
      <c r="M55" s="21"/>
      <c r="N55" s="204"/>
      <c r="O55" s="22"/>
      <c r="P55" s="21"/>
      <c r="Q55" s="204"/>
      <c r="R55" s="22"/>
    </row>
    <row r="56" spans="1:18" x14ac:dyDescent="0.35">
      <c r="A56" s="20"/>
      <c r="B56" s="202"/>
      <c r="C56" s="203"/>
      <c r="D56" s="23"/>
      <c r="E56" s="21"/>
      <c r="F56" s="22"/>
      <c r="G56" s="21"/>
      <c r="H56" s="204"/>
      <c r="I56" s="22"/>
      <c r="J56" s="21"/>
      <c r="K56" s="204"/>
      <c r="L56" s="22"/>
      <c r="M56" s="21"/>
      <c r="N56" s="204"/>
      <c r="O56" s="22"/>
      <c r="P56" s="21"/>
      <c r="Q56" s="204"/>
      <c r="R56" s="22"/>
    </row>
    <row r="57" spans="1:18" x14ac:dyDescent="0.35">
      <c r="A57" s="20"/>
      <c r="B57" s="202"/>
      <c r="C57" s="203"/>
      <c r="D57" s="23"/>
      <c r="E57" s="21"/>
      <c r="F57" s="22"/>
      <c r="G57" s="21"/>
      <c r="H57" s="204"/>
      <c r="I57" s="22"/>
      <c r="J57" s="21"/>
      <c r="K57" s="204"/>
      <c r="L57" s="22"/>
      <c r="M57" s="21"/>
      <c r="N57" s="204"/>
      <c r="O57" s="22"/>
      <c r="P57" s="21"/>
      <c r="Q57" s="204"/>
      <c r="R57" s="22"/>
    </row>
    <row r="58" spans="1:18" x14ac:dyDescent="0.35">
      <c r="A58" s="20"/>
      <c r="B58" s="202"/>
      <c r="C58" s="203"/>
      <c r="D58" s="23"/>
      <c r="E58" s="21"/>
      <c r="F58" s="22"/>
      <c r="G58" s="21"/>
      <c r="H58" s="204"/>
      <c r="I58" s="22"/>
      <c r="J58" s="21"/>
      <c r="K58" s="204"/>
      <c r="L58" s="22"/>
      <c r="M58" s="21"/>
      <c r="N58" s="204"/>
      <c r="O58" s="22"/>
      <c r="P58" s="21"/>
      <c r="Q58" s="204"/>
      <c r="R58" s="22"/>
    </row>
    <row r="59" spans="1:18" x14ac:dyDescent="0.35">
      <c r="A59" s="20"/>
      <c r="B59" s="202"/>
      <c r="C59" s="203"/>
      <c r="D59" s="23"/>
      <c r="E59" s="21"/>
      <c r="F59" s="22"/>
      <c r="G59" s="21"/>
      <c r="H59" s="204"/>
      <c r="I59" s="22"/>
      <c r="J59" s="21"/>
      <c r="K59" s="204"/>
      <c r="L59" s="22"/>
      <c r="M59" s="21"/>
      <c r="N59" s="204"/>
      <c r="O59" s="22"/>
      <c r="P59" s="21"/>
      <c r="Q59" s="204"/>
      <c r="R59" s="22"/>
    </row>
    <row r="60" spans="1:18" x14ac:dyDescent="0.35">
      <c r="A60" s="20"/>
      <c r="B60" s="202"/>
      <c r="C60" s="203"/>
      <c r="D60" s="23"/>
      <c r="E60" s="21"/>
      <c r="F60" s="22"/>
      <c r="G60" s="21"/>
      <c r="H60" s="204"/>
      <c r="I60" s="22"/>
      <c r="J60" s="21"/>
      <c r="K60" s="204"/>
      <c r="L60" s="22"/>
      <c r="M60" s="21"/>
      <c r="N60" s="204"/>
      <c r="O60" s="22"/>
      <c r="P60" s="21"/>
      <c r="Q60" s="204"/>
      <c r="R60" s="22"/>
    </row>
    <row r="61" spans="1:18" x14ac:dyDescent="0.35">
      <c r="A61" s="20"/>
      <c r="B61" s="202"/>
      <c r="C61" s="203"/>
      <c r="D61" s="23"/>
      <c r="E61" s="21"/>
      <c r="F61" s="22"/>
      <c r="G61" s="21"/>
      <c r="H61" s="204"/>
      <c r="I61" s="22"/>
      <c r="J61" s="21"/>
      <c r="K61" s="204"/>
      <c r="L61" s="22"/>
      <c r="M61" s="21"/>
      <c r="N61" s="204"/>
      <c r="O61" s="22"/>
      <c r="P61" s="21"/>
      <c r="Q61" s="204"/>
      <c r="R61" s="22"/>
    </row>
    <row r="62" spans="1:18" x14ac:dyDescent="0.35">
      <c r="A62" s="20"/>
      <c r="B62" s="202"/>
      <c r="C62" s="203"/>
      <c r="D62" s="23"/>
      <c r="E62" s="21"/>
      <c r="F62" s="22"/>
      <c r="G62" s="21"/>
      <c r="H62" s="204"/>
      <c r="I62" s="22"/>
      <c r="J62" s="21"/>
      <c r="K62" s="204"/>
      <c r="L62" s="22"/>
      <c r="M62" s="21"/>
      <c r="N62" s="204"/>
      <c r="O62" s="22"/>
      <c r="P62" s="21"/>
      <c r="Q62" s="204"/>
      <c r="R62" s="22"/>
    </row>
    <row r="63" spans="1:18" x14ac:dyDescent="0.35">
      <c r="A63" s="20"/>
      <c r="B63" s="202"/>
      <c r="C63" s="203"/>
      <c r="D63" s="23"/>
      <c r="E63" s="21"/>
      <c r="F63" s="22"/>
      <c r="G63" s="21"/>
      <c r="H63" s="204"/>
      <c r="I63" s="22"/>
      <c r="J63" s="21"/>
      <c r="K63" s="204"/>
      <c r="L63" s="22"/>
      <c r="M63" s="21"/>
      <c r="N63" s="204"/>
      <c r="O63" s="22"/>
      <c r="P63" s="21"/>
      <c r="Q63" s="204"/>
      <c r="R63" s="22"/>
    </row>
    <row r="64" spans="1:18" x14ac:dyDescent="0.35">
      <c r="A64" s="20"/>
      <c r="B64" s="202"/>
      <c r="C64" s="203"/>
      <c r="D64" s="23"/>
      <c r="E64" s="21"/>
      <c r="F64" s="22"/>
      <c r="G64" s="21"/>
      <c r="H64" s="204"/>
      <c r="I64" s="22"/>
      <c r="J64" s="21"/>
      <c r="K64" s="204"/>
      <c r="L64" s="22"/>
      <c r="M64" s="21"/>
      <c r="N64" s="204"/>
      <c r="O64" s="22"/>
      <c r="P64" s="21"/>
      <c r="Q64" s="204"/>
      <c r="R64" s="22"/>
    </row>
    <row r="65" spans="1:18" x14ac:dyDescent="0.35">
      <c r="A65" s="20"/>
      <c r="B65" s="202"/>
      <c r="C65" s="203"/>
      <c r="D65" s="23"/>
      <c r="E65" s="21"/>
      <c r="F65" s="22"/>
      <c r="G65" s="21"/>
      <c r="H65" s="204"/>
      <c r="I65" s="22"/>
      <c r="J65" s="21"/>
      <c r="K65" s="204"/>
      <c r="L65" s="22"/>
      <c r="M65" s="21"/>
      <c r="N65" s="204"/>
      <c r="O65" s="22"/>
      <c r="P65" s="21"/>
      <c r="Q65" s="204"/>
      <c r="R65" s="22"/>
    </row>
    <row r="66" spans="1:18" x14ac:dyDescent="0.35">
      <c r="A66" s="20"/>
      <c r="B66" s="202"/>
      <c r="C66" s="203"/>
      <c r="D66" s="23"/>
      <c r="E66" s="21"/>
      <c r="F66" s="22"/>
      <c r="G66" s="21"/>
      <c r="H66" s="204"/>
      <c r="I66" s="22"/>
      <c r="J66" s="21"/>
      <c r="K66" s="204"/>
      <c r="L66" s="22"/>
      <c r="M66" s="21"/>
      <c r="N66" s="204"/>
      <c r="O66" s="22"/>
      <c r="P66" s="21"/>
      <c r="Q66" s="204"/>
      <c r="R66" s="22"/>
    </row>
    <row r="67" spans="1:18" x14ac:dyDescent="0.35">
      <c r="A67" s="20"/>
      <c r="B67" s="202"/>
      <c r="C67" s="203"/>
      <c r="D67" s="23"/>
      <c r="E67" s="21"/>
      <c r="F67" s="22"/>
      <c r="G67" s="21"/>
      <c r="H67" s="204"/>
      <c r="I67" s="22"/>
      <c r="J67" s="21"/>
      <c r="K67" s="204"/>
      <c r="L67" s="22"/>
      <c r="M67" s="21"/>
      <c r="N67" s="204"/>
      <c r="O67" s="22"/>
      <c r="P67" s="21"/>
      <c r="Q67" s="204"/>
      <c r="R67" s="22"/>
    </row>
    <row r="68" spans="1:18" x14ac:dyDescent="0.35">
      <c r="A68" s="20"/>
      <c r="B68" s="202"/>
      <c r="C68" s="203"/>
      <c r="D68" s="23"/>
      <c r="E68" s="21"/>
      <c r="F68" s="22"/>
      <c r="G68" s="21"/>
      <c r="H68" s="204"/>
      <c r="I68" s="22"/>
      <c r="J68" s="21"/>
      <c r="K68" s="204"/>
      <c r="L68" s="22"/>
      <c r="M68" s="21"/>
      <c r="N68" s="204"/>
      <c r="O68" s="22"/>
      <c r="P68" s="21"/>
      <c r="Q68" s="204"/>
      <c r="R68" s="22"/>
    </row>
    <row r="69" spans="1:18" x14ac:dyDescent="0.35">
      <c r="A69" s="20"/>
      <c r="B69" s="202"/>
      <c r="C69" s="203"/>
      <c r="D69" s="23"/>
      <c r="E69" s="21"/>
      <c r="F69" s="22"/>
      <c r="G69" s="21"/>
      <c r="H69" s="204"/>
      <c r="I69" s="22"/>
      <c r="J69" s="21"/>
      <c r="K69" s="204"/>
      <c r="L69" s="22"/>
      <c r="M69" s="21"/>
      <c r="N69" s="204"/>
      <c r="O69" s="22"/>
      <c r="P69" s="21"/>
      <c r="Q69" s="204"/>
      <c r="R69" s="22"/>
    </row>
    <row r="70" spans="1:18" x14ac:dyDescent="0.35">
      <c r="A70" s="20"/>
      <c r="B70" s="202"/>
      <c r="C70" s="203"/>
      <c r="D70" s="23"/>
      <c r="E70" s="21"/>
      <c r="F70" s="22"/>
      <c r="G70" s="21"/>
      <c r="H70" s="204"/>
      <c r="I70" s="22"/>
      <c r="J70" s="21"/>
      <c r="K70" s="204"/>
      <c r="L70" s="22"/>
      <c r="M70" s="21"/>
      <c r="N70" s="204"/>
      <c r="O70" s="22"/>
      <c r="P70" s="21"/>
      <c r="Q70" s="204"/>
      <c r="R70" s="22"/>
    </row>
    <row r="71" spans="1:18" x14ac:dyDescent="0.35">
      <c r="A71" s="20"/>
      <c r="B71" s="202"/>
      <c r="C71" s="203"/>
      <c r="D71" s="23"/>
      <c r="E71" s="21"/>
      <c r="F71" s="22"/>
      <c r="G71" s="21"/>
      <c r="H71" s="204"/>
      <c r="I71" s="22"/>
      <c r="J71" s="21"/>
      <c r="K71" s="204"/>
      <c r="L71" s="22"/>
      <c r="M71" s="21"/>
      <c r="N71" s="204"/>
      <c r="O71" s="22"/>
      <c r="P71" s="21"/>
      <c r="Q71" s="204"/>
      <c r="R71" s="22"/>
    </row>
    <row r="72" spans="1:18" x14ac:dyDescent="0.35">
      <c r="A72" s="20"/>
      <c r="B72" s="202"/>
      <c r="C72" s="203"/>
      <c r="D72" s="23"/>
      <c r="E72" s="21"/>
      <c r="F72" s="22"/>
      <c r="G72" s="21"/>
      <c r="H72" s="204"/>
      <c r="I72" s="22"/>
      <c r="J72" s="21"/>
      <c r="K72" s="204"/>
      <c r="L72" s="22"/>
      <c r="M72" s="21"/>
      <c r="N72" s="204"/>
      <c r="O72" s="22"/>
      <c r="P72" s="21"/>
      <c r="Q72" s="204"/>
      <c r="R72" s="22"/>
    </row>
    <row r="73" spans="1:18" x14ac:dyDescent="0.35">
      <c r="A73" s="20"/>
      <c r="B73" s="202"/>
      <c r="C73" s="203"/>
      <c r="D73" s="23"/>
      <c r="E73" s="21"/>
      <c r="F73" s="22"/>
      <c r="G73" s="21"/>
      <c r="H73" s="204"/>
      <c r="I73" s="22"/>
      <c r="J73" s="21"/>
      <c r="K73" s="204"/>
      <c r="L73" s="22"/>
      <c r="M73" s="21"/>
      <c r="N73" s="204"/>
      <c r="O73" s="22"/>
      <c r="P73" s="21"/>
      <c r="Q73" s="204"/>
      <c r="R73" s="22"/>
    </row>
    <row r="74" spans="1:18" x14ac:dyDescent="0.35">
      <c r="A74" s="20"/>
      <c r="B74" s="202"/>
      <c r="C74" s="203"/>
      <c r="D74" s="23"/>
      <c r="E74" s="21"/>
      <c r="F74" s="22"/>
      <c r="G74" s="21"/>
      <c r="H74" s="204"/>
      <c r="I74" s="22"/>
      <c r="J74" s="21"/>
      <c r="K74" s="204"/>
      <c r="L74" s="22"/>
      <c r="M74" s="21"/>
      <c r="N74" s="204"/>
      <c r="O74" s="22"/>
      <c r="P74" s="21"/>
      <c r="Q74" s="204"/>
      <c r="R74" s="22"/>
    </row>
    <row r="75" spans="1:18" x14ac:dyDescent="0.35">
      <c r="A75" s="20"/>
      <c r="B75" s="202"/>
      <c r="C75" s="203"/>
      <c r="D75" s="23"/>
      <c r="E75" s="21"/>
      <c r="F75" s="22"/>
      <c r="G75" s="21"/>
      <c r="H75" s="204"/>
      <c r="I75" s="22"/>
      <c r="J75" s="21"/>
      <c r="K75" s="204"/>
      <c r="L75" s="22"/>
      <c r="M75" s="21"/>
      <c r="N75" s="204"/>
      <c r="O75" s="22"/>
      <c r="P75" s="21"/>
      <c r="Q75" s="204"/>
      <c r="R75" s="22"/>
    </row>
    <row r="76" spans="1:18" x14ac:dyDescent="0.35">
      <c r="A76" s="20"/>
      <c r="B76" s="202"/>
      <c r="C76" s="203"/>
      <c r="D76" s="23"/>
      <c r="E76" s="21"/>
      <c r="F76" s="22"/>
      <c r="G76" s="21"/>
      <c r="H76" s="204"/>
      <c r="I76" s="22"/>
      <c r="J76" s="21"/>
      <c r="K76" s="204"/>
      <c r="L76" s="22"/>
      <c r="M76" s="21"/>
      <c r="N76" s="204"/>
      <c r="O76" s="22"/>
      <c r="P76" s="21"/>
      <c r="Q76" s="204"/>
      <c r="R76" s="22"/>
    </row>
    <row r="77" spans="1:18" x14ac:dyDescent="0.35">
      <c r="A77" s="20"/>
      <c r="B77" s="202"/>
      <c r="C77" s="203"/>
      <c r="D77" s="23"/>
      <c r="E77" s="21"/>
      <c r="F77" s="22"/>
      <c r="G77" s="21"/>
      <c r="H77" s="204"/>
      <c r="I77" s="22"/>
      <c r="J77" s="21"/>
      <c r="K77" s="204"/>
      <c r="L77" s="22"/>
      <c r="M77" s="21"/>
      <c r="N77" s="204"/>
      <c r="O77" s="22"/>
      <c r="P77" s="21"/>
      <c r="Q77" s="204"/>
      <c r="R77" s="22"/>
    </row>
    <row r="78" spans="1:18" x14ac:dyDescent="0.35">
      <c r="A78" s="20"/>
      <c r="B78" s="202"/>
      <c r="C78" s="203"/>
      <c r="D78" s="23"/>
      <c r="E78" s="21"/>
      <c r="F78" s="22"/>
      <c r="G78" s="21"/>
      <c r="H78" s="204"/>
      <c r="I78" s="22"/>
      <c r="J78" s="21"/>
      <c r="K78" s="204"/>
      <c r="L78" s="22"/>
      <c r="M78" s="21"/>
      <c r="N78" s="204"/>
      <c r="O78" s="22"/>
      <c r="P78" s="21"/>
      <c r="Q78" s="204"/>
      <c r="R78" s="22"/>
    </row>
    <row r="79" spans="1:18" x14ac:dyDescent="0.35">
      <c r="A79" s="20"/>
      <c r="B79" s="202"/>
      <c r="C79" s="203"/>
      <c r="D79" s="23"/>
      <c r="E79" s="21"/>
      <c r="F79" s="22"/>
      <c r="G79" s="21"/>
      <c r="H79" s="204"/>
      <c r="I79" s="22"/>
      <c r="J79" s="21"/>
      <c r="K79" s="204"/>
      <c r="L79" s="22"/>
      <c r="M79" s="21"/>
      <c r="N79" s="204"/>
      <c r="O79" s="22"/>
      <c r="P79" s="21"/>
      <c r="Q79" s="204"/>
      <c r="R79" s="22"/>
    </row>
    <row r="80" spans="1:18" x14ac:dyDescent="0.35">
      <c r="A80" s="20"/>
      <c r="B80" s="202"/>
      <c r="C80" s="203"/>
      <c r="D80" s="23"/>
      <c r="E80" s="21"/>
      <c r="F80" s="22"/>
      <c r="G80" s="21"/>
      <c r="H80" s="204"/>
      <c r="I80" s="22"/>
      <c r="J80" s="21"/>
      <c r="K80" s="204"/>
      <c r="L80" s="22"/>
      <c r="M80" s="21"/>
      <c r="N80" s="204"/>
      <c r="O80" s="22"/>
      <c r="P80" s="21"/>
      <c r="Q80" s="204"/>
      <c r="R80" s="22"/>
    </row>
    <row r="81" spans="1:18" x14ac:dyDescent="0.35">
      <c r="A81" s="20"/>
      <c r="B81" s="202"/>
      <c r="C81" s="203"/>
      <c r="D81" s="23"/>
      <c r="E81" s="21"/>
      <c r="F81" s="22"/>
      <c r="G81" s="21"/>
      <c r="H81" s="204"/>
      <c r="I81" s="22"/>
      <c r="J81" s="21"/>
      <c r="K81" s="204"/>
      <c r="L81" s="22"/>
      <c r="M81" s="21"/>
      <c r="N81" s="204"/>
      <c r="O81" s="22"/>
      <c r="P81" s="21"/>
      <c r="Q81" s="204"/>
      <c r="R81" s="22"/>
    </row>
    <row r="82" spans="1:18" x14ac:dyDescent="0.35">
      <c r="A82" s="20"/>
      <c r="B82" s="202"/>
      <c r="C82" s="203"/>
      <c r="D82" s="23"/>
      <c r="E82" s="21"/>
      <c r="F82" s="22"/>
      <c r="G82" s="21"/>
      <c r="H82" s="204"/>
      <c r="I82" s="22"/>
      <c r="J82" s="21"/>
      <c r="K82" s="204"/>
      <c r="L82" s="22"/>
      <c r="M82" s="21"/>
      <c r="N82" s="204"/>
      <c r="O82" s="22"/>
      <c r="P82" s="21"/>
      <c r="Q82" s="204"/>
      <c r="R82" s="22"/>
    </row>
    <row r="83" spans="1:18" x14ac:dyDescent="0.35">
      <c r="A83" s="20"/>
      <c r="B83" s="202"/>
      <c r="C83" s="203"/>
      <c r="D83" s="23"/>
      <c r="E83" s="21"/>
      <c r="F83" s="22"/>
      <c r="G83" s="21"/>
      <c r="H83" s="204"/>
      <c r="I83" s="22"/>
      <c r="J83" s="21"/>
      <c r="K83" s="204"/>
      <c r="L83" s="22"/>
      <c r="M83" s="21"/>
      <c r="N83" s="204"/>
      <c r="O83" s="22"/>
      <c r="P83" s="21"/>
      <c r="Q83" s="204"/>
      <c r="R83" s="22"/>
    </row>
    <row r="84" spans="1:18" x14ac:dyDescent="0.35">
      <c r="A84" s="20"/>
      <c r="B84" s="202"/>
      <c r="C84" s="203"/>
      <c r="D84" s="23"/>
      <c r="E84" s="21"/>
      <c r="F84" s="22"/>
      <c r="G84" s="21"/>
      <c r="H84" s="204"/>
      <c r="I84" s="22"/>
      <c r="J84" s="21"/>
      <c r="K84" s="204"/>
      <c r="L84" s="22"/>
      <c r="M84" s="21"/>
      <c r="N84" s="204"/>
      <c r="O84" s="22"/>
      <c r="P84" s="21"/>
      <c r="Q84" s="204"/>
      <c r="R84" s="22"/>
    </row>
    <row r="85" spans="1:18" x14ac:dyDescent="0.35">
      <c r="A85" s="20"/>
      <c r="B85" s="202"/>
      <c r="C85" s="203"/>
      <c r="D85" s="23"/>
      <c r="E85" s="21"/>
      <c r="F85" s="22"/>
      <c r="G85" s="21"/>
      <c r="H85" s="204"/>
      <c r="I85" s="22"/>
      <c r="J85" s="21"/>
      <c r="K85" s="204"/>
      <c r="L85" s="22"/>
      <c r="M85" s="21"/>
      <c r="N85" s="204"/>
      <c r="O85" s="22"/>
      <c r="P85" s="21"/>
      <c r="Q85" s="204"/>
      <c r="R85" s="22"/>
    </row>
    <row r="86" spans="1:18" x14ac:dyDescent="0.35">
      <c r="A86" s="20"/>
      <c r="B86" s="202"/>
      <c r="C86" s="203"/>
      <c r="D86" s="23"/>
      <c r="E86" s="21"/>
      <c r="F86" s="22"/>
      <c r="G86" s="21"/>
      <c r="H86" s="204"/>
      <c r="I86" s="22"/>
      <c r="J86" s="21"/>
      <c r="K86" s="204"/>
      <c r="L86" s="22"/>
      <c r="M86" s="21"/>
      <c r="N86" s="204"/>
      <c r="O86" s="22"/>
      <c r="P86" s="21"/>
      <c r="Q86" s="204"/>
      <c r="R86" s="22"/>
    </row>
    <row r="87" spans="1:18" x14ac:dyDescent="0.35">
      <c r="A87" s="20"/>
      <c r="B87" s="202"/>
      <c r="C87" s="203"/>
      <c r="D87" s="23"/>
      <c r="E87" s="21"/>
      <c r="F87" s="22"/>
      <c r="G87" s="21"/>
      <c r="H87" s="204"/>
      <c r="I87" s="22"/>
      <c r="J87" s="21"/>
      <c r="K87" s="204"/>
      <c r="L87" s="22"/>
      <c r="M87" s="21"/>
      <c r="N87" s="204"/>
      <c r="O87" s="22"/>
      <c r="P87" s="21"/>
      <c r="Q87" s="204"/>
      <c r="R87" s="22"/>
    </row>
    <row r="88" spans="1:18" x14ac:dyDescent="0.35">
      <c r="A88" s="20"/>
      <c r="B88" s="202"/>
      <c r="C88" s="203"/>
      <c r="D88" s="23"/>
      <c r="E88" s="21"/>
      <c r="F88" s="22"/>
      <c r="G88" s="21"/>
      <c r="H88" s="204"/>
      <c r="I88" s="22"/>
      <c r="J88" s="21"/>
      <c r="K88" s="204"/>
      <c r="L88" s="22"/>
      <c r="M88" s="21"/>
      <c r="N88" s="204"/>
      <c r="O88" s="22"/>
      <c r="P88" s="21"/>
      <c r="Q88" s="204"/>
      <c r="R88" s="22"/>
    </row>
    <row r="89" spans="1:18" x14ac:dyDescent="0.35">
      <c r="A89" s="20"/>
      <c r="B89" s="202"/>
      <c r="C89" s="203"/>
      <c r="D89" s="23"/>
      <c r="E89" s="21"/>
      <c r="F89" s="22"/>
      <c r="G89" s="21"/>
      <c r="H89" s="204"/>
      <c r="I89" s="22"/>
      <c r="J89" s="21"/>
      <c r="K89" s="204"/>
      <c r="L89" s="22"/>
      <c r="M89" s="21"/>
      <c r="N89" s="204"/>
      <c r="O89" s="22"/>
      <c r="P89" s="21"/>
      <c r="Q89" s="204"/>
      <c r="R89" s="22"/>
    </row>
    <row r="90" spans="1:18" x14ac:dyDescent="0.35">
      <c r="A90" s="20"/>
      <c r="B90" s="202"/>
      <c r="C90" s="203"/>
      <c r="D90" s="23"/>
      <c r="E90" s="21"/>
      <c r="F90" s="22"/>
      <c r="G90" s="21"/>
      <c r="H90" s="204"/>
      <c r="I90" s="22"/>
      <c r="J90" s="21"/>
      <c r="K90" s="204"/>
      <c r="L90" s="22"/>
      <c r="M90" s="21"/>
      <c r="N90" s="204"/>
      <c r="O90" s="22"/>
      <c r="P90" s="21"/>
      <c r="Q90" s="204"/>
      <c r="R90" s="22"/>
    </row>
    <row r="91" spans="1:18" x14ac:dyDescent="0.35">
      <c r="A91" s="20"/>
      <c r="B91" s="202"/>
      <c r="C91" s="203"/>
      <c r="D91" s="23"/>
      <c r="E91" s="21"/>
      <c r="F91" s="22"/>
      <c r="G91" s="21"/>
      <c r="H91" s="204"/>
      <c r="I91" s="22"/>
      <c r="J91" s="21"/>
      <c r="K91" s="204"/>
      <c r="L91" s="22"/>
      <c r="M91" s="21"/>
      <c r="N91" s="204"/>
      <c r="O91" s="22"/>
      <c r="P91" s="21"/>
      <c r="Q91" s="204"/>
      <c r="R91" s="22"/>
    </row>
    <row r="92" spans="1:18" x14ac:dyDescent="0.35">
      <c r="A92" s="20"/>
      <c r="B92" s="202"/>
      <c r="C92" s="203"/>
      <c r="D92" s="23"/>
      <c r="E92" s="21"/>
      <c r="F92" s="22"/>
      <c r="G92" s="21"/>
      <c r="H92" s="204"/>
      <c r="I92" s="22"/>
      <c r="J92" s="21"/>
      <c r="K92" s="204"/>
      <c r="L92" s="22"/>
      <c r="M92" s="21"/>
      <c r="N92" s="204"/>
      <c r="O92" s="22"/>
      <c r="P92" s="21"/>
      <c r="Q92" s="204"/>
      <c r="R92" s="22"/>
    </row>
    <row r="93" spans="1:18" x14ac:dyDescent="0.35">
      <c r="A93" s="20"/>
      <c r="B93" s="202"/>
      <c r="C93" s="203"/>
      <c r="D93" s="23"/>
      <c r="E93" s="21"/>
      <c r="F93" s="22"/>
      <c r="G93" s="21"/>
      <c r="H93" s="204"/>
      <c r="I93" s="22"/>
      <c r="J93" s="21"/>
      <c r="K93" s="204"/>
      <c r="L93" s="22"/>
      <c r="M93" s="21"/>
      <c r="N93" s="204"/>
      <c r="O93" s="22"/>
      <c r="P93" s="21"/>
      <c r="Q93" s="204"/>
      <c r="R93" s="22"/>
    </row>
    <row r="94" spans="1:18" x14ac:dyDescent="0.35">
      <c r="A94" s="20"/>
      <c r="B94" s="202"/>
      <c r="C94" s="203"/>
      <c r="D94" s="23"/>
      <c r="E94" s="21"/>
      <c r="F94" s="22"/>
      <c r="G94" s="21"/>
      <c r="H94" s="204"/>
      <c r="I94" s="22"/>
      <c r="J94" s="21"/>
      <c r="K94" s="204"/>
      <c r="L94" s="22"/>
      <c r="M94" s="21"/>
      <c r="N94" s="204"/>
      <c r="O94" s="22"/>
      <c r="P94" s="21"/>
      <c r="Q94" s="204"/>
      <c r="R94" s="22"/>
    </row>
    <row r="95" spans="1:18" x14ac:dyDescent="0.35">
      <c r="A95" s="20"/>
      <c r="B95" s="202"/>
      <c r="C95" s="203"/>
      <c r="D95" s="23"/>
      <c r="E95" s="21"/>
      <c r="F95" s="22"/>
      <c r="G95" s="21"/>
      <c r="H95" s="204"/>
      <c r="I95" s="22"/>
      <c r="J95" s="21"/>
      <c r="K95" s="204"/>
      <c r="L95" s="22"/>
      <c r="M95" s="21"/>
      <c r="N95" s="204"/>
      <c r="O95" s="22"/>
      <c r="P95" s="21"/>
      <c r="Q95" s="204"/>
      <c r="R95" s="22"/>
    </row>
    <row r="96" spans="1:18" x14ac:dyDescent="0.35">
      <c r="A96" s="20"/>
      <c r="B96" s="202"/>
      <c r="C96" s="203"/>
      <c r="D96" s="23"/>
      <c r="E96" s="21"/>
      <c r="F96" s="22"/>
      <c r="G96" s="21"/>
      <c r="H96" s="204"/>
      <c r="I96" s="22"/>
      <c r="J96" s="21"/>
      <c r="K96" s="204"/>
      <c r="L96" s="22"/>
      <c r="M96" s="21"/>
      <c r="N96" s="204"/>
      <c r="O96" s="22"/>
      <c r="P96" s="21"/>
      <c r="Q96" s="204"/>
      <c r="R96" s="22"/>
    </row>
    <row r="97" spans="1:18" x14ac:dyDescent="0.35">
      <c r="A97" s="20"/>
      <c r="B97" s="202"/>
      <c r="C97" s="203"/>
      <c r="D97" s="23"/>
      <c r="E97" s="21"/>
      <c r="F97" s="22"/>
      <c r="G97" s="21"/>
      <c r="H97" s="204"/>
      <c r="I97" s="22"/>
      <c r="J97" s="21"/>
      <c r="K97" s="204"/>
      <c r="L97" s="22"/>
      <c r="M97" s="21"/>
      <c r="N97" s="204"/>
      <c r="O97" s="22"/>
      <c r="P97" s="21"/>
      <c r="Q97" s="204"/>
      <c r="R97" s="22"/>
    </row>
    <row r="98" spans="1:18" x14ac:dyDescent="0.35">
      <c r="A98" s="20"/>
      <c r="B98" s="202"/>
      <c r="C98" s="203"/>
      <c r="D98" s="23"/>
      <c r="E98" s="21"/>
      <c r="F98" s="22"/>
      <c r="G98" s="21"/>
      <c r="H98" s="204"/>
      <c r="I98" s="22"/>
      <c r="J98" s="21"/>
      <c r="K98" s="204"/>
      <c r="L98" s="22"/>
      <c r="M98" s="21"/>
      <c r="N98" s="204"/>
      <c r="O98" s="22"/>
      <c r="P98" s="21"/>
      <c r="Q98" s="204"/>
      <c r="R98" s="22"/>
    </row>
    <row r="99" spans="1:18" x14ac:dyDescent="0.35">
      <c r="A99" s="20"/>
      <c r="B99" s="202"/>
      <c r="C99" s="203"/>
      <c r="D99" s="23"/>
      <c r="E99" s="21"/>
      <c r="F99" s="22"/>
      <c r="G99" s="21"/>
      <c r="H99" s="204"/>
      <c r="I99" s="22"/>
      <c r="J99" s="21"/>
      <c r="K99" s="204"/>
      <c r="L99" s="22"/>
      <c r="M99" s="21"/>
      <c r="N99" s="204"/>
      <c r="O99" s="22"/>
      <c r="P99" s="21"/>
      <c r="Q99" s="204"/>
      <c r="R99" s="22"/>
    </row>
    <row r="100" spans="1:18" x14ac:dyDescent="0.35">
      <c r="A100" s="20"/>
      <c r="B100" s="202"/>
      <c r="C100" s="203"/>
      <c r="D100" s="23"/>
      <c r="E100" s="21"/>
      <c r="F100" s="22"/>
      <c r="G100" s="21"/>
      <c r="H100" s="204"/>
      <c r="I100" s="22"/>
      <c r="J100" s="21"/>
      <c r="K100" s="204"/>
      <c r="L100" s="22"/>
      <c r="M100" s="21"/>
      <c r="N100" s="204"/>
      <c r="O100" s="22"/>
      <c r="P100" s="21"/>
      <c r="Q100" s="204"/>
      <c r="R100" s="22"/>
    </row>
    <row r="101" spans="1:18" x14ac:dyDescent="0.35">
      <c r="A101" s="20"/>
      <c r="B101" s="202"/>
      <c r="C101" s="203"/>
      <c r="D101" s="23"/>
      <c r="E101" s="21"/>
      <c r="F101" s="22"/>
      <c r="G101" s="21"/>
      <c r="H101" s="204"/>
      <c r="I101" s="22"/>
      <c r="J101" s="21"/>
      <c r="K101" s="204"/>
      <c r="L101" s="22"/>
      <c r="M101" s="21"/>
      <c r="N101" s="204"/>
      <c r="O101" s="22"/>
      <c r="P101" s="21"/>
      <c r="Q101" s="204"/>
      <c r="R101" s="22"/>
    </row>
    <row r="102" spans="1:18" x14ac:dyDescent="0.35">
      <c r="A102" s="20"/>
      <c r="B102" s="202"/>
      <c r="C102" s="203"/>
      <c r="D102" s="23"/>
      <c r="E102" s="21"/>
      <c r="F102" s="22"/>
      <c r="G102" s="21"/>
      <c r="H102" s="204"/>
      <c r="I102" s="22"/>
      <c r="J102" s="21"/>
      <c r="K102" s="204"/>
      <c r="L102" s="22"/>
      <c r="M102" s="21"/>
      <c r="N102" s="204"/>
      <c r="O102" s="22"/>
      <c r="P102" s="21"/>
      <c r="Q102" s="204"/>
      <c r="R102" s="22"/>
    </row>
    <row r="103" spans="1:18" x14ac:dyDescent="0.35">
      <c r="A103" s="20"/>
      <c r="B103" s="202"/>
      <c r="C103" s="203"/>
      <c r="D103" s="23"/>
      <c r="E103" s="21"/>
      <c r="F103" s="22"/>
      <c r="G103" s="21"/>
      <c r="H103" s="204"/>
      <c r="I103" s="22"/>
      <c r="J103" s="21"/>
      <c r="K103" s="204"/>
      <c r="L103" s="22"/>
      <c r="M103" s="21"/>
      <c r="N103" s="204"/>
      <c r="O103" s="22"/>
      <c r="P103" s="21"/>
      <c r="Q103" s="204"/>
      <c r="R103" s="22"/>
    </row>
    <row r="104" spans="1:18" x14ac:dyDescent="0.35">
      <c r="A104" s="20"/>
      <c r="B104" s="202"/>
      <c r="C104" s="203"/>
      <c r="D104" s="23"/>
      <c r="E104" s="21"/>
      <c r="F104" s="22"/>
      <c r="G104" s="21"/>
      <c r="H104" s="204"/>
      <c r="I104" s="22"/>
      <c r="J104" s="21"/>
      <c r="K104" s="204"/>
      <c r="L104" s="22"/>
      <c r="M104" s="21"/>
      <c r="N104" s="204"/>
      <c r="O104" s="22"/>
      <c r="P104" s="21"/>
      <c r="Q104" s="204"/>
      <c r="R104" s="22"/>
    </row>
    <row r="105" spans="1:18" x14ac:dyDescent="0.35">
      <c r="A105" s="20"/>
      <c r="B105" s="202"/>
      <c r="C105" s="203"/>
      <c r="D105" s="23"/>
      <c r="E105" s="21"/>
      <c r="F105" s="22"/>
      <c r="G105" s="21"/>
      <c r="H105" s="204"/>
      <c r="I105" s="22"/>
      <c r="J105" s="21"/>
      <c r="K105" s="204"/>
      <c r="L105" s="22"/>
      <c r="M105" s="21"/>
      <c r="N105" s="204"/>
      <c r="O105" s="22"/>
      <c r="P105" s="21"/>
      <c r="Q105" s="204"/>
      <c r="R105" s="22"/>
    </row>
    <row r="106" spans="1:18" x14ac:dyDescent="0.35">
      <c r="A106" s="20"/>
      <c r="B106" s="202"/>
      <c r="C106" s="203"/>
      <c r="D106" s="23"/>
      <c r="E106" s="21"/>
      <c r="F106" s="22"/>
      <c r="G106" s="21"/>
      <c r="H106" s="204"/>
      <c r="I106" s="22"/>
      <c r="J106" s="21"/>
      <c r="K106" s="204"/>
      <c r="L106" s="22"/>
      <c r="M106" s="21"/>
      <c r="N106" s="204"/>
      <c r="O106" s="22"/>
      <c r="P106" s="21"/>
      <c r="Q106" s="204"/>
      <c r="R106" s="22"/>
    </row>
    <row r="107" spans="1:18" x14ac:dyDescent="0.35">
      <c r="A107" s="20"/>
      <c r="B107" s="202"/>
      <c r="C107" s="203"/>
      <c r="D107" s="23"/>
      <c r="E107" s="21"/>
      <c r="F107" s="22"/>
      <c r="G107" s="21"/>
      <c r="H107" s="204"/>
      <c r="I107" s="22"/>
      <c r="J107" s="21"/>
      <c r="K107" s="204"/>
      <c r="L107" s="22"/>
      <c r="M107" s="21"/>
      <c r="N107" s="204"/>
      <c r="O107" s="22"/>
      <c r="P107" s="21"/>
      <c r="Q107" s="204"/>
      <c r="R107" s="22"/>
    </row>
    <row r="108" spans="1:18" x14ac:dyDescent="0.35">
      <c r="A108" s="20"/>
      <c r="B108" s="202"/>
      <c r="C108" s="203"/>
      <c r="D108" s="23"/>
      <c r="E108" s="21"/>
      <c r="F108" s="22"/>
      <c r="G108" s="21"/>
      <c r="H108" s="204"/>
      <c r="I108" s="22"/>
      <c r="J108" s="21"/>
      <c r="K108" s="204"/>
      <c r="L108" s="22"/>
      <c r="M108" s="21"/>
      <c r="N108" s="204"/>
      <c r="O108" s="22"/>
      <c r="P108" s="21"/>
      <c r="Q108" s="204"/>
      <c r="R108" s="22"/>
    </row>
    <row r="109" spans="1:18" x14ac:dyDescent="0.35">
      <c r="A109" s="20"/>
      <c r="B109" s="202"/>
      <c r="C109" s="203"/>
      <c r="D109" s="23"/>
      <c r="E109" s="21"/>
      <c r="F109" s="22"/>
      <c r="G109" s="21"/>
      <c r="H109" s="204"/>
      <c r="I109" s="22"/>
      <c r="J109" s="21"/>
      <c r="K109" s="204"/>
      <c r="L109" s="22"/>
      <c r="M109" s="21"/>
      <c r="N109" s="204"/>
      <c r="O109" s="22"/>
      <c r="P109" s="21"/>
      <c r="Q109" s="204"/>
      <c r="R109" s="22"/>
    </row>
    <row r="110" spans="1:18" x14ac:dyDescent="0.35">
      <c r="A110" s="20"/>
      <c r="B110" s="202"/>
      <c r="C110" s="203"/>
      <c r="D110" s="23"/>
      <c r="E110" s="21"/>
      <c r="F110" s="22"/>
      <c r="G110" s="21"/>
      <c r="H110" s="204"/>
      <c r="I110" s="22"/>
      <c r="J110" s="21"/>
      <c r="K110" s="204"/>
      <c r="L110" s="22"/>
      <c r="M110" s="21"/>
      <c r="N110" s="204"/>
      <c r="O110" s="22"/>
      <c r="P110" s="21"/>
      <c r="Q110" s="204"/>
      <c r="R110" s="22"/>
    </row>
    <row r="111" spans="1:18" x14ac:dyDescent="0.35">
      <c r="A111" s="20"/>
      <c r="B111" s="202"/>
      <c r="C111" s="203"/>
      <c r="D111" s="23"/>
      <c r="E111" s="21"/>
      <c r="F111" s="22"/>
      <c r="G111" s="21"/>
      <c r="H111" s="204"/>
      <c r="I111" s="22"/>
      <c r="J111" s="21"/>
      <c r="K111" s="204"/>
      <c r="L111" s="22"/>
      <c r="M111" s="21"/>
      <c r="N111" s="204"/>
      <c r="O111" s="22"/>
      <c r="P111" s="21"/>
      <c r="Q111" s="204"/>
      <c r="R111" s="22"/>
    </row>
    <row r="112" spans="1:18" x14ac:dyDescent="0.35">
      <c r="A112" s="20"/>
      <c r="B112" s="202"/>
      <c r="C112" s="203"/>
      <c r="D112" s="23"/>
      <c r="E112" s="21"/>
      <c r="F112" s="22"/>
      <c r="G112" s="21"/>
      <c r="H112" s="204"/>
      <c r="I112" s="22"/>
      <c r="J112" s="21"/>
      <c r="K112" s="204"/>
      <c r="L112" s="22"/>
      <c r="M112" s="21"/>
      <c r="N112" s="204"/>
      <c r="O112" s="22"/>
      <c r="P112" s="21"/>
      <c r="Q112" s="204"/>
      <c r="R112" s="22"/>
    </row>
    <row r="113" spans="1:18" x14ac:dyDescent="0.35">
      <c r="A113" s="20"/>
      <c r="B113" s="202"/>
      <c r="C113" s="203"/>
      <c r="D113" s="23"/>
      <c r="E113" s="21"/>
      <c r="F113" s="22"/>
      <c r="G113" s="21"/>
      <c r="H113" s="204"/>
      <c r="I113" s="22"/>
      <c r="J113" s="21"/>
      <c r="K113" s="204"/>
      <c r="L113" s="22"/>
      <c r="M113" s="21"/>
      <c r="N113" s="204"/>
      <c r="O113" s="22"/>
      <c r="P113" s="21"/>
      <c r="Q113" s="204"/>
      <c r="R113" s="22"/>
    </row>
    <row r="114" spans="1:18" x14ac:dyDescent="0.35">
      <c r="A114" s="20"/>
      <c r="B114" s="202"/>
      <c r="C114" s="203"/>
      <c r="D114" s="23"/>
      <c r="E114" s="21"/>
      <c r="F114" s="22"/>
      <c r="G114" s="21"/>
      <c r="H114" s="204"/>
      <c r="I114" s="22"/>
      <c r="J114" s="21"/>
      <c r="K114" s="204"/>
      <c r="L114" s="22"/>
      <c r="M114" s="21"/>
      <c r="N114" s="204"/>
      <c r="O114" s="22"/>
      <c r="P114" s="21"/>
      <c r="Q114" s="204"/>
      <c r="R114" s="22"/>
    </row>
    <row r="115" spans="1:18" x14ac:dyDescent="0.35">
      <c r="A115" s="20"/>
      <c r="B115" s="202"/>
      <c r="C115" s="203"/>
      <c r="D115" s="23"/>
      <c r="E115" s="21"/>
      <c r="F115" s="22"/>
      <c r="G115" s="21"/>
      <c r="H115" s="204"/>
      <c r="I115" s="22"/>
      <c r="J115" s="21"/>
      <c r="K115" s="204"/>
      <c r="L115" s="22"/>
      <c r="M115" s="21"/>
      <c r="N115" s="204"/>
      <c r="O115" s="22"/>
      <c r="P115" s="21"/>
      <c r="Q115" s="204"/>
      <c r="R115" s="22"/>
    </row>
    <row r="116" spans="1:18" x14ac:dyDescent="0.35">
      <c r="A116" s="20"/>
      <c r="B116" s="202"/>
      <c r="C116" s="203"/>
      <c r="D116" s="23"/>
      <c r="E116" s="21"/>
      <c r="F116" s="22"/>
      <c r="G116" s="21"/>
      <c r="H116" s="204"/>
      <c r="I116" s="22"/>
      <c r="J116" s="21"/>
      <c r="K116" s="204"/>
      <c r="L116" s="22"/>
      <c r="M116" s="21"/>
      <c r="N116" s="204"/>
      <c r="O116" s="22"/>
      <c r="P116" s="21"/>
      <c r="Q116" s="204"/>
      <c r="R116" s="22"/>
    </row>
    <row r="117" spans="1:18" x14ac:dyDescent="0.35">
      <c r="A117" s="20"/>
      <c r="B117" s="202"/>
      <c r="C117" s="203"/>
      <c r="D117" s="23"/>
      <c r="E117" s="21"/>
      <c r="F117" s="22"/>
      <c r="G117" s="21"/>
      <c r="H117" s="204"/>
      <c r="I117" s="22"/>
      <c r="J117" s="21"/>
      <c r="K117" s="204"/>
      <c r="L117" s="22"/>
      <c r="M117" s="21"/>
      <c r="N117" s="204"/>
      <c r="O117" s="22"/>
      <c r="P117" s="21"/>
      <c r="Q117" s="204"/>
      <c r="R117" s="22"/>
    </row>
    <row r="118" spans="1:18" x14ac:dyDescent="0.35">
      <c r="A118" s="20"/>
      <c r="B118" s="202"/>
      <c r="C118" s="203"/>
      <c r="D118" s="23"/>
      <c r="E118" s="21"/>
      <c r="F118" s="22"/>
      <c r="G118" s="21"/>
      <c r="H118" s="204"/>
      <c r="I118" s="22"/>
      <c r="J118" s="21"/>
      <c r="K118" s="204"/>
      <c r="L118" s="22"/>
      <c r="M118" s="21"/>
      <c r="N118" s="204"/>
      <c r="O118" s="22"/>
      <c r="P118" s="21"/>
      <c r="Q118" s="204"/>
      <c r="R118" s="22"/>
    </row>
    <row r="119" spans="1:18" x14ac:dyDescent="0.35">
      <c r="A119" s="20"/>
      <c r="B119" s="202"/>
      <c r="C119" s="203"/>
      <c r="D119" s="23"/>
      <c r="E119" s="21"/>
      <c r="F119" s="22"/>
      <c r="G119" s="21"/>
      <c r="H119" s="204"/>
      <c r="I119" s="22"/>
      <c r="J119" s="21"/>
      <c r="K119" s="204"/>
      <c r="L119" s="22"/>
      <c r="M119" s="21"/>
      <c r="N119" s="204"/>
      <c r="O119" s="22"/>
      <c r="P119" s="21"/>
      <c r="Q119" s="204"/>
      <c r="R119" s="22"/>
    </row>
    <row r="120" spans="1:18" x14ac:dyDescent="0.35">
      <c r="A120" s="20"/>
      <c r="B120" s="202"/>
      <c r="C120" s="203"/>
      <c r="D120" s="23"/>
      <c r="E120" s="21"/>
      <c r="F120" s="22"/>
      <c r="G120" s="21"/>
      <c r="H120" s="204"/>
      <c r="I120" s="22"/>
      <c r="J120" s="21"/>
      <c r="K120" s="204"/>
      <c r="L120" s="22"/>
      <c r="M120" s="21"/>
      <c r="N120" s="204"/>
      <c r="O120" s="22"/>
      <c r="P120" s="21"/>
      <c r="Q120" s="204"/>
      <c r="R120" s="22"/>
    </row>
    <row r="121" spans="1:18" x14ac:dyDescent="0.35">
      <c r="A121" s="20"/>
      <c r="B121" s="202"/>
      <c r="C121" s="203"/>
      <c r="D121" s="23"/>
      <c r="E121" s="21"/>
      <c r="F121" s="22"/>
      <c r="G121" s="21"/>
      <c r="H121" s="204"/>
      <c r="I121" s="22"/>
      <c r="J121" s="21"/>
      <c r="K121" s="204"/>
      <c r="L121" s="22"/>
      <c r="M121" s="21"/>
      <c r="N121" s="204"/>
      <c r="O121" s="22"/>
      <c r="P121" s="21"/>
      <c r="Q121" s="204"/>
      <c r="R121" s="22"/>
    </row>
    <row r="122" spans="1:18" x14ac:dyDescent="0.35">
      <c r="A122" s="20"/>
      <c r="B122" s="202"/>
      <c r="C122" s="203"/>
      <c r="D122" s="23"/>
      <c r="E122" s="21"/>
      <c r="F122" s="22"/>
      <c r="G122" s="21"/>
      <c r="H122" s="204"/>
      <c r="I122" s="22"/>
      <c r="J122" s="21"/>
      <c r="K122" s="204"/>
      <c r="L122" s="22"/>
      <c r="M122" s="21"/>
      <c r="N122" s="204"/>
      <c r="O122" s="22"/>
      <c r="P122" s="21"/>
      <c r="Q122" s="204"/>
      <c r="R122" s="22"/>
    </row>
    <row r="123" spans="1:18" x14ac:dyDescent="0.35">
      <c r="A123" s="20"/>
      <c r="B123" s="202"/>
      <c r="C123" s="203"/>
      <c r="D123" s="23"/>
      <c r="E123" s="21"/>
      <c r="F123" s="22"/>
      <c r="G123" s="21"/>
      <c r="H123" s="204"/>
      <c r="I123" s="22"/>
      <c r="J123" s="21"/>
      <c r="K123" s="204"/>
      <c r="L123" s="22"/>
      <c r="M123" s="21"/>
      <c r="N123" s="204"/>
      <c r="O123" s="22"/>
      <c r="P123" s="21"/>
      <c r="Q123" s="204"/>
      <c r="R123" s="22"/>
    </row>
    <row r="124" spans="1:18" x14ac:dyDescent="0.35">
      <c r="A124" s="20"/>
      <c r="B124" s="202"/>
      <c r="C124" s="203"/>
      <c r="D124" s="23"/>
      <c r="E124" s="21"/>
      <c r="F124" s="22"/>
      <c r="G124" s="21"/>
      <c r="H124" s="204"/>
      <c r="I124" s="22"/>
      <c r="J124" s="21"/>
      <c r="K124" s="204"/>
      <c r="L124" s="22"/>
      <c r="M124" s="21"/>
      <c r="N124" s="204"/>
      <c r="O124" s="22"/>
      <c r="P124" s="21"/>
      <c r="Q124" s="204"/>
      <c r="R124" s="22"/>
    </row>
    <row r="125" spans="1:18" x14ac:dyDescent="0.35">
      <c r="A125" s="20"/>
      <c r="B125" s="202"/>
      <c r="C125" s="203"/>
      <c r="D125" s="23"/>
      <c r="E125" s="21"/>
      <c r="F125" s="22"/>
      <c r="G125" s="21"/>
      <c r="H125" s="204"/>
      <c r="I125" s="22"/>
      <c r="J125" s="21"/>
      <c r="K125" s="204"/>
      <c r="L125" s="22"/>
      <c r="M125" s="21"/>
      <c r="N125" s="204"/>
      <c r="O125" s="22"/>
      <c r="P125" s="21"/>
      <c r="Q125" s="204"/>
      <c r="R125" s="22"/>
    </row>
    <row r="126" spans="1:18" x14ac:dyDescent="0.35">
      <c r="A126" s="20"/>
      <c r="B126" s="202"/>
      <c r="C126" s="203"/>
      <c r="D126" s="23"/>
      <c r="E126" s="21"/>
      <c r="F126" s="22"/>
      <c r="G126" s="21"/>
      <c r="H126" s="204"/>
      <c r="I126" s="22"/>
      <c r="J126" s="21"/>
      <c r="K126" s="204"/>
      <c r="L126" s="22"/>
      <c r="M126" s="21"/>
      <c r="N126" s="204"/>
      <c r="O126" s="22"/>
      <c r="P126" s="21"/>
      <c r="Q126" s="204"/>
      <c r="R126" s="22"/>
    </row>
    <row r="127" spans="1:18" x14ac:dyDescent="0.35">
      <c r="A127" s="20"/>
      <c r="B127" s="202"/>
      <c r="C127" s="203"/>
      <c r="D127" s="23"/>
      <c r="E127" s="21"/>
      <c r="F127" s="22"/>
      <c r="G127" s="21"/>
      <c r="H127" s="204"/>
      <c r="I127" s="22"/>
      <c r="J127" s="21"/>
      <c r="K127" s="204"/>
      <c r="L127" s="22"/>
      <c r="M127" s="21"/>
      <c r="N127" s="204"/>
      <c r="O127" s="22"/>
      <c r="P127" s="21"/>
      <c r="Q127" s="204"/>
      <c r="R127" s="22"/>
    </row>
    <row r="128" spans="1:18" x14ac:dyDescent="0.35">
      <c r="A128" s="20"/>
      <c r="B128" s="202"/>
      <c r="C128" s="203"/>
      <c r="D128" s="23"/>
      <c r="E128" s="21"/>
      <c r="F128" s="22"/>
      <c r="G128" s="21"/>
      <c r="H128" s="204"/>
      <c r="I128" s="22"/>
      <c r="J128" s="21"/>
      <c r="K128" s="204"/>
      <c r="L128" s="22"/>
      <c r="M128" s="21"/>
      <c r="N128" s="204"/>
      <c r="O128" s="22"/>
      <c r="P128" s="21"/>
      <c r="Q128" s="204"/>
      <c r="R128" s="22"/>
    </row>
    <row r="129" spans="1:18" x14ac:dyDescent="0.35">
      <c r="A129" s="20"/>
      <c r="B129" s="202"/>
      <c r="C129" s="203"/>
      <c r="D129" s="23"/>
      <c r="E129" s="21"/>
      <c r="F129" s="22"/>
      <c r="G129" s="21"/>
      <c r="H129" s="204"/>
      <c r="I129" s="22"/>
      <c r="J129" s="21"/>
      <c r="K129" s="204"/>
      <c r="L129" s="22"/>
      <c r="M129" s="21"/>
      <c r="N129" s="204"/>
      <c r="O129" s="22"/>
      <c r="P129" s="21"/>
      <c r="Q129" s="204"/>
      <c r="R129" s="22"/>
    </row>
    <row r="130" spans="1:18" x14ac:dyDescent="0.35">
      <c r="A130" s="20"/>
      <c r="B130" s="202"/>
      <c r="C130" s="203"/>
      <c r="D130" s="23"/>
      <c r="E130" s="21"/>
      <c r="F130" s="22"/>
      <c r="G130" s="21"/>
      <c r="H130" s="204"/>
      <c r="I130" s="22"/>
      <c r="J130" s="21"/>
      <c r="K130" s="204"/>
      <c r="L130" s="22"/>
      <c r="M130" s="21"/>
      <c r="N130" s="204"/>
      <c r="O130" s="22"/>
      <c r="P130" s="21"/>
      <c r="Q130" s="204"/>
      <c r="R130" s="22"/>
    </row>
    <row r="131" spans="1:18" x14ac:dyDescent="0.35">
      <c r="A131" s="20"/>
      <c r="B131" s="202"/>
      <c r="C131" s="203"/>
      <c r="D131" s="23"/>
      <c r="E131" s="21"/>
      <c r="F131" s="22"/>
      <c r="G131" s="21"/>
      <c r="H131" s="204"/>
      <c r="I131" s="22"/>
      <c r="J131" s="21"/>
      <c r="K131" s="204"/>
      <c r="L131" s="22"/>
      <c r="M131" s="21"/>
      <c r="N131" s="204"/>
      <c r="O131" s="22"/>
      <c r="P131" s="21"/>
      <c r="Q131" s="204"/>
      <c r="R131" s="22"/>
    </row>
    <row r="132" spans="1:18" x14ac:dyDescent="0.35">
      <c r="A132" s="20"/>
      <c r="B132" s="202"/>
      <c r="C132" s="203"/>
      <c r="D132" s="23"/>
      <c r="E132" s="21"/>
      <c r="F132" s="22"/>
      <c r="G132" s="21"/>
      <c r="H132" s="204"/>
      <c r="I132" s="22"/>
      <c r="J132" s="21"/>
      <c r="K132" s="204"/>
      <c r="L132" s="22"/>
      <c r="M132" s="21"/>
      <c r="N132" s="204"/>
      <c r="O132" s="22"/>
      <c r="P132" s="21"/>
      <c r="Q132" s="204"/>
      <c r="R132" s="22"/>
    </row>
    <row r="133" spans="1:18" x14ac:dyDescent="0.35">
      <c r="A133" s="20"/>
      <c r="B133" s="202"/>
      <c r="C133" s="203"/>
      <c r="D133" s="23"/>
      <c r="E133" s="21"/>
      <c r="F133" s="22"/>
      <c r="G133" s="21"/>
      <c r="H133" s="204"/>
      <c r="I133" s="22"/>
      <c r="J133" s="21"/>
      <c r="K133" s="204"/>
      <c r="L133" s="22"/>
      <c r="M133" s="21"/>
      <c r="N133" s="204"/>
      <c r="O133" s="22"/>
      <c r="P133" s="21"/>
      <c r="Q133" s="204"/>
      <c r="R133" s="22"/>
    </row>
    <row r="134" spans="1:18" x14ac:dyDescent="0.35">
      <c r="A134" s="20"/>
      <c r="B134" s="202"/>
      <c r="C134" s="203"/>
      <c r="D134" s="23"/>
      <c r="E134" s="21"/>
      <c r="F134" s="22"/>
      <c r="G134" s="21"/>
      <c r="H134" s="204"/>
      <c r="I134" s="22"/>
      <c r="J134" s="21"/>
      <c r="K134" s="204"/>
      <c r="L134" s="22"/>
      <c r="M134" s="21"/>
      <c r="N134" s="204"/>
      <c r="O134" s="22"/>
      <c r="P134" s="21"/>
      <c r="Q134" s="204"/>
      <c r="R134" s="22"/>
    </row>
    <row r="135" spans="1:18" x14ac:dyDescent="0.35">
      <c r="A135" s="20"/>
      <c r="B135" s="202"/>
      <c r="C135" s="203"/>
      <c r="D135" s="23"/>
      <c r="E135" s="21"/>
      <c r="F135" s="22"/>
      <c r="G135" s="21"/>
      <c r="H135" s="204"/>
      <c r="I135" s="22"/>
      <c r="J135" s="21"/>
      <c r="K135" s="204"/>
      <c r="L135" s="22"/>
      <c r="M135" s="21"/>
      <c r="N135" s="204"/>
      <c r="O135" s="22"/>
      <c r="P135" s="21"/>
      <c r="Q135" s="204"/>
      <c r="R135" s="22"/>
    </row>
    <row r="136" spans="1:18" x14ac:dyDescent="0.35">
      <c r="A136" s="20"/>
      <c r="B136" s="202"/>
      <c r="C136" s="203"/>
      <c r="D136" s="23"/>
      <c r="E136" s="21"/>
      <c r="F136" s="22"/>
      <c r="G136" s="21"/>
      <c r="H136" s="204"/>
      <c r="I136" s="22"/>
      <c r="J136" s="21"/>
      <c r="K136" s="204"/>
      <c r="L136" s="22"/>
      <c r="M136" s="21"/>
      <c r="N136" s="204"/>
      <c r="O136" s="22"/>
      <c r="P136" s="21"/>
      <c r="Q136" s="204"/>
      <c r="R136" s="22"/>
    </row>
    <row r="137" spans="1:18" x14ac:dyDescent="0.35">
      <c r="A137" s="20"/>
      <c r="B137" s="202"/>
      <c r="C137" s="203"/>
      <c r="D137" s="23"/>
      <c r="E137" s="21"/>
      <c r="F137" s="22"/>
      <c r="G137" s="21"/>
      <c r="H137" s="204"/>
      <c r="I137" s="22"/>
      <c r="J137" s="21"/>
      <c r="K137" s="204"/>
      <c r="L137" s="22"/>
      <c r="M137" s="21"/>
      <c r="N137" s="204"/>
      <c r="O137" s="22"/>
      <c r="P137" s="21"/>
      <c r="Q137" s="204"/>
      <c r="R137" s="22"/>
    </row>
    <row r="138" spans="1:18" x14ac:dyDescent="0.35">
      <c r="A138" s="20"/>
      <c r="B138" s="202"/>
      <c r="C138" s="203"/>
      <c r="D138" s="23"/>
      <c r="E138" s="21"/>
      <c r="F138" s="22"/>
      <c r="G138" s="21"/>
      <c r="H138" s="204"/>
      <c r="I138" s="22"/>
      <c r="J138" s="21"/>
      <c r="K138" s="204"/>
      <c r="L138" s="22"/>
      <c r="M138" s="21"/>
      <c r="N138" s="204"/>
      <c r="O138" s="22"/>
      <c r="P138" s="21"/>
      <c r="Q138" s="204"/>
      <c r="R138" s="22"/>
    </row>
    <row r="139" spans="1:18" x14ac:dyDescent="0.35">
      <c r="A139" s="20"/>
      <c r="B139" s="202"/>
      <c r="C139" s="203"/>
      <c r="D139" s="23"/>
      <c r="E139" s="21"/>
      <c r="F139" s="22"/>
      <c r="G139" s="21"/>
      <c r="H139" s="204"/>
      <c r="I139" s="22"/>
      <c r="J139" s="21"/>
      <c r="K139" s="204"/>
      <c r="L139" s="22"/>
      <c r="M139" s="21"/>
      <c r="N139" s="204"/>
      <c r="O139" s="22"/>
      <c r="P139" s="21"/>
      <c r="Q139" s="204"/>
      <c r="R139" s="22"/>
    </row>
    <row r="140" spans="1:18" x14ac:dyDescent="0.35">
      <c r="A140" s="20"/>
      <c r="B140" s="202"/>
      <c r="C140" s="203"/>
      <c r="D140" s="23"/>
      <c r="E140" s="21"/>
      <c r="F140" s="22"/>
      <c r="G140" s="21"/>
      <c r="H140" s="204"/>
      <c r="I140" s="22"/>
      <c r="J140" s="21"/>
      <c r="K140" s="204"/>
      <c r="L140" s="22"/>
      <c r="M140" s="21"/>
      <c r="N140" s="204"/>
      <c r="O140" s="22"/>
      <c r="P140" s="21"/>
      <c r="Q140" s="204"/>
      <c r="R140" s="22"/>
    </row>
    <row r="141" spans="1:18" x14ac:dyDescent="0.35">
      <c r="A141" s="20"/>
      <c r="B141" s="202"/>
      <c r="C141" s="203"/>
      <c r="D141" s="23"/>
      <c r="E141" s="21"/>
      <c r="F141" s="22"/>
      <c r="G141" s="21"/>
      <c r="H141" s="204"/>
      <c r="I141" s="22"/>
      <c r="J141" s="21"/>
      <c r="K141" s="204"/>
      <c r="L141" s="22"/>
      <c r="M141" s="21"/>
      <c r="N141" s="204"/>
      <c r="O141" s="22"/>
      <c r="P141" s="21"/>
      <c r="Q141" s="204"/>
      <c r="R141" s="22"/>
    </row>
    <row r="142" spans="1:18" x14ac:dyDescent="0.35">
      <c r="A142" s="20"/>
      <c r="B142" s="202"/>
      <c r="C142" s="203"/>
      <c r="D142" s="23"/>
      <c r="E142" s="21"/>
      <c r="F142" s="22"/>
      <c r="G142" s="21"/>
      <c r="H142" s="204"/>
      <c r="I142" s="22"/>
      <c r="J142" s="21"/>
      <c r="K142" s="204"/>
      <c r="L142" s="22"/>
      <c r="M142" s="21"/>
      <c r="N142" s="204"/>
      <c r="O142" s="22"/>
      <c r="P142" s="21"/>
      <c r="Q142" s="204"/>
      <c r="R142" s="22"/>
    </row>
    <row r="143" spans="1:18" x14ac:dyDescent="0.35">
      <c r="A143" s="20"/>
      <c r="B143" s="202"/>
      <c r="C143" s="203"/>
      <c r="D143" s="23"/>
      <c r="E143" s="21"/>
      <c r="F143" s="22"/>
      <c r="G143" s="21"/>
      <c r="H143" s="204"/>
      <c r="I143" s="22"/>
      <c r="J143" s="21"/>
      <c r="K143" s="204"/>
      <c r="L143" s="22"/>
      <c r="M143" s="21"/>
      <c r="N143" s="204"/>
      <c r="O143" s="22"/>
      <c r="P143" s="21"/>
      <c r="Q143" s="204"/>
      <c r="R143" s="22"/>
    </row>
    <row r="144" spans="1:18" x14ac:dyDescent="0.35">
      <c r="A144" s="20"/>
      <c r="B144" s="202"/>
      <c r="C144" s="203"/>
      <c r="D144" s="23"/>
      <c r="E144" s="21"/>
      <c r="F144" s="22"/>
      <c r="G144" s="21"/>
      <c r="H144" s="204"/>
      <c r="I144" s="22"/>
      <c r="J144" s="21"/>
      <c r="K144" s="204"/>
      <c r="L144" s="22"/>
      <c r="M144" s="21"/>
      <c r="N144" s="204"/>
      <c r="O144" s="22"/>
      <c r="P144" s="21"/>
      <c r="Q144" s="204"/>
      <c r="R144" s="22"/>
    </row>
    <row r="145" spans="1:18" x14ac:dyDescent="0.35">
      <c r="A145" s="20"/>
      <c r="B145" s="202"/>
      <c r="C145" s="203"/>
      <c r="D145" s="23"/>
      <c r="E145" s="21"/>
      <c r="F145" s="22"/>
      <c r="G145" s="21"/>
      <c r="H145" s="204"/>
      <c r="I145" s="22"/>
      <c r="J145" s="21"/>
      <c r="K145" s="204"/>
      <c r="L145" s="22"/>
      <c r="M145" s="21"/>
      <c r="N145" s="204"/>
      <c r="O145" s="22"/>
      <c r="P145" s="21"/>
      <c r="Q145" s="204"/>
      <c r="R145" s="22"/>
    </row>
    <row r="146" spans="1:18" x14ac:dyDescent="0.35">
      <c r="A146" s="20"/>
      <c r="B146" s="202"/>
      <c r="C146" s="203"/>
      <c r="D146" s="23"/>
      <c r="E146" s="21"/>
      <c r="F146" s="22"/>
      <c r="G146" s="21"/>
      <c r="H146" s="204"/>
      <c r="I146" s="22"/>
      <c r="J146" s="21"/>
      <c r="K146" s="204"/>
      <c r="L146" s="22"/>
      <c r="M146" s="21"/>
      <c r="N146" s="204"/>
      <c r="O146" s="22"/>
      <c r="P146" s="21"/>
      <c r="Q146" s="204"/>
      <c r="R146" s="22"/>
    </row>
    <row r="147" spans="1:18" x14ac:dyDescent="0.35">
      <c r="A147" s="20"/>
      <c r="B147" s="202"/>
      <c r="C147" s="203"/>
      <c r="D147" s="23"/>
      <c r="E147" s="21"/>
      <c r="F147" s="22"/>
      <c r="G147" s="21"/>
      <c r="H147" s="204"/>
      <c r="I147" s="22"/>
      <c r="J147" s="21"/>
      <c r="K147" s="204"/>
      <c r="L147" s="22"/>
      <c r="M147" s="21"/>
      <c r="N147" s="204"/>
      <c r="O147" s="22"/>
      <c r="P147" s="21"/>
      <c r="Q147" s="204"/>
      <c r="R147" s="22"/>
    </row>
    <row r="148" spans="1:18" x14ac:dyDescent="0.35">
      <c r="A148" s="20"/>
      <c r="B148" s="202"/>
      <c r="C148" s="203"/>
      <c r="D148" s="23"/>
      <c r="E148" s="21"/>
      <c r="F148" s="22"/>
      <c r="G148" s="21"/>
      <c r="H148" s="204"/>
      <c r="I148" s="22"/>
      <c r="J148" s="21"/>
      <c r="K148" s="204"/>
      <c r="L148" s="22"/>
      <c r="M148" s="21"/>
      <c r="N148" s="204"/>
      <c r="O148" s="22"/>
      <c r="P148" s="21"/>
      <c r="Q148" s="204"/>
      <c r="R148" s="22"/>
    </row>
    <row r="149" spans="1:18" x14ac:dyDescent="0.35">
      <c r="A149" s="20"/>
      <c r="B149" s="202"/>
      <c r="C149" s="203"/>
      <c r="D149" s="23"/>
      <c r="E149" s="21"/>
      <c r="F149" s="22"/>
      <c r="G149" s="21"/>
      <c r="H149" s="204"/>
      <c r="I149" s="22"/>
      <c r="J149" s="21"/>
      <c r="K149" s="204"/>
      <c r="L149" s="22"/>
      <c r="M149" s="21"/>
      <c r="N149" s="204"/>
      <c r="O149" s="22"/>
      <c r="P149" s="21"/>
      <c r="Q149" s="204"/>
      <c r="R149" s="22"/>
    </row>
    <row r="150" spans="1:18" x14ac:dyDescent="0.35">
      <c r="A150" s="20"/>
      <c r="B150" s="202"/>
      <c r="C150" s="203"/>
      <c r="D150" s="23"/>
      <c r="E150" s="21"/>
      <c r="F150" s="22"/>
      <c r="G150" s="21"/>
      <c r="H150" s="204"/>
      <c r="I150" s="22"/>
      <c r="J150" s="21"/>
      <c r="K150" s="204"/>
      <c r="L150" s="22"/>
      <c r="M150" s="21"/>
      <c r="N150" s="204"/>
      <c r="O150" s="22"/>
      <c r="P150" s="21"/>
      <c r="Q150" s="204"/>
      <c r="R150" s="22"/>
    </row>
    <row r="151" spans="1:18" x14ac:dyDescent="0.35">
      <c r="A151" s="20"/>
      <c r="B151" s="202"/>
      <c r="C151" s="203"/>
      <c r="D151" s="23"/>
      <c r="E151" s="21"/>
      <c r="F151" s="22"/>
      <c r="G151" s="21"/>
      <c r="H151" s="204"/>
      <c r="I151" s="22"/>
      <c r="J151" s="21"/>
      <c r="K151" s="204"/>
      <c r="L151" s="22"/>
      <c r="M151" s="21"/>
      <c r="N151" s="204"/>
      <c r="O151" s="22"/>
      <c r="P151" s="21"/>
      <c r="Q151" s="204"/>
      <c r="R151" s="22"/>
    </row>
    <row r="152" spans="1:18" x14ac:dyDescent="0.35">
      <c r="A152" s="20"/>
      <c r="B152" s="202"/>
      <c r="C152" s="203"/>
      <c r="D152" s="23"/>
      <c r="E152" s="21"/>
      <c r="F152" s="22"/>
      <c r="G152" s="21"/>
      <c r="H152" s="204"/>
      <c r="I152" s="22"/>
      <c r="J152" s="21"/>
      <c r="K152" s="204"/>
      <c r="L152" s="22"/>
      <c r="M152" s="21"/>
      <c r="N152" s="204"/>
      <c r="O152" s="22"/>
      <c r="P152" s="21"/>
      <c r="Q152" s="204"/>
      <c r="R152" s="22"/>
    </row>
    <row r="153" spans="1:18" x14ac:dyDescent="0.35">
      <c r="A153" s="20"/>
      <c r="B153" s="202"/>
      <c r="C153" s="203"/>
      <c r="D153" s="23"/>
      <c r="E153" s="21"/>
      <c r="F153" s="22"/>
      <c r="G153" s="21"/>
      <c r="H153" s="204"/>
      <c r="I153" s="22"/>
      <c r="J153" s="21"/>
      <c r="K153" s="204"/>
      <c r="L153" s="22"/>
      <c r="M153" s="21"/>
      <c r="N153" s="204"/>
      <c r="O153" s="22"/>
      <c r="P153" s="21"/>
      <c r="Q153" s="204"/>
      <c r="R153" s="22"/>
    </row>
    <row r="154" spans="1:18" x14ac:dyDescent="0.35">
      <c r="A154" s="20"/>
      <c r="B154" s="202"/>
      <c r="C154" s="203"/>
      <c r="D154" s="23"/>
      <c r="E154" s="21"/>
      <c r="F154" s="22"/>
      <c r="G154" s="21"/>
      <c r="H154" s="204"/>
      <c r="I154" s="22"/>
      <c r="J154" s="21"/>
      <c r="K154" s="204"/>
      <c r="L154" s="22"/>
      <c r="M154" s="21"/>
      <c r="N154" s="204"/>
      <c r="O154" s="22"/>
      <c r="P154" s="21"/>
      <c r="Q154" s="204"/>
      <c r="R154" s="22"/>
    </row>
    <row r="155" spans="1:18" x14ac:dyDescent="0.35">
      <c r="A155" s="20"/>
      <c r="B155" s="202"/>
      <c r="C155" s="203"/>
      <c r="D155" s="23"/>
      <c r="E155" s="21"/>
      <c r="F155" s="22"/>
      <c r="G155" s="21"/>
      <c r="H155" s="204"/>
      <c r="I155" s="22"/>
      <c r="J155" s="21"/>
      <c r="K155" s="204"/>
      <c r="L155" s="22"/>
      <c r="M155" s="21"/>
      <c r="N155" s="204"/>
      <c r="O155" s="22"/>
      <c r="P155" s="21"/>
      <c r="Q155" s="204"/>
      <c r="R155" s="22"/>
    </row>
    <row r="156" spans="1:18" x14ac:dyDescent="0.35">
      <c r="A156" s="20"/>
      <c r="B156" s="202"/>
      <c r="C156" s="203"/>
      <c r="D156" s="23"/>
      <c r="E156" s="21"/>
      <c r="F156" s="22"/>
      <c r="G156" s="21"/>
      <c r="H156" s="204"/>
      <c r="I156" s="22"/>
      <c r="J156" s="21"/>
      <c r="K156" s="204"/>
      <c r="L156" s="22"/>
      <c r="M156" s="21"/>
      <c r="N156" s="204"/>
      <c r="O156" s="22"/>
      <c r="P156" s="21"/>
      <c r="Q156" s="204"/>
      <c r="R156" s="22"/>
    </row>
    <row r="157" spans="1:18" x14ac:dyDescent="0.35">
      <c r="A157" s="20"/>
      <c r="B157" s="202"/>
      <c r="C157" s="203"/>
      <c r="D157" s="23"/>
      <c r="E157" s="21"/>
      <c r="F157" s="22"/>
      <c r="G157" s="21"/>
      <c r="H157" s="204"/>
      <c r="I157" s="22"/>
      <c r="J157" s="21"/>
      <c r="K157" s="204"/>
      <c r="L157" s="22"/>
      <c r="M157" s="21"/>
      <c r="N157" s="204"/>
      <c r="O157" s="22"/>
      <c r="P157" s="21"/>
      <c r="Q157" s="204"/>
      <c r="R157" s="22"/>
    </row>
    <row r="158" spans="1:18" x14ac:dyDescent="0.35">
      <c r="A158" s="20"/>
      <c r="B158" s="202"/>
      <c r="C158" s="203"/>
      <c r="D158" s="23"/>
      <c r="E158" s="21"/>
      <c r="F158" s="22"/>
      <c r="G158" s="21"/>
      <c r="H158" s="204"/>
      <c r="I158" s="22"/>
      <c r="J158" s="21"/>
      <c r="K158" s="204"/>
      <c r="L158" s="22"/>
      <c r="M158" s="21"/>
      <c r="N158" s="204"/>
      <c r="O158" s="22"/>
      <c r="P158" s="21"/>
      <c r="Q158" s="204"/>
      <c r="R158" s="22"/>
    </row>
    <row r="159" spans="1:18" x14ac:dyDescent="0.35">
      <c r="A159" s="20"/>
      <c r="B159" s="202"/>
      <c r="C159" s="203"/>
      <c r="D159" s="23"/>
      <c r="E159" s="21"/>
      <c r="F159" s="22"/>
      <c r="G159" s="21"/>
      <c r="H159" s="204"/>
      <c r="I159" s="22"/>
      <c r="J159" s="21"/>
      <c r="K159" s="204"/>
      <c r="L159" s="22"/>
      <c r="M159" s="21"/>
      <c r="N159" s="204"/>
      <c r="O159" s="22"/>
      <c r="P159" s="21"/>
      <c r="Q159" s="204"/>
      <c r="R159" s="22"/>
    </row>
    <row r="160" spans="1:18" x14ac:dyDescent="0.35">
      <c r="A160" s="20"/>
      <c r="B160" s="202"/>
      <c r="C160" s="203"/>
      <c r="D160" s="23"/>
      <c r="E160" s="21"/>
      <c r="F160" s="22"/>
      <c r="G160" s="21"/>
      <c r="H160" s="204"/>
      <c r="I160" s="22"/>
      <c r="J160" s="21"/>
      <c r="K160" s="204"/>
      <c r="L160" s="22"/>
      <c r="M160" s="21"/>
      <c r="N160" s="204"/>
      <c r="O160" s="22"/>
      <c r="P160" s="21"/>
      <c r="Q160" s="204"/>
      <c r="R160" s="22"/>
    </row>
    <row r="161" spans="1:18" x14ac:dyDescent="0.35">
      <c r="A161" s="20"/>
      <c r="B161" s="202"/>
      <c r="C161" s="203"/>
      <c r="D161" s="23"/>
      <c r="E161" s="21"/>
      <c r="F161" s="22"/>
      <c r="G161" s="21"/>
      <c r="H161" s="204"/>
      <c r="I161" s="22"/>
      <c r="J161" s="21"/>
      <c r="K161" s="204"/>
      <c r="L161" s="22"/>
      <c r="M161" s="21"/>
      <c r="N161" s="204"/>
      <c r="O161" s="22"/>
      <c r="P161" s="21"/>
      <c r="Q161" s="204"/>
      <c r="R161" s="22"/>
    </row>
    <row r="162" spans="1:18" x14ac:dyDescent="0.35">
      <c r="A162" s="20"/>
      <c r="B162" s="202"/>
      <c r="C162" s="203"/>
      <c r="D162" s="23"/>
      <c r="E162" s="21"/>
      <c r="F162" s="22"/>
      <c r="G162" s="21"/>
      <c r="H162" s="204"/>
      <c r="I162" s="22"/>
      <c r="J162" s="21"/>
      <c r="K162" s="204"/>
      <c r="L162" s="22"/>
      <c r="M162" s="21"/>
      <c r="N162" s="204"/>
      <c r="O162" s="22"/>
      <c r="P162" s="21"/>
      <c r="Q162" s="204"/>
      <c r="R162" s="22"/>
    </row>
    <row r="163" spans="1:18" x14ac:dyDescent="0.35">
      <c r="A163" s="20"/>
      <c r="B163" s="202"/>
      <c r="C163" s="203"/>
      <c r="D163" s="23"/>
      <c r="E163" s="21"/>
      <c r="F163" s="22"/>
      <c r="G163" s="21"/>
      <c r="H163" s="204"/>
      <c r="I163" s="22"/>
      <c r="J163" s="21"/>
      <c r="K163" s="204"/>
      <c r="L163" s="22"/>
      <c r="M163" s="21"/>
      <c r="N163" s="204"/>
      <c r="O163" s="22"/>
      <c r="P163" s="21"/>
      <c r="Q163" s="204"/>
      <c r="R163" s="22"/>
    </row>
    <row r="164" spans="1:18" x14ac:dyDescent="0.35">
      <c r="A164" s="20"/>
      <c r="B164" s="202"/>
      <c r="C164" s="203"/>
      <c r="D164" s="23"/>
      <c r="E164" s="21"/>
      <c r="F164" s="22"/>
      <c r="G164" s="21"/>
      <c r="H164" s="204"/>
      <c r="I164" s="22"/>
      <c r="J164" s="21"/>
      <c r="K164" s="204"/>
      <c r="L164" s="22"/>
      <c r="M164" s="21"/>
      <c r="N164" s="204"/>
      <c r="O164" s="22"/>
      <c r="P164" s="21"/>
      <c r="Q164" s="204"/>
      <c r="R164" s="22"/>
    </row>
    <row r="165" spans="1:18" x14ac:dyDescent="0.35">
      <c r="A165" s="20"/>
      <c r="B165" s="202"/>
      <c r="C165" s="203"/>
      <c r="D165" s="23"/>
      <c r="E165" s="21"/>
      <c r="F165" s="22"/>
      <c r="G165" s="21"/>
      <c r="H165" s="204"/>
      <c r="I165" s="22"/>
      <c r="J165" s="21"/>
      <c r="K165" s="204"/>
      <c r="L165" s="22"/>
      <c r="M165" s="21"/>
      <c r="N165" s="204"/>
      <c r="O165" s="22"/>
      <c r="P165" s="21"/>
      <c r="Q165" s="204"/>
      <c r="R165" s="22"/>
    </row>
    <row r="166" spans="1:18" x14ac:dyDescent="0.35">
      <c r="A166" s="20"/>
      <c r="B166" s="202"/>
      <c r="C166" s="203"/>
      <c r="D166" s="23"/>
      <c r="E166" s="21"/>
      <c r="F166" s="22"/>
      <c r="G166" s="21"/>
      <c r="H166" s="204"/>
      <c r="I166" s="22"/>
      <c r="J166" s="21"/>
      <c r="K166" s="204"/>
      <c r="L166" s="22"/>
      <c r="M166" s="21"/>
      <c r="N166" s="204"/>
      <c r="O166" s="22"/>
      <c r="P166" s="21"/>
      <c r="Q166" s="204"/>
      <c r="R166" s="22"/>
    </row>
    <row r="167" spans="1:18" x14ac:dyDescent="0.35">
      <c r="A167" s="20"/>
      <c r="B167" s="202"/>
      <c r="C167" s="203"/>
      <c r="D167" s="23"/>
      <c r="E167" s="21"/>
      <c r="F167" s="22"/>
      <c r="G167" s="21"/>
      <c r="H167" s="204"/>
      <c r="I167" s="22"/>
      <c r="J167" s="21"/>
      <c r="K167" s="204"/>
      <c r="L167" s="22"/>
      <c r="M167" s="21"/>
      <c r="N167" s="204"/>
      <c r="O167" s="22"/>
      <c r="P167" s="21"/>
      <c r="Q167" s="204"/>
      <c r="R167" s="22"/>
    </row>
    <row r="168" spans="1:18" x14ac:dyDescent="0.35">
      <c r="A168" s="20"/>
      <c r="B168" s="202"/>
      <c r="C168" s="203"/>
      <c r="D168" s="23"/>
      <c r="E168" s="21"/>
      <c r="F168" s="22"/>
      <c r="G168" s="21"/>
      <c r="H168" s="204"/>
      <c r="I168" s="22"/>
      <c r="J168" s="21"/>
      <c r="K168" s="204"/>
      <c r="L168" s="22"/>
      <c r="M168" s="21"/>
      <c r="N168" s="204"/>
      <c r="O168" s="22"/>
      <c r="P168" s="21"/>
      <c r="Q168" s="204"/>
      <c r="R168" s="22"/>
    </row>
    <row r="169" spans="1:18" x14ac:dyDescent="0.35">
      <c r="A169" s="20"/>
      <c r="B169" s="202"/>
      <c r="C169" s="203"/>
      <c r="D169" s="23"/>
      <c r="E169" s="21"/>
      <c r="F169" s="22"/>
      <c r="G169" s="21"/>
      <c r="H169" s="204"/>
      <c r="I169" s="22"/>
      <c r="J169" s="21"/>
      <c r="K169" s="204"/>
      <c r="L169" s="22"/>
      <c r="M169" s="21"/>
      <c r="N169" s="204"/>
      <c r="O169" s="22"/>
      <c r="P169" s="21"/>
      <c r="Q169" s="204"/>
      <c r="R169" s="22"/>
    </row>
    <row r="170" spans="1:18" x14ac:dyDescent="0.35">
      <c r="A170" s="20"/>
      <c r="B170" s="202"/>
      <c r="C170" s="203"/>
      <c r="D170" s="23"/>
      <c r="E170" s="21"/>
      <c r="F170" s="22"/>
      <c r="G170" s="21"/>
      <c r="H170" s="204"/>
      <c r="I170" s="22"/>
      <c r="J170" s="21"/>
      <c r="K170" s="204"/>
      <c r="L170" s="22"/>
      <c r="M170" s="21"/>
      <c r="N170" s="204"/>
      <c r="O170" s="22"/>
      <c r="P170" s="21"/>
      <c r="Q170" s="204"/>
      <c r="R170" s="22"/>
    </row>
    <row r="171" spans="1:18" x14ac:dyDescent="0.35">
      <c r="A171" s="20"/>
      <c r="B171" s="202"/>
      <c r="C171" s="203"/>
      <c r="D171" s="23"/>
      <c r="E171" s="21"/>
      <c r="F171" s="22"/>
      <c r="G171" s="21"/>
      <c r="H171" s="204"/>
      <c r="I171" s="22"/>
      <c r="J171" s="21"/>
      <c r="K171" s="204"/>
      <c r="L171" s="22"/>
      <c r="M171" s="21"/>
      <c r="N171" s="204"/>
      <c r="O171" s="22"/>
      <c r="P171" s="21"/>
      <c r="Q171" s="204"/>
      <c r="R171" s="22"/>
    </row>
    <row r="172" spans="1:18" x14ac:dyDescent="0.35">
      <c r="A172" s="20"/>
      <c r="B172" s="202"/>
      <c r="C172" s="203"/>
      <c r="D172" s="23"/>
      <c r="E172" s="21"/>
      <c r="F172" s="22"/>
      <c r="G172" s="21"/>
      <c r="H172" s="204"/>
      <c r="I172" s="22"/>
      <c r="J172" s="21"/>
      <c r="K172" s="204"/>
      <c r="L172" s="22"/>
      <c r="M172" s="21"/>
      <c r="N172" s="204"/>
      <c r="O172" s="22"/>
      <c r="P172" s="21"/>
      <c r="Q172" s="204"/>
      <c r="R172" s="22"/>
    </row>
    <row r="173" spans="1:18" x14ac:dyDescent="0.35">
      <c r="A173" s="20"/>
      <c r="B173" s="202"/>
      <c r="C173" s="203"/>
      <c r="D173" s="23"/>
      <c r="E173" s="21"/>
      <c r="F173" s="22"/>
      <c r="G173" s="21"/>
      <c r="H173" s="204"/>
      <c r="I173" s="22"/>
      <c r="J173" s="21"/>
      <c r="K173" s="204"/>
      <c r="L173" s="22"/>
      <c r="M173" s="21"/>
      <c r="N173" s="204"/>
      <c r="O173" s="22"/>
      <c r="P173" s="21"/>
      <c r="Q173" s="204"/>
      <c r="R173" s="22"/>
    </row>
    <row r="174" spans="1:18" x14ac:dyDescent="0.35">
      <c r="A174" s="20"/>
      <c r="B174" s="202"/>
      <c r="C174" s="203"/>
      <c r="D174" s="23"/>
      <c r="E174" s="21"/>
      <c r="F174" s="22"/>
      <c r="G174" s="21"/>
      <c r="H174" s="204"/>
      <c r="I174" s="22"/>
      <c r="J174" s="21"/>
      <c r="K174" s="204"/>
      <c r="L174" s="22"/>
      <c r="M174" s="21"/>
      <c r="N174" s="204"/>
      <c r="O174" s="22"/>
      <c r="P174" s="21"/>
      <c r="Q174" s="204"/>
      <c r="R174" s="22"/>
    </row>
    <row r="175" spans="1:18" x14ac:dyDescent="0.35">
      <c r="A175" s="20"/>
      <c r="B175" s="202"/>
      <c r="C175" s="203"/>
      <c r="D175" s="23"/>
      <c r="E175" s="21"/>
      <c r="F175" s="22"/>
      <c r="G175" s="21"/>
      <c r="H175" s="204"/>
      <c r="I175" s="22"/>
      <c r="J175" s="21"/>
      <c r="K175" s="204"/>
      <c r="L175" s="22"/>
      <c r="M175" s="21"/>
      <c r="N175" s="204"/>
      <c r="O175" s="22"/>
      <c r="P175" s="21"/>
      <c r="Q175" s="204"/>
      <c r="R175" s="22"/>
    </row>
    <row r="176" spans="1:18" x14ac:dyDescent="0.35">
      <c r="A176" s="20"/>
      <c r="B176" s="202"/>
      <c r="C176" s="203"/>
      <c r="D176" s="23"/>
      <c r="E176" s="21"/>
      <c r="F176" s="22"/>
      <c r="G176" s="21"/>
      <c r="H176" s="204"/>
      <c r="I176" s="22"/>
      <c r="J176" s="21"/>
      <c r="K176" s="204"/>
      <c r="L176" s="22"/>
      <c r="M176" s="21"/>
      <c r="N176" s="204"/>
      <c r="O176" s="22"/>
      <c r="P176" s="21"/>
      <c r="Q176" s="204"/>
      <c r="R176" s="22"/>
    </row>
    <row r="177" spans="1:18" x14ac:dyDescent="0.35">
      <c r="A177" s="20"/>
      <c r="B177" s="202"/>
      <c r="C177" s="203"/>
      <c r="D177" s="23"/>
      <c r="E177" s="21"/>
      <c r="F177" s="22"/>
      <c r="G177" s="21"/>
      <c r="H177" s="204"/>
      <c r="I177" s="22"/>
      <c r="J177" s="21"/>
      <c r="K177" s="204"/>
      <c r="L177" s="22"/>
      <c r="M177" s="21"/>
      <c r="N177" s="204"/>
      <c r="O177" s="22"/>
      <c r="P177" s="21"/>
      <c r="Q177" s="204"/>
      <c r="R177" s="22"/>
    </row>
    <row r="178" spans="1:18" x14ac:dyDescent="0.35">
      <c r="A178" s="20"/>
      <c r="B178" s="202"/>
      <c r="C178" s="203"/>
      <c r="D178" s="23"/>
      <c r="E178" s="21"/>
      <c r="F178" s="22"/>
      <c r="G178" s="21"/>
      <c r="H178" s="204"/>
      <c r="I178" s="22"/>
      <c r="J178" s="21"/>
      <c r="K178" s="204"/>
      <c r="L178" s="22"/>
      <c r="M178" s="21"/>
      <c r="N178" s="204"/>
      <c r="O178" s="22"/>
      <c r="P178" s="21"/>
      <c r="Q178" s="204"/>
      <c r="R178" s="22"/>
    </row>
    <row r="179" spans="1:18" x14ac:dyDescent="0.35">
      <c r="A179" s="20"/>
      <c r="B179" s="202"/>
      <c r="C179" s="203"/>
      <c r="D179" s="23"/>
      <c r="E179" s="21"/>
      <c r="F179" s="22"/>
      <c r="G179" s="21"/>
      <c r="H179" s="204"/>
      <c r="I179" s="22"/>
      <c r="J179" s="21"/>
      <c r="K179" s="204"/>
      <c r="L179" s="22"/>
      <c r="M179" s="21"/>
      <c r="N179" s="204"/>
      <c r="O179" s="22"/>
      <c r="P179" s="21"/>
      <c r="Q179" s="204"/>
      <c r="R179" s="22"/>
    </row>
    <row r="180" spans="1:18" x14ac:dyDescent="0.35">
      <c r="A180" s="20"/>
      <c r="B180" s="202"/>
      <c r="C180" s="203"/>
      <c r="D180" s="23"/>
      <c r="E180" s="21"/>
      <c r="F180" s="22"/>
      <c r="G180" s="21"/>
      <c r="H180" s="204"/>
      <c r="I180" s="22"/>
      <c r="J180" s="21"/>
      <c r="K180" s="204"/>
      <c r="L180" s="22"/>
      <c r="M180" s="21"/>
      <c r="N180" s="204"/>
      <c r="O180" s="22"/>
      <c r="P180" s="21"/>
      <c r="Q180" s="204"/>
      <c r="R180" s="22"/>
    </row>
    <row r="181" spans="1:18" x14ac:dyDescent="0.35">
      <c r="A181" s="20"/>
      <c r="B181" s="202"/>
      <c r="C181" s="203"/>
      <c r="D181" s="23"/>
      <c r="E181" s="21"/>
      <c r="F181" s="22"/>
      <c r="G181" s="21"/>
      <c r="H181" s="204"/>
      <c r="I181" s="22"/>
      <c r="J181" s="21"/>
      <c r="K181" s="204"/>
      <c r="L181" s="22"/>
      <c r="M181" s="21"/>
      <c r="N181" s="204"/>
      <c r="O181" s="22"/>
      <c r="P181" s="21"/>
      <c r="Q181" s="204"/>
      <c r="R181" s="22"/>
    </row>
    <row r="182" spans="1:18" x14ac:dyDescent="0.35">
      <c r="A182" s="20"/>
      <c r="B182" s="202"/>
      <c r="C182" s="203"/>
      <c r="D182" s="23"/>
      <c r="E182" s="21"/>
      <c r="F182" s="22"/>
      <c r="G182" s="21"/>
      <c r="H182" s="204"/>
      <c r="I182" s="22"/>
      <c r="J182" s="21"/>
      <c r="K182" s="204"/>
      <c r="L182" s="22"/>
      <c r="M182" s="21"/>
      <c r="N182" s="204"/>
      <c r="O182" s="22"/>
      <c r="P182" s="21"/>
      <c r="Q182" s="204"/>
      <c r="R182" s="22"/>
    </row>
    <row r="183" spans="1:18" x14ac:dyDescent="0.35">
      <c r="A183" s="20"/>
      <c r="B183" s="202"/>
      <c r="C183" s="203"/>
      <c r="D183" s="23"/>
      <c r="E183" s="21"/>
      <c r="F183" s="22"/>
      <c r="G183" s="21"/>
      <c r="H183" s="204"/>
      <c r="I183" s="22"/>
      <c r="J183" s="21"/>
      <c r="K183" s="204"/>
      <c r="L183" s="22"/>
      <c r="M183" s="21"/>
      <c r="N183" s="204"/>
      <c r="O183" s="22"/>
      <c r="P183" s="21"/>
      <c r="Q183" s="204"/>
      <c r="R183" s="22"/>
    </row>
    <row r="184" spans="1:18" x14ac:dyDescent="0.35">
      <c r="A184" s="20"/>
      <c r="B184" s="202"/>
      <c r="C184" s="203"/>
      <c r="D184" s="23"/>
      <c r="E184" s="21"/>
      <c r="F184" s="22"/>
      <c r="G184" s="21"/>
      <c r="H184" s="204"/>
      <c r="I184" s="22"/>
      <c r="J184" s="21"/>
      <c r="K184" s="204"/>
      <c r="L184" s="22"/>
      <c r="M184" s="21"/>
      <c r="N184" s="204"/>
      <c r="O184" s="22"/>
      <c r="P184" s="21"/>
      <c r="Q184" s="204"/>
      <c r="R184" s="22"/>
    </row>
    <row r="185" spans="1:18" x14ac:dyDescent="0.35">
      <c r="A185" s="20"/>
      <c r="B185" s="202"/>
      <c r="C185" s="203"/>
      <c r="D185" s="23"/>
      <c r="E185" s="21"/>
      <c r="F185" s="22"/>
      <c r="G185" s="21"/>
      <c r="H185" s="204"/>
      <c r="I185" s="22"/>
      <c r="J185" s="21"/>
      <c r="K185" s="204"/>
      <c r="L185" s="22"/>
      <c r="M185" s="21"/>
      <c r="N185" s="204"/>
      <c r="O185" s="22"/>
      <c r="P185" s="21"/>
      <c r="Q185" s="204"/>
      <c r="R185" s="22"/>
    </row>
    <row r="186" spans="1:18" x14ac:dyDescent="0.35">
      <c r="A186" s="20"/>
      <c r="B186" s="202"/>
      <c r="C186" s="203"/>
      <c r="D186" s="23"/>
      <c r="E186" s="21"/>
      <c r="F186" s="22"/>
      <c r="G186" s="21"/>
      <c r="H186" s="204"/>
      <c r="I186" s="22"/>
      <c r="J186" s="21"/>
      <c r="K186" s="204"/>
      <c r="L186" s="22"/>
      <c r="M186" s="21"/>
      <c r="N186" s="204"/>
      <c r="O186" s="22"/>
      <c r="P186" s="21"/>
      <c r="Q186" s="204"/>
      <c r="R186" s="22"/>
    </row>
    <row r="187" spans="1:18" x14ac:dyDescent="0.35">
      <c r="A187" s="20"/>
      <c r="B187" s="202"/>
      <c r="C187" s="203"/>
      <c r="D187" s="23"/>
      <c r="E187" s="21"/>
      <c r="F187" s="22"/>
      <c r="G187" s="21"/>
      <c r="H187" s="204"/>
      <c r="I187" s="22"/>
      <c r="J187" s="21"/>
      <c r="K187" s="204"/>
      <c r="L187" s="22"/>
      <c r="M187" s="21"/>
      <c r="N187" s="204"/>
      <c r="O187" s="22"/>
      <c r="P187" s="21"/>
      <c r="Q187" s="204"/>
      <c r="R187" s="22"/>
    </row>
    <row r="188" spans="1:18" x14ac:dyDescent="0.35">
      <c r="A188" s="20"/>
      <c r="B188" s="202"/>
      <c r="C188" s="203"/>
      <c r="D188" s="23"/>
      <c r="E188" s="21"/>
      <c r="F188" s="22"/>
      <c r="G188" s="21"/>
      <c r="H188" s="204"/>
      <c r="I188" s="22"/>
      <c r="J188" s="21"/>
      <c r="K188" s="204"/>
      <c r="L188" s="22"/>
      <c r="M188" s="21"/>
      <c r="N188" s="204"/>
      <c r="O188" s="22"/>
      <c r="P188" s="21"/>
      <c r="Q188" s="204"/>
      <c r="R188" s="22"/>
    </row>
    <row r="189" spans="1:18" x14ac:dyDescent="0.35">
      <c r="A189" s="20"/>
      <c r="B189" s="202"/>
      <c r="C189" s="203"/>
      <c r="D189" s="23"/>
      <c r="E189" s="21"/>
      <c r="F189" s="22"/>
      <c r="G189" s="21"/>
      <c r="H189" s="204"/>
      <c r="I189" s="22"/>
      <c r="J189" s="21"/>
      <c r="K189" s="204"/>
      <c r="L189" s="22"/>
      <c r="M189" s="21"/>
      <c r="N189" s="204"/>
      <c r="O189" s="22"/>
      <c r="P189" s="21"/>
      <c r="Q189" s="204"/>
      <c r="R189" s="22"/>
    </row>
    <row r="190" spans="1:18" x14ac:dyDescent="0.35">
      <c r="A190" s="20"/>
      <c r="B190" s="202"/>
      <c r="C190" s="203"/>
      <c r="D190" s="23"/>
      <c r="E190" s="21"/>
      <c r="F190" s="22"/>
      <c r="G190" s="21"/>
      <c r="H190" s="204"/>
      <c r="I190" s="22"/>
      <c r="J190" s="21"/>
      <c r="K190" s="204"/>
      <c r="L190" s="22"/>
      <c r="M190" s="21"/>
      <c r="N190" s="204"/>
      <c r="O190" s="22"/>
      <c r="P190" s="21"/>
      <c r="Q190" s="204"/>
      <c r="R190" s="22"/>
    </row>
    <row r="191" spans="1:18" ht="15" thickBot="1" x14ac:dyDescent="0.4">
      <c r="A191" s="205"/>
      <c r="B191" s="206"/>
      <c r="C191" s="207"/>
      <c r="D191" s="28"/>
      <c r="E191" s="26"/>
      <c r="F191" s="27"/>
      <c r="G191" s="26"/>
      <c r="H191" s="208"/>
      <c r="I191" s="27"/>
      <c r="J191" s="26"/>
      <c r="K191" s="208"/>
      <c r="L191" s="27"/>
      <c r="M191" s="26"/>
      <c r="N191" s="208"/>
      <c r="O191" s="27"/>
      <c r="P191" s="26"/>
      <c r="Q191" s="208"/>
      <c r="R191" s="27"/>
    </row>
    <row r="192" spans="1:18" ht="40" customHeight="1" thickBot="1" x14ac:dyDescent="0.4">
      <c r="A192" s="209"/>
      <c r="B192" s="210"/>
      <c r="C192" s="210"/>
      <c r="D192" s="210"/>
      <c r="E192" s="211"/>
      <c r="F192" s="211"/>
      <c r="G192" s="211"/>
      <c r="H192" s="211"/>
      <c r="I192" s="211"/>
      <c r="J192" s="211"/>
      <c r="K192" s="211"/>
      <c r="L192" s="211"/>
      <c r="M192" s="211"/>
      <c r="N192" s="211"/>
      <c r="O192" s="211"/>
      <c r="P192" s="211"/>
      <c r="Q192" s="211"/>
      <c r="R192" s="212"/>
    </row>
    <row r="193" spans="1:18" x14ac:dyDescent="0.35">
      <c r="A193" s="31"/>
      <c r="B193" s="33"/>
      <c r="C193" s="33"/>
      <c r="D193" s="33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1:18" x14ac:dyDescent="0.35">
      <c r="A194" s="31"/>
      <c r="B194" s="33"/>
      <c r="C194" s="33"/>
      <c r="D194" s="33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1:18" x14ac:dyDescent="0.35">
      <c r="A195" s="31"/>
      <c r="B195" s="33"/>
      <c r="C195" s="33"/>
      <c r="D195" s="33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1:18" x14ac:dyDescent="0.35">
      <c r="A196" s="31"/>
      <c r="B196" s="33"/>
      <c r="C196" s="33"/>
      <c r="D196" s="33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1:18" x14ac:dyDescent="0.35">
      <c r="A197" s="31"/>
      <c r="B197" s="33"/>
      <c r="C197" s="33"/>
      <c r="D197" s="33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1:18" x14ac:dyDescent="0.35">
      <c r="A198" s="31"/>
      <c r="B198" s="33"/>
      <c r="C198" s="33"/>
      <c r="D198" s="33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1:18" x14ac:dyDescent="0.35">
      <c r="A199" s="31"/>
      <c r="B199" s="33"/>
      <c r="C199" s="33"/>
      <c r="D199" s="33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1:18" x14ac:dyDescent="0.35">
      <c r="A200" s="31"/>
      <c r="B200" s="33"/>
      <c r="C200" s="33"/>
      <c r="D200" s="33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  <row r="201" spans="1:18" x14ac:dyDescent="0.35">
      <c r="A201" s="31"/>
      <c r="B201" s="33"/>
      <c r="C201" s="33"/>
      <c r="D201" s="33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</row>
    <row r="202" spans="1:18" x14ac:dyDescent="0.35">
      <c r="A202" s="31"/>
      <c r="B202" s="33"/>
      <c r="C202" s="33"/>
      <c r="D202" s="33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</row>
    <row r="203" spans="1:18" x14ac:dyDescent="0.35">
      <c r="A203" s="31"/>
      <c r="B203" s="33"/>
      <c r="C203" s="33"/>
      <c r="D203" s="33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</row>
    <row r="204" spans="1:18" x14ac:dyDescent="0.35">
      <c r="A204" s="31"/>
      <c r="B204" s="33"/>
      <c r="C204" s="33"/>
      <c r="D204" s="33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</row>
    <row r="205" spans="1:18" x14ac:dyDescent="0.35">
      <c r="A205" s="31"/>
      <c r="B205" s="33"/>
      <c r="C205" s="33"/>
      <c r="D205" s="33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</row>
    <row r="206" spans="1:18" x14ac:dyDescent="0.35">
      <c r="A206" s="31"/>
      <c r="B206" s="33"/>
      <c r="C206" s="33"/>
      <c r="D206" s="33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</row>
    <row r="207" spans="1:18" x14ac:dyDescent="0.35">
      <c r="A207" s="31"/>
      <c r="B207" s="33"/>
      <c r="C207" s="33"/>
      <c r="D207" s="33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</row>
    <row r="208" spans="1:18" x14ac:dyDescent="0.35">
      <c r="A208" s="31"/>
      <c r="B208" s="33"/>
      <c r="C208" s="33"/>
      <c r="D208" s="33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</row>
    <row r="209" spans="1:18" x14ac:dyDescent="0.35">
      <c r="A209" s="31"/>
      <c r="B209" s="33"/>
      <c r="C209" s="33"/>
      <c r="D209" s="33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</row>
    <row r="210" spans="1:18" x14ac:dyDescent="0.35">
      <c r="A210" s="31"/>
      <c r="B210" s="33"/>
      <c r="C210" s="33"/>
      <c r="D210" s="33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</row>
    <row r="211" spans="1:18" x14ac:dyDescent="0.35">
      <c r="A211" s="31"/>
      <c r="B211" s="33"/>
      <c r="C211" s="33"/>
      <c r="D211" s="33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1:18" x14ac:dyDescent="0.35">
      <c r="A212" s="31"/>
      <c r="B212" s="33"/>
      <c r="C212" s="33"/>
      <c r="D212" s="33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1:18" x14ac:dyDescent="0.35">
      <c r="A213" s="31"/>
      <c r="B213" s="33"/>
      <c r="C213" s="33"/>
      <c r="D213" s="33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1:18" x14ac:dyDescent="0.35">
      <c r="A214" s="31"/>
      <c r="B214" s="33"/>
      <c r="C214" s="33"/>
      <c r="D214" s="33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</row>
    <row r="215" spans="1:18" x14ac:dyDescent="0.35">
      <c r="A215" s="31"/>
      <c r="B215" s="33"/>
      <c r="C215" s="33"/>
      <c r="D215" s="33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</row>
    <row r="216" spans="1:18" x14ac:dyDescent="0.35">
      <c r="A216" s="31"/>
      <c r="B216" s="33"/>
      <c r="C216" s="33"/>
      <c r="D216" s="33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</row>
    <row r="217" spans="1:18" x14ac:dyDescent="0.35">
      <c r="A217" s="31"/>
      <c r="B217" s="33"/>
      <c r="C217" s="33"/>
      <c r="D217" s="33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</row>
    <row r="218" spans="1:18" x14ac:dyDescent="0.35">
      <c r="A218" s="31"/>
      <c r="B218" s="33"/>
      <c r="C218" s="33"/>
      <c r="D218" s="33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</row>
    <row r="219" spans="1:18" x14ac:dyDescent="0.35">
      <c r="A219" s="31"/>
      <c r="B219" s="33"/>
      <c r="C219" s="33"/>
      <c r="D219" s="33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</row>
    <row r="220" spans="1:18" x14ac:dyDescent="0.35">
      <c r="A220" s="31"/>
      <c r="B220" s="33"/>
      <c r="C220" s="33"/>
      <c r="D220" s="33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</row>
    <row r="221" spans="1:18" x14ac:dyDescent="0.35">
      <c r="A221" s="31"/>
      <c r="B221" s="33"/>
      <c r="C221" s="33"/>
      <c r="D221" s="33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</row>
    <row r="222" spans="1:18" x14ac:dyDescent="0.35">
      <c r="A222" s="31"/>
      <c r="B222" s="33"/>
      <c r="C222" s="33"/>
      <c r="D222" s="33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</row>
    <row r="223" spans="1:18" x14ac:dyDescent="0.35">
      <c r="A223" s="31"/>
      <c r="B223" s="33"/>
      <c r="C223" s="33"/>
      <c r="D223" s="33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</row>
    <row r="224" spans="1:18" x14ac:dyDescent="0.35">
      <c r="A224" s="31"/>
      <c r="B224" s="33"/>
      <c r="C224" s="33"/>
      <c r="D224" s="33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</row>
    <row r="225" spans="1:18" x14ac:dyDescent="0.35">
      <c r="A225" s="31"/>
      <c r="B225" s="33"/>
      <c r="C225" s="33"/>
      <c r="D225" s="33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</row>
    <row r="226" spans="1:18" x14ac:dyDescent="0.35">
      <c r="A226" s="31"/>
      <c r="B226" s="33"/>
      <c r="C226" s="33"/>
      <c r="D226" s="33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</row>
    <row r="227" spans="1:18" x14ac:dyDescent="0.35">
      <c r="A227" s="31"/>
      <c r="B227" s="33"/>
      <c r="C227" s="33"/>
      <c r="D227" s="33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</row>
    <row r="228" spans="1:18" x14ac:dyDescent="0.35">
      <c r="A228" s="31"/>
      <c r="B228" s="33"/>
      <c r="C228" s="33"/>
      <c r="D228" s="33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</row>
    <row r="229" spans="1:18" x14ac:dyDescent="0.35">
      <c r="A229" s="31"/>
      <c r="B229" s="33"/>
      <c r="C229" s="33"/>
      <c r="D229" s="33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</row>
    <row r="230" spans="1:18" x14ac:dyDescent="0.35">
      <c r="A230" s="31"/>
      <c r="B230" s="33"/>
      <c r="C230" s="33"/>
      <c r="D230" s="33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</row>
    <row r="231" spans="1:18" x14ac:dyDescent="0.35">
      <c r="A231" s="31"/>
      <c r="B231" s="33"/>
      <c r="C231" s="33"/>
      <c r="D231" s="33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</row>
    <row r="232" spans="1:18" x14ac:dyDescent="0.35">
      <c r="A232" s="31"/>
      <c r="B232" s="33"/>
      <c r="C232" s="33"/>
      <c r="D232" s="33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</row>
    <row r="233" spans="1:18" x14ac:dyDescent="0.35">
      <c r="A233" s="31"/>
      <c r="B233" s="33"/>
      <c r="C233" s="33"/>
      <c r="D233" s="33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</row>
    <row r="234" spans="1:18" x14ac:dyDescent="0.35">
      <c r="A234" s="31"/>
      <c r="B234" s="33"/>
      <c r="C234" s="33"/>
      <c r="D234" s="33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</row>
    <row r="235" spans="1:18" x14ac:dyDescent="0.35">
      <c r="A235" s="31"/>
      <c r="B235" s="33"/>
      <c r="C235" s="33"/>
      <c r="D235" s="33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</row>
    <row r="236" spans="1:18" x14ac:dyDescent="0.35">
      <c r="A236" s="31"/>
      <c r="B236" s="33"/>
      <c r="C236" s="33"/>
      <c r="D236" s="33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</row>
    <row r="237" spans="1:18" x14ac:dyDescent="0.35">
      <c r="A237" s="31"/>
      <c r="B237" s="33"/>
      <c r="C237" s="33"/>
      <c r="D237" s="33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</row>
    <row r="238" spans="1:18" x14ac:dyDescent="0.35">
      <c r="A238" s="31"/>
      <c r="B238" s="33"/>
      <c r="C238" s="33"/>
      <c r="D238" s="33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</row>
    <row r="239" spans="1:18" x14ac:dyDescent="0.35">
      <c r="A239" s="31"/>
      <c r="B239" s="33"/>
      <c r="C239" s="33"/>
      <c r="D239" s="33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</row>
    <row r="240" spans="1:18" x14ac:dyDescent="0.35">
      <c r="A240" s="31"/>
      <c r="B240" s="33"/>
      <c r="C240" s="33"/>
      <c r="D240" s="33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</row>
    <row r="241" spans="1:18" x14ac:dyDescent="0.35">
      <c r="A241" s="31"/>
      <c r="B241" s="33"/>
      <c r="C241" s="33"/>
      <c r="D241" s="33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</row>
    <row r="242" spans="1:18" x14ac:dyDescent="0.35">
      <c r="A242" s="31"/>
      <c r="B242" s="33"/>
      <c r="C242" s="33"/>
      <c r="D242" s="33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</row>
    <row r="243" spans="1:18" x14ac:dyDescent="0.35">
      <c r="A243" s="31"/>
      <c r="B243" s="33"/>
      <c r="C243" s="33"/>
      <c r="D243" s="33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</row>
    <row r="244" spans="1:18" x14ac:dyDescent="0.35">
      <c r="A244" s="31"/>
      <c r="B244" s="33"/>
      <c r="C244" s="33"/>
      <c r="D244" s="33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</row>
    <row r="245" spans="1:18" x14ac:dyDescent="0.35">
      <c r="A245" s="31"/>
      <c r="B245" s="33"/>
      <c r="C245" s="33"/>
      <c r="D245" s="33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</row>
    <row r="246" spans="1:18" x14ac:dyDescent="0.35">
      <c r="A246" s="31"/>
      <c r="B246" s="33"/>
      <c r="C246" s="33"/>
      <c r="D246" s="33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</row>
  </sheetData>
  <mergeCells count="14">
    <mergeCell ref="G2:I2"/>
    <mergeCell ref="J2:L2"/>
    <mergeCell ref="M2:O2"/>
    <mergeCell ref="P2:R2"/>
    <mergeCell ref="A1:D1"/>
    <mergeCell ref="E1:F1"/>
    <mergeCell ref="G1:L1"/>
    <mergeCell ref="M1:R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N239"/>
  <sheetViews>
    <sheetView topLeftCell="E1" workbookViewId="0">
      <selection activeCell="K35" sqref="K35"/>
    </sheetView>
  </sheetViews>
  <sheetFormatPr defaultRowHeight="14.5" x14ac:dyDescent="0.35"/>
  <cols>
    <col min="1" max="1" width="13.08984375" bestFit="1" customWidth="1"/>
    <col min="2" max="2" width="17.453125" bestFit="1" customWidth="1"/>
    <col min="3" max="3" width="16.08984375" bestFit="1" customWidth="1"/>
    <col min="4" max="4" width="45.81640625" bestFit="1" customWidth="1"/>
    <col min="5" max="5" width="19.1796875" bestFit="1" customWidth="1"/>
    <col min="6" max="6" width="18.26953125" bestFit="1" customWidth="1"/>
    <col min="7" max="7" width="21.54296875" bestFit="1" customWidth="1"/>
    <col min="8" max="8" width="66.453125" bestFit="1" customWidth="1"/>
    <col min="9" max="14" width="17.1796875" customWidth="1"/>
  </cols>
  <sheetData>
    <row r="1" spans="1:14" s="227" customFormat="1" ht="18" thickBot="1" x14ac:dyDescent="0.4">
      <c r="A1" s="213" t="s">
        <v>434</v>
      </c>
      <c r="B1" s="214" t="s">
        <v>436</v>
      </c>
      <c r="C1" s="215" t="s">
        <v>153</v>
      </c>
      <c r="D1" s="216"/>
      <c r="E1" s="217"/>
      <c r="F1" s="218" t="s">
        <v>446</v>
      </c>
      <c r="G1" s="219"/>
      <c r="H1" s="220"/>
      <c r="I1" s="221" t="s">
        <v>447</v>
      </c>
      <c r="J1" s="222"/>
      <c r="K1" s="223"/>
      <c r="L1" s="224" t="s">
        <v>448</v>
      </c>
      <c r="M1" s="225"/>
      <c r="N1" s="226"/>
    </row>
    <row r="2" spans="1:14" s="227" customFormat="1" ht="20.149999999999999" customHeight="1" thickBot="1" x14ac:dyDescent="0.4">
      <c r="A2" s="228"/>
      <c r="B2" s="229"/>
      <c r="C2" s="230" t="s">
        <v>161</v>
      </c>
      <c r="D2" s="231" t="s">
        <v>162</v>
      </c>
      <c r="E2" s="232" t="s">
        <v>163</v>
      </c>
      <c r="F2" s="233" t="s">
        <v>449</v>
      </c>
      <c r="G2" s="234" t="s">
        <v>450</v>
      </c>
      <c r="H2" s="235" t="s">
        <v>160</v>
      </c>
      <c r="I2" s="236" t="s">
        <v>21</v>
      </c>
      <c r="J2" s="237" t="s">
        <v>166</v>
      </c>
      <c r="K2" s="238" t="s">
        <v>23</v>
      </c>
      <c r="L2" s="239" t="s">
        <v>21</v>
      </c>
      <c r="M2" s="240" t="s">
        <v>166</v>
      </c>
      <c r="N2" s="241" t="s">
        <v>23</v>
      </c>
    </row>
    <row r="3" spans="1:14" s="227" customFormat="1" x14ac:dyDescent="0.35">
      <c r="A3" s="242" t="s">
        <v>451</v>
      </c>
      <c r="B3" s="243" t="s">
        <v>442</v>
      </c>
      <c r="C3" s="244" t="s">
        <v>303</v>
      </c>
      <c r="D3" s="245" t="str">
        <f>IFERROR(IF(C3="No CAS","",INDEX('[3]DEQ Pollutant List'!$C$7:$C$611,MATCH('[3]5. Pollutant Emissions - MB'!C3,'[3]DEQ Pollutant List'!$B$7:$B$611,0))),"")</f>
        <v/>
      </c>
      <c r="E3" s="246">
        <f>IFERROR(IF(OR($C3="",$C3="No CAS"),INDEX('[3]DEQ Pollutant List'!$A$7:$A$611,MATCH($D3,'[3]DEQ Pollutant List'!$C$7:$C$611,0)),INDEX('[3]DEQ Pollutant List'!$A$7:$A$611,MATCH($C3,'[3]DEQ Pollutant List'!$B$7:$B$611,0))),"")</f>
        <v>321</v>
      </c>
      <c r="F3" s="247">
        <v>0</v>
      </c>
      <c r="G3" s="248">
        <v>0.35</v>
      </c>
      <c r="H3" s="249"/>
      <c r="I3" s="250">
        <f>(INDEX('[3]4. Material Balance Activities'!$G:$G,MATCH($B3,'[3]4. Material Balance Activities'!$C:$C,0))-INDEX('[3]4. Material Balance Activities'!$M:$M,MATCH($B3,'[3]4. Material Balance Activities'!$C:$C,0)))*$G3*(1-$F3)</f>
        <v>3500</v>
      </c>
      <c r="J3" s="251">
        <f>(INDEX('[3]4. Material Balance Activities'!$H:$H,MATCH($B3,'[3]4. Material Balance Activities'!$C:$C,0))-INDEX('[3]4. Material Balance Activities'!$N:$N,MATCH($B3,'[3]4. Material Balance Activities'!$C:$C,0)))*$G3*(1-$F3)</f>
        <v>3989.9999999999995</v>
      </c>
      <c r="K3" s="252">
        <f>(INDEX('[3]4. Material Balance Activities'!$I:$I,MATCH($B3,'[3]4. Material Balance Activities'!$C:$C,0))-INDEX('[3]4. Material Balance Activities'!$O:$O,MATCH($B3,'[3]4. Material Balance Activities'!$C:$C,0)))*$G3*(1-$F3)</f>
        <v>5250</v>
      </c>
      <c r="L3" s="250">
        <f>(INDEX('[3]4. Material Balance Activities'!$J:$J,MATCH($B3,'[3]4. Material Balance Activities'!$C:$C,0))-INDEX('[3]4. Material Balance Activities'!$P:$P,MATCH($B3,'[3]4. Material Balance Activities'!$C:$C,0)))*$G3*(1-$F3)</f>
        <v>10.85</v>
      </c>
      <c r="M3" s="251">
        <f>(INDEX('[3]4. Material Balance Activities'!$K:$K,MATCH($B3,'[3]4. Material Balance Activities'!$C:$C,0))-INDEX('[3]4. Material Balance Activities'!$Q:$Q,MATCH($B3,'[3]4. Material Balance Activities'!$C:$C,0)))*$G3*(1-$F3)</f>
        <v>11.549999999999999</v>
      </c>
      <c r="N3" s="253">
        <f>(INDEX('[3]4. Material Balance Activities'!$L:$L,MATCH($B3,'[3]4. Material Balance Activities'!$C:$C,0))-INDEX('[3]4. Material Balance Activities'!$R:$R,MATCH($B3,'[3]4. Material Balance Activities'!$C:$C,0)))*$G3*(1-$F3)</f>
        <v>13.299999999999999</v>
      </c>
    </row>
    <row r="4" spans="1:14" s="227" customFormat="1" x14ac:dyDescent="0.35">
      <c r="A4" s="242" t="s">
        <v>451</v>
      </c>
      <c r="B4" s="243" t="s">
        <v>442</v>
      </c>
      <c r="C4" s="254" t="s">
        <v>452</v>
      </c>
      <c r="D4" s="255" t="str">
        <f>IFERROR(IF(C4="No CAS","",INDEX('[3]DEQ Pollutant List'!$C$7:$C$611,MATCH('[3]5. Pollutant Emissions - MB'!C4,'[3]DEQ Pollutant List'!$B$7:$B$611,0))),"")</f>
        <v/>
      </c>
      <c r="E4" s="246">
        <f>IFERROR(IF(OR($C4="",$C4="No CAS"),INDEX('[3]DEQ Pollutant List'!$A$7:$A$611,MATCH($D4,'[3]DEQ Pollutant List'!$C$7:$C$611,0)),INDEX('[3]DEQ Pollutant List'!$A$7:$A$611,MATCH($C4,'[3]DEQ Pollutant List'!$B$7:$B$611,0))),"")</f>
        <v>625</v>
      </c>
      <c r="F4" s="247">
        <v>0</v>
      </c>
      <c r="G4" s="248">
        <v>0.48</v>
      </c>
      <c r="H4" s="249"/>
      <c r="I4" s="256">
        <f>(INDEX('[3]4. Material Balance Activities'!$G:$G,MATCH($B4,'[3]4. Material Balance Activities'!$C:$C,0))-INDEX('[3]4. Material Balance Activities'!$M:$M,MATCH($B4,'[3]4. Material Balance Activities'!$C:$C,0)))*$G4*(1-$F4)</f>
        <v>4800</v>
      </c>
      <c r="J4" s="257">
        <f>(INDEX('[3]4. Material Balance Activities'!$H:$H,MATCH($B4,'[3]4. Material Balance Activities'!$C:$C,0))-INDEX('[3]4. Material Balance Activities'!$N:$N,MATCH($B4,'[3]4. Material Balance Activities'!$C:$C,0)))*$G4*(1-$F4)</f>
        <v>5472</v>
      </c>
      <c r="K4" s="258">
        <f>(INDEX('[3]4. Material Balance Activities'!$I:$I,MATCH($B4,'[3]4. Material Balance Activities'!$C:$C,0))-INDEX('[3]4. Material Balance Activities'!$O:$O,MATCH($B4,'[3]4. Material Balance Activities'!$C:$C,0)))*$G4*(1-$F4)</f>
        <v>7200</v>
      </c>
      <c r="L4" s="256">
        <f>(INDEX('[3]4. Material Balance Activities'!$J:$J,MATCH($B4,'[3]4. Material Balance Activities'!$C:$C,0))-INDEX('[3]4. Material Balance Activities'!$P:$P,MATCH($B4,'[3]4. Material Balance Activities'!$C:$C,0)))*$G4*(1-$F4)</f>
        <v>14.879999999999999</v>
      </c>
      <c r="M4" s="257">
        <f>(INDEX('[3]4. Material Balance Activities'!$K:$K,MATCH($B4,'[3]4. Material Balance Activities'!$C:$C,0))-INDEX('[3]4. Material Balance Activities'!$Q:$Q,MATCH($B4,'[3]4. Material Balance Activities'!$C:$C,0)))*$G4*(1-$F4)</f>
        <v>15.84</v>
      </c>
      <c r="N4" s="246">
        <f>(INDEX('[3]4. Material Balance Activities'!$L:$L,MATCH($B4,'[3]4. Material Balance Activities'!$C:$C,0))-INDEX('[3]4. Material Balance Activities'!$R:$R,MATCH($B4,'[3]4. Material Balance Activities'!$C:$C,0)))*$G4*(1-$F4)</f>
        <v>18.239999999999998</v>
      </c>
    </row>
    <row r="5" spans="1:14" s="227" customFormat="1" x14ac:dyDescent="0.35">
      <c r="A5" s="242" t="s">
        <v>451</v>
      </c>
      <c r="B5" s="243" t="s">
        <v>442</v>
      </c>
      <c r="C5" s="254" t="s">
        <v>381</v>
      </c>
      <c r="D5" s="255" t="str">
        <f>IFERROR(IF(C5="No CAS","",INDEX('[3]DEQ Pollutant List'!$C$7:$C$611,MATCH('[3]5. Pollutant Emissions - MB'!C5,'[3]DEQ Pollutant List'!$B$7:$B$611,0))),"")</f>
        <v/>
      </c>
      <c r="E5" s="246">
        <f>IFERROR(IF(OR($C5="",$C5="No CAS"),INDEX('[3]DEQ Pollutant List'!$A$7:$A$611,MATCH($D5,'[3]DEQ Pollutant List'!$C$7:$C$611,0)),INDEX('[3]DEQ Pollutant List'!$A$7:$A$611,MATCH($C5,'[3]DEQ Pollutant List'!$B$7:$B$611,0))),"")</f>
        <v>136</v>
      </c>
      <c r="F5" s="247">
        <f>1-((1-0.72)*(1-0.99))</f>
        <v>0.99719999999999998</v>
      </c>
      <c r="G5" s="248">
        <v>0.05</v>
      </c>
      <c r="H5" s="249" t="s">
        <v>453</v>
      </c>
      <c r="I5" s="256">
        <f>(INDEX('[3]4. Material Balance Activities'!$G:$G,MATCH($B5,'[3]4. Material Balance Activities'!$C:$C,0))-INDEX('[3]4. Material Balance Activities'!$M:$M,MATCH($B5,'[3]4. Material Balance Activities'!$C:$C,0)))*$G5*(1-$F5)</f>
        <v>1.4000000000000123</v>
      </c>
      <c r="J5" s="257">
        <f>(INDEX('[3]4. Material Balance Activities'!$H:$H,MATCH($B5,'[3]4. Material Balance Activities'!$C:$C,0))-INDEX('[3]4. Material Balance Activities'!$N:$N,MATCH($B5,'[3]4. Material Balance Activities'!$C:$C,0)))*$G5*(1-$F5)</f>
        <v>1.5960000000000141</v>
      </c>
      <c r="K5" s="258">
        <f>(INDEX('[3]4. Material Balance Activities'!$I:$I,MATCH($B5,'[3]4. Material Balance Activities'!$C:$C,0))-INDEX('[3]4. Material Balance Activities'!$O:$O,MATCH($B5,'[3]4. Material Balance Activities'!$C:$C,0)))*$G5*(1-$F5)</f>
        <v>2.1000000000000183</v>
      </c>
      <c r="L5" s="256">
        <f>(INDEX('[3]4. Material Balance Activities'!$J:$J,MATCH($B5,'[3]4. Material Balance Activities'!$C:$C,0))-INDEX('[3]4. Material Balance Activities'!$P:$P,MATCH($B5,'[3]4. Material Balance Activities'!$C:$C,0)))*$G5*(1-$F5)</f>
        <v>4.3400000000000383E-3</v>
      </c>
      <c r="M5" s="257">
        <f>(INDEX('[3]4. Material Balance Activities'!$K:$K,MATCH($B5,'[3]4. Material Balance Activities'!$C:$C,0))-INDEX('[3]4. Material Balance Activities'!$Q:$Q,MATCH($B5,'[3]4. Material Balance Activities'!$C:$C,0)))*$G5*(1-$F5)</f>
        <v>4.6200000000000407E-3</v>
      </c>
      <c r="N5" s="258">
        <f>(INDEX('[3]4. Material Balance Activities'!$L:$L,MATCH($B5,'[3]4. Material Balance Activities'!$C:$C,0))-INDEX('[3]4. Material Balance Activities'!$R:$R,MATCH($B5,'[3]4. Material Balance Activities'!$C:$C,0)))*$G5*(1-$F5)</f>
        <v>5.3200000000000469E-3</v>
      </c>
    </row>
    <row r="6" spans="1:14" s="227" customFormat="1" x14ac:dyDescent="0.35">
      <c r="A6" s="242" t="s">
        <v>451</v>
      </c>
      <c r="B6" s="243" t="s">
        <v>445</v>
      </c>
      <c r="C6" s="254" t="s">
        <v>454</v>
      </c>
      <c r="D6" s="255" t="str">
        <f>IFERROR(IF(C6="No CAS","",INDEX('[3]DEQ Pollutant List'!$C$7:$C$611,MATCH('[3]5. Pollutant Emissions - MB'!C6,'[3]DEQ Pollutant List'!$B$7:$B$611,0))),"")</f>
        <v/>
      </c>
      <c r="E6" s="246">
        <f>IFERROR(IF(OR($C6="",$C6="No CAS"),INDEX('[3]DEQ Pollutant List'!$A$7:$A$611,MATCH($D6,'[3]DEQ Pollutant List'!$C$7:$C$611,0)),INDEX('[3]DEQ Pollutant List'!$A$7:$A$611,MATCH($C6,'[3]DEQ Pollutant List'!$B$7:$B$611,0))),"")</f>
        <v>502</v>
      </c>
      <c r="F6" s="247">
        <v>0</v>
      </c>
      <c r="G6" s="248">
        <v>5.0000000000000001E-3</v>
      </c>
      <c r="H6" s="249"/>
      <c r="I6" s="256">
        <f>(INDEX('[3]4. Material Balance Activities'!$G:$G,MATCH($B6,'[3]4. Material Balance Activities'!$C:$C,0))-INDEX('[3]4. Material Balance Activities'!$M:$M,MATCH($B6,'[3]4. Material Balance Activities'!$C:$C,0)))*$G6*(1-$F6)</f>
        <v>4.6749999999999998</v>
      </c>
      <c r="J6" s="257">
        <f>(INDEX('[3]4. Material Balance Activities'!$H:$H,MATCH($B6,'[3]4. Material Balance Activities'!$C:$C,0))-INDEX('[3]4. Material Balance Activities'!$N:$N,MATCH($B6,'[3]4. Material Balance Activities'!$C:$C,0)))*$G6*(1-$F6)</f>
        <v>5.8500000000000005</v>
      </c>
      <c r="K6" s="258">
        <f>(INDEX('[3]4. Material Balance Activities'!$I:$I,MATCH($B6,'[3]4. Material Balance Activities'!$C:$C,0))-INDEX('[3]4. Material Balance Activities'!$O:$O,MATCH($B6,'[3]4. Material Balance Activities'!$C:$C,0)))*$G6*(1-$F6)</f>
        <v>7.3</v>
      </c>
      <c r="L6" s="256">
        <f>(INDEX('[3]4. Material Balance Activities'!$J:$J,MATCH($B6,'[3]4. Material Balance Activities'!$C:$C,0))-INDEX('[3]4. Material Balance Activities'!$P:$P,MATCH($B6,'[3]4. Material Balance Activities'!$C:$C,0)))*$G6*(1-$F6)</f>
        <v>2.2499999999999999E-2</v>
      </c>
      <c r="M6" s="257">
        <f>(INDEX('[3]4. Material Balance Activities'!$K:$K,MATCH($B6,'[3]4. Material Balance Activities'!$C:$C,0))-INDEX('[3]4. Material Balance Activities'!$Q:$Q,MATCH($B6,'[3]4. Material Balance Activities'!$C:$C,0)))*$G6*(1-$F6)</f>
        <v>4.4999999999999998E-2</v>
      </c>
      <c r="N6" s="258">
        <f>(INDEX('[3]4. Material Balance Activities'!$L:$L,MATCH($B6,'[3]4. Material Balance Activities'!$C:$C,0))-INDEX('[3]4. Material Balance Activities'!$R:$R,MATCH($B6,'[3]4. Material Balance Activities'!$C:$C,0)))*$G6*(1-$F6)</f>
        <v>6.5000000000000002E-2</v>
      </c>
    </row>
    <row r="7" spans="1:14" s="227" customFormat="1" x14ac:dyDescent="0.35">
      <c r="A7" s="242" t="s">
        <v>451</v>
      </c>
      <c r="B7" s="243" t="s">
        <v>445</v>
      </c>
      <c r="C7" s="254" t="s">
        <v>217</v>
      </c>
      <c r="D7" s="255" t="str">
        <f>IFERROR(IF(C7="No CAS","",INDEX('[3]DEQ Pollutant List'!$C$7:$C$611,MATCH('[3]5. Pollutant Emissions - MB'!C7,'[3]DEQ Pollutant List'!$B$7:$B$611,0))),"")</f>
        <v/>
      </c>
      <c r="E7" s="246">
        <f>IFERROR(IF(OR($C7="",$C7="No CAS"),INDEX('[3]DEQ Pollutant List'!$A$7:$A$611,MATCH($D7,'[3]DEQ Pollutant List'!$C$7:$C$611,0)),INDEX('[3]DEQ Pollutant List'!$A$7:$A$611,MATCH($C7,'[3]DEQ Pollutant List'!$B$7:$B$611,0))),"")</f>
        <v>250</v>
      </c>
      <c r="F7" s="247">
        <v>0</v>
      </c>
      <c r="G7" s="248">
        <v>0.7</v>
      </c>
      <c r="H7" s="249"/>
      <c r="I7" s="256">
        <f>(INDEX('[3]4. Material Balance Activities'!$G:$G,MATCH($B7,'[3]4. Material Balance Activities'!$C:$C,0))-INDEX('[3]4. Material Balance Activities'!$M:$M,MATCH($B7,'[3]4. Material Balance Activities'!$C:$C,0)))*$G7*(1-$F7)</f>
        <v>654.5</v>
      </c>
      <c r="J7" s="257">
        <f>(INDEX('[3]4. Material Balance Activities'!$H:$H,MATCH($B7,'[3]4. Material Balance Activities'!$C:$C,0))-INDEX('[3]4. Material Balance Activities'!$N:$N,MATCH($B7,'[3]4. Material Balance Activities'!$C:$C,0)))*$G7*(1-$F7)</f>
        <v>819</v>
      </c>
      <c r="K7" s="258">
        <f>(INDEX('[3]4. Material Balance Activities'!$I:$I,MATCH($B7,'[3]4. Material Balance Activities'!$C:$C,0))-INDEX('[3]4. Material Balance Activities'!$O:$O,MATCH($B7,'[3]4. Material Balance Activities'!$C:$C,0)))*$G7*(1-$F7)</f>
        <v>1021.9999999999999</v>
      </c>
      <c r="L7" s="256">
        <f>(INDEX('[3]4. Material Balance Activities'!$J:$J,MATCH($B7,'[3]4. Material Balance Activities'!$C:$C,0))-INDEX('[3]4. Material Balance Activities'!$P:$P,MATCH($B7,'[3]4. Material Balance Activities'!$C:$C,0)))*$G7*(1-$F7)</f>
        <v>3.15</v>
      </c>
      <c r="M7" s="257">
        <f>(INDEX('[3]4. Material Balance Activities'!$K:$K,MATCH($B7,'[3]4. Material Balance Activities'!$C:$C,0))-INDEX('[3]4. Material Balance Activities'!$Q:$Q,MATCH($B7,'[3]4. Material Balance Activities'!$C:$C,0)))*$G7*(1-$F7)</f>
        <v>6.3</v>
      </c>
      <c r="N7" s="258">
        <f>(INDEX('[3]4. Material Balance Activities'!$L:$L,MATCH($B7,'[3]4. Material Balance Activities'!$C:$C,0))-INDEX('[3]4. Material Balance Activities'!$R:$R,MATCH($B7,'[3]4. Material Balance Activities'!$C:$C,0)))*$G7*(1-$F7)</f>
        <v>9.1</v>
      </c>
    </row>
    <row r="8" spans="1:14" s="227" customFormat="1" x14ac:dyDescent="0.35">
      <c r="A8" s="242" t="s">
        <v>451</v>
      </c>
      <c r="B8" s="243" t="s">
        <v>445</v>
      </c>
      <c r="C8" s="254" t="s">
        <v>208</v>
      </c>
      <c r="D8" s="255" t="str">
        <f>IFERROR(IF(C8="No CAS","",INDEX('[3]DEQ Pollutant List'!$C$7:$C$611,MATCH('[3]5. Pollutant Emissions - MB'!C8,'[3]DEQ Pollutant List'!$B$7:$B$611,0))),"")</f>
        <v/>
      </c>
      <c r="E8" s="246">
        <f>IFERROR(IF(OR($C8="",$C8="No CAS"),INDEX('[3]DEQ Pollutant List'!$A$7:$A$611,MATCH($D8,'[3]DEQ Pollutant List'!$C$7:$C$611,0)),INDEX('[3]DEQ Pollutant List'!$A$7:$A$611,MATCH($C8,'[3]DEQ Pollutant List'!$B$7:$B$611,0))),"")</f>
        <v>33</v>
      </c>
      <c r="F8" s="247">
        <f>1-((1-0.72)*(1-0.99))</f>
        <v>0.99719999999999998</v>
      </c>
      <c r="G8" s="248">
        <v>0.05</v>
      </c>
      <c r="H8" s="249" t="s">
        <v>453</v>
      </c>
      <c r="I8" s="256">
        <f>(INDEX('[3]4. Material Balance Activities'!$G:$G,MATCH($B8,'[3]4. Material Balance Activities'!$C:$C,0))-INDEX('[3]4. Material Balance Activities'!$M:$M,MATCH($B8,'[3]4. Material Balance Activities'!$C:$C,0)))*$G8*(1-$F8)</f>
        <v>0.13090000000000115</v>
      </c>
      <c r="J8" s="257">
        <f>(INDEX('[3]4. Material Balance Activities'!$H:$H,MATCH($B8,'[3]4. Material Balance Activities'!$C:$C,0))-INDEX('[3]4. Material Balance Activities'!$N:$N,MATCH($B8,'[3]4. Material Balance Activities'!$C:$C,0)))*$G8*(1-$F8)</f>
        <v>0.16380000000000144</v>
      </c>
      <c r="K8" s="258">
        <f>(INDEX('[3]4. Material Balance Activities'!$I:$I,MATCH($B8,'[3]4. Material Balance Activities'!$C:$C,0))-INDEX('[3]4. Material Balance Activities'!$O:$O,MATCH($B8,'[3]4. Material Balance Activities'!$C:$C,0)))*$G8*(1-$F8)</f>
        <v>0.2044000000000018</v>
      </c>
      <c r="L8" s="256">
        <f>(INDEX('[3]4. Material Balance Activities'!$J:$J,MATCH($B8,'[3]4. Material Balance Activities'!$C:$C,0))-INDEX('[3]4. Material Balance Activities'!$P:$P,MATCH($B8,'[3]4. Material Balance Activities'!$C:$C,0)))*$G8*(1-$F8)</f>
        <v>6.3000000000000556E-4</v>
      </c>
      <c r="M8" s="257">
        <f>(INDEX('[3]4. Material Balance Activities'!$K:$K,MATCH($B8,'[3]4. Material Balance Activities'!$C:$C,0))-INDEX('[3]4. Material Balance Activities'!$Q:$Q,MATCH($B8,'[3]4. Material Balance Activities'!$C:$C,0)))*$G8*(1-$F8)</f>
        <v>1.2600000000000111E-3</v>
      </c>
      <c r="N8" s="258">
        <f>(INDEX('[3]4. Material Balance Activities'!$L:$L,MATCH($B8,'[3]4. Material Balance Activities'!$C:$C,0))-INDEX('[3]4. Material Balance Activities'!$R:$R,MATCH($B8,'[3]4. Material Balance Activities'!$C:$C,0)))*$G8*(1-$F8)</f>
        <v>1.820000000000016E-3</v>
      </c>
    </row>
    <row r="9" spans="1:14" s="227" customFormat="1" x14ac:dyDescent="0.35">
      <c r="A9" s="259"/>
      <c r="B9" s="260"/>
      <c r="C9" s="261"/>
      <c r="D9" s="262"/>
      <c r="E9" s="246" t="str">
        <f>IFERROR(IF(OR($C9="",$C9="No CAS"),INDEX('[3]DEQ Pollutant List'!$A$7:$A$611,MATCH($D9,'[3]DEQ Pollutant List'!$C$7:$C$611,0)),INDEX('[3]DEQ Pollutant List'!$A$7:$A$611,MATCH($C9,'[3]DEQ Pollutant List'!$B$7:$B$611,0))),"")</f>
        <v/>
      </c>
      <c r="F9" s="263"/>
      <c r="G9" s="264"/>
      <c r="H9" s="265"/>
      <c r="I9" s="266"/>
      <c r="J9" s="267"/>
      <c r="K9" s="268"/>
      <c r="L9" s="266"/>
      <c r="M9" s="267"/>
      <c r="N9" s="268"/>
    </row>
    <row r="10" spans="1:14" x14ac:dyDescent="0.35">
      <c r="A10" s="20"/>
      <c r="B10" s="202"/>
      <c r="C10" s="269"/>
      <c r="D10" s="203" t="str">
        <f>IFERROR(IF(C10="No CAS","",INDEX('[3]DEQ Pollutant List'!$C$7:$C$611,MATCH('[3]5. Pollutant Emissions - MB'!C10,'[3]DEQ Pollutant List'!$B$7:$B$611,0))),"")</f>
        <v/>
      </c>
      <c r="E10" s="8" t="str">
        <f>IFERROR(IF(OR($C10="",$C10="No CAS"),INDEX('[3]DEQ Pollutant List'!$A$7:$A$611,MATCH($D10,'[3]DEQ Pollutant List'!$C$7:$C$611,0)),INDEX('[3]DEQ Pollutant List'!$A$7:$A$611,MATCH($C10,'[3]DEQ Pollutant List'!$B$7:$B$611,0))),"")</f>
        <v/>
      </c>
      <c r="F10" s="270"/>
      <c r="G10" s="271"/>
      <c r="H10" s="272"/>
      <c r="I10" s="273"/>
      <c r="J10" s="274"/>
      <c r="K10" s="22"/>
      <c r="L10" s="273"/>
      <c r="M10" s="274"/>
      <c r="N10" s="22"/>
    </row>
    <row r="11" spans="1:14" x14ac:dyDescent="0.35">
      <c r="A11" s="20"/>
      <c r="B11" s="202"/>
      <c r="C11" s="269"/>
      <c r="D11" s="203" t="str">
        <f>IFERROR(IF(C11="No CAS","",INDEX('[3]DEQ Pollutant List'!$C$7:$C$611,MATCH('[3]5. Pollutant Emissions - MB'!C11,'[3]DEQ Pollutant List'!$B$7:$B$611,0))),"")</f>
        <v/>
      </c>
      <c r="E11" s="8" t="str">
        <f>IFERROR(IF(OR($C11="",$C11="No CAS"),INDEX('[3]DEQ Pollutant List'!$A$7:$A$611,MATCH($D11,'[3]DEQ Pollutant List'!$C$7:$C$611,0)),INDEX('[3]DEQ Pollutant List'!$A$7:$A$611,MATCH($C11,'[3]DEQ Pollutant List'!$B$7:$B$611,0))),"")</f>
        <v/>
      </c>
      <c r="F11" s="270"/>
      <c r="G11" s="271"/>
      <c r="H11" s="272"/>
      <c r="I11" s="273"/>
      <c r="J11" s="274"/>
      <c r="K11" s="22"/>
      <c r="L11" s="273"/>
      <c r="M11" s="274"/>
      <c r="N11" s="22"/>
    </row>
    <row r="12" spans="1:14" x14ac:dyDescent="0.35">
      <c r="A12" s="20"/>
      <c r="B12" s="202"/>
      <c r="C12" s="269"/>
      <c r="D12" s="203"/>
      <c r="E12" s="8" t="str">
        <f>IFERROR(IF(OR($C12="",$C12="No CAS"),INDEX('[3]DEQ Pollutant List'!$A$7:$A$611,MATCH($D12,'[3]DEQ Pollutant List'!$C$7:$C$611,0)),INDEX('[3]DEQ Pollutant List'!$A$7:$A$611,MATCH($C12,'[3]DEQ Pollutant List'!$B$7:$B$611,0))),"")</f>
        <v/>
      </c>
      <c r="F12" s="270"/>
      <c r="G12" s="271"/>
      <c r="H12" s="272"/>
      <c r="I12" s="273"/>
      <c r="J12" s="274"/>
      <c r="K12" s="22"/>
      <c r="L12" s="273"/>
      <c r="M12" s="274"/>
      <c r="N12" s="22"/>
    </row>
    <row r="13" spans="1:14" x14ac:dyDescent="0.35">
      <c r="A13" s="20"/>
      <c r="B13" s="202"/>
      <c r="C13" s="269"/>
      <c r="D13" s="203"/>
      <c r="E13" s="8" t="str">
        <f>IFERROR(IF(OR($C13="",$C13="No CAS"),INDEX('[3]DEQ Pollutant List'!$A$7:$A$611,MATCH($D13,'[3]DEQ Pollutant List'!$C$7:$C$611,0)),INDEX('[3]DEQ Pollutant List'!$A$7:$A$611,MATCH($C13,'[3]DEQ Pollutant List'!$B$7:$B$611,0))),"")</f>
        <v/>
      </c>
      <c r="F13" s="270"/>
      <c r="G13" s="271"/>
      <c r="H13" s="272"/>
      <c r="I13" s="273"/>
      <c r="J13" s="274"/>
      <c r="K13" s="22"/>
      <c r="L13" s="273"/>
      <c r="M13" s="274"/>
      <c r="N13" s="22"/>
    </row>
    <row r="14" spans="1:14" x14ac:dyDescent="0.35">
      <c r="A14" s="20"/>
      <c r="B14" s="202"/>
      <c r="C14" s="269"/>
      <c r="D14" s="203"/>
      <c r="E14" s="8" t="str">
        <f>IFERROR(IF(OR($C14="",$C14="No CAS"),INDEX('[3]DEQ Pollutant List'!$A$7:$A$611,MATCH($D14,'[3]DEQ Pollutant List'!$C$7:$C$611,0)),INDEX('[3]DEQ Pollutant List'!$A$7:$A$611,MATCH($C14,'[3]DEQ Pollutant List'!$B$7:$B$611,0))),"")</f>
        <v/>
      </c>
      <c r="F14" s="270"/>
      <c r="G14" s="271"/>
      <c r="H14" s="272"/>
      <c r="I14" s="273"/>
      <c r="J14" s="274"/>
      <c r="K14" s="22"/>
      <c r="L14" s="273"/>
      <c r="M14" s="274"/>
      <c r="N14" s="22"/>
    </row>
    <row r="15" spans="1:14" x14ac:dyDescent="0.35">
      <c r="A15" s="20"/>
      <c r="B15" s="202"/>
      <c r="C15" s="269"/>
      <c r="D15" s="203"/>
      <c r="E15" s="8" t="str">
        <f>IFERROR(IF(OR($C15="",$C15="No CAS"),INDEX('[3]DEQ Pollutant List'!$A$7:$A$611,MATCH($D15,'[3]DEQ Pollutant List'!$C$7:$C$611,0)),INDEX('[3]DEQ Pollutant List'!$A$7:$A$611,MATCH($C15,'[3]DEQ Pollutant List'!$B$7:$B$611,0))),"")</f>
        <v/>
      </c>
      <c r="F15" s="270"/>
      <c r="G15" s="271"/>
      <c r="H15" s="272"/>
      <c r="I15" s="273"/>
      <c r="J15" s="274"/>
      <c r="K15" s="22"/>
      <c r="L15" s="273"/>
      <c r="M15" s="274"/>
      <c r="N15" s="22"/>
    </row>
    <row r="16" spans="1:14" x14ac:dyDescent="0.35">
      <c r="A16" s="20"/>
      <c r="B16" s="202"/>
      <c r="C16" s="269"/>
      <c r="D16" s="203"/>
      <c r="E16" s="8" t="str">
        <f>IFERROR(IF(OR($C16="",$C16="No CAS"),INDEX('[3]DEQ Pollutant List'!$A$7:$A$611,MATCH($D16,'[3]DEQ Pollutant List'!$C$7:$C$611,0)),INDEX('[3]DEQ Pollutant List'!$A$7:$A$611,MATCH($C16,'[3]DEQ Pollutant List'!$B$7:$B$611,0))),"")</f>
        <v/>
      </c>
      <c r="F16" s="270"/>
      <c r="G16" s="271"/>
      <c r="H16" s="272"/>
      <c r="I16" s="273"/>
      <c r="J16" s="274"/>
      <c r="K16" s="22"/>
      <c r="L16" s="273"/>
      <c r="M16" s="274"/>
      <c r="N16" s="22"/>
    </row>
    <row r="17" spans="1:14" x14ac:dyDescent="0.35">
      <c r="A17" s="20"/>
      <c r="B17" s="202"/>
      <c r="C17" s="269"/>
      <c r="D17" s="203"/>
      <c r="E17" s="8" t="str">
        <f>IFERROR(IF(OR($C17="",$C17="No CAS"),INDEX('[3]DEQ Pollutant List'!$A$7:$A$611,MATCH($D17,'[3]DEQ Pollutant List'!$C$7:$C$611,0)),INDEX('[3]DEQ Pollutant List'!$A$7:$A$611,MATCH($C17,'[3]DEQ Pollutant List'!$B$7:$B$611,0))),"")</f>
        <v/>
      </c>
      <c r="F17" s="270"/>
      <c r="G17" s="271"/>
      <c r="H17" s="272"/>
      <c r="I17" s="273"/>
      <c r="J17" s="274"/>
      <c r="K17" s="22"/>
      <c r="L17" s="273"/>
      <c r="M17" s="274"/>
      <c r="N17" s="22"/>
    </row>
    <row r="18" spans="1:14" x14ac:dyDescent="0.35">
      <c r="A18" s="20"/>
      <c r="B18" s="202"/>
      <c r="C18" s="269"/>
      <c r="D18" s="203" t="str">
        <f>IFERROR(IF(C18="No CAS","",INDEX('[3]DEQ Pollutant List'!$C$7:$C$611,MATCH('[3]5. Pollutant Emissions - MB'!C18,'[3]DEQ Pollutant List'!$B$7:$B$611,0))),"")</f>
        <v/>
      </c>
      <c r="E18" s="8" t="str">
        <f>IFERROR(IF(OR($C18="",$C18="No CAS"),INDEX('[3]DEQ Pollutant List'!$A$7:$A$611,MATCH($D18,'[3]DEQ Pollutant List'!$C$7:$C$611,0)),INDEX('[3]DEQ Pollutant List'!$A$7:$A$611,MATCH($C18,'[3]DEQ Pollutant List'!$B$7:$B$611,0))),"")</f>
        <v/>
      </c>
      <c r="F18" s="270"/>
      <c r="G18" s="271"/>
      <c r="H18" s="272"/>
      <c r="I18" s="273"/>
      <c r="J18" s="274"/>
      <c r="K18" s="22"/>
      <c r="L18" s="273"/>
      <c r="M18" s="274"/>
      <c r="N18" s="22"/>
    </row>
    <row r="19" spans="1:14" x14ac:dyDescent="0.35">
      <c r="A19" s="20"/>
      <c r="B19" s="202"/>
      <c r="C19" s="269"/>
      <c r="D19" s="203" t="str">
        <f>IFERROR(IF(C19="No CAS","",INDEX('[3]DEQ Pollutant List'!$C$7:$C$611,MATCH('[3]5. Pollutant Emissions - MB'!C19,'[3]DEQ Pollutant List'!$B$7:$B$611,0))),"")</f>
        <v/>
      </c>
      <c r="E19" s="8" t="str">
        <f>IFERROR(IF(OR($C19="",$C19="No CAS"),INDEX('[3]DEQ Pollutant List'!$A$7:$A$611,MATCH($D19,'[3]DEQ Pollutant List'!$C$7:$C$611,0)),INDEX('[3]DEQ Pollutant List'!$A$7:$A$611,MATCH($C19,'[3]DEQ Pollutant List'!$B$7:$B$611,0))),"")</f>
        <v/>
      </c>
      <c r="F19" s="270"/>
      <c r="G19" s="271"/>
      <c r="H19" s="272"/>
      <c r="I19" s="273"/>
      <c r="J19" s="274"/>
      <c r="K19" s="22"/>
      <c r="L19" s="273"/>
      <c r="M19" s="274"/>
      <c r="N19" s="22"/>
    </row>
    <row r="20" spans="1:14" x14ac:dyDescent="0.35">
      <c r="A20" s="20"/>
      <c r="B20" s="202"/>
      <c r="C20" s="269"/>
      <c r="D20" s="203" t="str">
        <f>IFERROR(IF(C20="No CAS","",INDEX('[3]DEQ Pollutant List'!$C$7:$C$611,MATCH('[3]5. Pollutant Emissions - MB'!C20,'[3]DEQ Pollutant List'!$B$7:$B$611,0))),"")</f>
        <v/>
      </c>
      <c r="E20" s="8" t="str">
        <f>IFERROR(IF(OR($C20="",$C20="No CAS"),INDEX('[3]DEQ Pollutant List'!$A$7:$A$611,MATCH($D20,'[3]DEQ Pollutant List'!$C$7:$C$611,0)),INDEX('[3]DEQ Pollutant List'!$A$7:$A$611,MATCH($C20,'[3]DEQ Pollutant List'!$B$7:$B$611,0))),"")</f>
        <v/>
      </c>
      <c r="F20" s="270"/>
      <c r="G20" s="271"/>
      <c r="H20" s="272"/>
      <c r="I20" s="273"/>
      <c r="J20" s="274"/>
      <c r="K20" s="22"/>
      <c r="L20" s="273"/>
      <c r="M20" s="274"/>
      <c r="N20" s="22"/>
    </row>
    <row r="21" spans="1:14" x14ac:dyDescent="0.35">
      <c r="A21" s="20"/>
      <c r="B21" s="202"/>
      <c r="C21" s="269"/>
      <c r="D21" s="203" t="str">
        <f>IFERROR(IF(C21="No CAS","",INDEX('[3]DEQ Pollutant List'!$C$7:$C$611,MATCH('[3]5. Pollutant Emissions - MB'!C21,'[3]DEQ Pollutant List'!$B$7:$B$611,0))),"")</f>
        <v/>
      </c>
      <c r="E21" s="8" t="str">
        <f>IFERROR(IF(OR($C21="",$C21="No CAS"),INDEX('[3]DEQ Pollutant List'!$A$7:$A$611,MATCH($D21,'[3]DEQ Pollutant List'!$C$7:$C$611,0)),INDEX('[3]DEQ Pollutant List'!$A$7:$A$611,MATCH($C21,'[3]DEQ Pollutant List'!$B$7:$B$611,0))),"")</f>
        <v/>
      </c>
      <c r="F21" s="270"/>
      <c r="G21" s="271"/>
      <c r="H21" s="272"/>
      <c r="I21" s="273"/>
      <c r="J21" s="274"/>
      <c r="K21" s="22"/>
      <c r="L21" s="273"/>
      <c r="M21" s="274"/>
      <c r="N21" s="22"/>
    </row>
    <row r="22" spans="1:14" x14ac:dyDescent="0.35">
      <c r="A22" s="20"/>
      <c r="B22" s="202"/>
      <c r="C22" s="269"/>
      <c r="D22" s="203" t="str">
        <f>IFERROR(IF(C22="No CAS","",INDEX('[3]DEQ Pollutant List'!$C$7:$C$611,MATCH('[3]5. Pollutant Emissions - MB'!C22,'[3]DEQ Pollutant List'!$B$7:$B$611,0))),"")</f>
        <v/>
      </c>
      <c r="E22" s="8" t="str">
        <f>IFERROR(IF(OR($C22="",$C22="No CAS"),INDEX('[3]DEQ Pollutant List'!$A$7:$A$611,MATCH($D22,'[3]DEQ Pollutant List'!$C$7:$C$611,0)),INDEX('[3]DEQ Pollutant List'!$A$7:$A$611,MATCH($C22,'[3]DEQ Pollutant List'!$B$7:$B$611,0))),"")</f>
        <v/>
      </c>
      <c r="F22" s="270"/>
      <c r="G22" s="271"/>
      <c r="H22" s="272"/>
      <c r="I22" s="273"/>
      <c r="J22" s="274"/>
      <c r="K22" s="22"/>
      <c r="L22" s="273"/>
      <c r="M22" s="274"/>
      <c r="N22" s="22"/>
    </row>
    <row r="23" spans="1:14" x14ac:dyDescent="0.35">
      <c r="A23" s="20"/>
      <c r="B23" s="202"/>
      <c r="C23" s="269"/>
      <c r="D23" s="203" t="str">
        <f>IFERROR(IF(C23="No CAS","",INDEX('[3]DEQ Pollutant List'!$C$7:$C$611,MATCH('[3]5. Pollutant Emissions - MB'!C23,'[3]DEQ Pollutant List'!$B$7:$B$611,0))),"")</f>
        <v/>
      </c>
      <c r="E23" s="8" t="str">
        <f>IFERROR(IF(OR($C23="",$C23="No CAS"),INDEX('[3]DEQ Pollutant List'!$A$7:$A$611,MATCH($D23,'[3]DEQ Pollutant List'!$C$7:$C$611,0)),INDEX('[3]DEQ Pollutant List'!$A$7:$A$611,MATCH($C23,'[3]DEQ Pollutant List'!$B$7:$B$611,0))),"")</f>
        <v/>
      </c>
      <c r="F23" s="270"/>
      <c r="G23" s="271"/>
      <c r="H23" s="272"/>
      <c r="I23" s="273"/>
      <c r="J23" s="274"/>
      <c r="K23" s="22"/>
      <c r="L23" s="273"/>
      <c r="M23" s="274"/>
      <c r="N23" s="22"/>
    </row>
    <row r="24" spans="1:14" x14ac:dyDescent="0.35">
      <c r="A24" s="20"/>
      <c r="B24" s="202"/>
      <c r="C24" s="269"/>
      <c r="D24" s="203" t="str">
        <f>IFERROR(IF(C24="No CAS","",INDEX('[3]DEQ Pollutant List'!$C$7:$C$611,MATCH('[3]5. Pollutant Emissions - MB'!C24,'[3]DEQ Pollutant List'!$B$7:$B$611,0))),"")</f>
        <v/>
      </c>
      <c r="E24" s="8" t="str">
        <f>IFERROR(IF(OR($C24="",$C24="No CAS"),INDEX('[3]DEQ Pollutant List'!$A$7:$A$611,MATCH($D24,'[3]DEQ Pollutant List'!$C$7:$C$611,0)),INDEX('[3]DEQ Pollutant List'!$A$7:$A$611,MATCH($C24,'[3]DEQ Pollutant List'!$B$7:$B$611,0))),"")</f>
        <v/>
      </c>
      <c r="F24" s="270"/>
      <c r="G24" s="271"/>
      <c r="H24" s="272"/>
      <c r="I24" s="273"/>
      <c r="J24" s="274"/>
      <c r="K24" s="22"/>
      <c r="L24" s="273"/>
      <c r="M24" s="274"/>
      <c r="N24" s="22"/>
    </row>
    <row r="25" spans="1:14" x14ac:dyDescent="0.35">
      <c r="A25" s="20"/>
      <c r="B25" s="202"/>
      <c r="C25" s="269"/>
      <c r="D25" s="203" t="str">
        <f>IFERROR(IF(C25="No CAS","",INDEX('[3]DEQ Pollutant List'!$C$7:$C$611,MATCH('[3]5. Pollutant Emissions - MB'!C25,'[3]DEQ Pollutant List'!$B$7:$B$611,0))),"")</f>
        <v/>
      </c>
      <c r="E25" s="8" t="str">
        <f>IFERROR(IF(OR($C25="",$C25="No CAS"),INDEX('[3]DEQ Pollutant List'!$A$7:$A$611,MATCH($D25,'[3]DEQ Pollutant List'!$C$7:$C$611,0)),INDEX('[3]DEQ Pollutant List'!$A$7:$A$611,MATCH($C25,'[3]DEQ Pollutant List'!$B$7:$B$611,0))),"")</f>
        <v/>
      </c>
      <c r="F25" s="270"/>
      <c r="G25" s="271"/>
      <c r="H25" s="272"/>
      <c r="I25" s="273"/>
      <c r="J25" s="274"/>
      <c r="K25" s="22"/>
      <c r="L25" s="273"/>
      <c r="M25" s="274"/>
      <c r="N25" s="22"/>
    </row>
    <row r="26" spans="1:14" x14ac:dyDescent="0.35">
      <c r="A26" s="20"/>
      <c r="B26" s="202"/>
      <c r="C26" s="269"/>
      <c r="D26" s="203" t="str">
        <f>IFERROR(IF(C26="No CAS","",INDEX('[3]DEQ Pollutant List'!$C$7:$C$611,MATCH('[3]5. Pollutant Emissions - MB'!C26,'[3]DEQ Pollutant List'!$B$7:$B$611,0))),"")</f>
        <v/>
      </c>
      <c r="E26" s="8" t="str">
        <f>IFERROR(IF(OR($C26="",$C26="No CAS"),INDEX('[3]DEQ Pollutant List'!$A$7:$A$611,MATCH($D26,'[3]DEQ Pollutant List'!$C$7:$C$611,0)),INDEX('[3]DEQ Pollutant List'!$A$7:$A$611,MATCH($C26,'[3]DEQ Pollutant List'!$B$7:$B$611,0))),"")</f>
        <v/>
      </c>
      <c r="F26" s="270"/>
      <c r="G26" s="271"/>
      <c r="H26" s="272"/>
      <c r="I26" s="273"/>
      <c r="J26" s="274"/>
      <c r="K26" s="22"/>
      <c r="L26" s="273"/>
      <c r="M26" s="274"/>
      <c r="N26" s="22"/>
    </row>
    <row r="27" spans="1:14" x14ac:dyDescent="0.35">
      <c r="A27" s="20"/>
      <c r="B27" s="202"/>
      <c r="C27" s="269"/>
      <c r="D27" s="203" t="str">
        <f>IFERROR(IF(C27="No CAS","",INDEX('[3]DEQ Pollutant List'!$C$7:$C$611,MATCH('[3]5. Pollutant Emissions - MB'!C27,'[3]DEQ Pollutant List'!$B$7:$B$611,0))),"")</f>
        <v/>
      </c>
      <c r="E27" s="8" t="str">
        <f>IFERROR(IF(OR($C27="",$C27="No CAS"),INDEX('[3]DEQ Pollutant List'!$A$7:$A$611,MATCH($D27,'[3]DEQ Pollutant List'!$C$7:$C$611,0)),INDEX('[3]DEQ Pollutant List'!$A$7:$A$611,MATCH($C27,'[3]DEQ Pollutant List'!$B$7:$B$611,0))),"")</f>
        <v/>
      </c>
      <c r="F27" s="270"/>
      <c r="G27" s="271"/>
      <c r="H27" s="272"/>
      <c r="I27" s="273"/>
      <c r="J27" s="274"/>
      <c r="K27" s="22"/>
      <c r="L27" s="273"/>
      <c r="M27" s="274"/>
      <c r="N27" s="22"/>
    </row>
    <row r="28" spans="1:14" x14ac:dyDescent="0.35">
      <c r="A28" s="20"/>
      <c r="B28" s="202"/>
      <c r="C28" s="269"/>
      <c r="D28" s="203" t="str">
        <f>IFERROR(IF(C28="No CAS","",INDEX('[3]DEQ Pollutant List'!$C$7:$C$611,MATCH('[3]5. Pollutant Emissions - MB'!C28,'[3]DEQ Pollutant List'!$B$7:$B$611,0))),"")</f>
        <v/>
      </c>
      <c r="E28" s="8" t="str">
        <f>IFERROR(IF(OR($C28="",$C28="No CAS"),INDEX('[3]DEQ Pollutant List'!$A$7:$A$611,MATCH($D28,'[3]DEQ Pollutant List'!$C$7:$C$611,0)),INDEX('[3]DEQ Pollutant List'!$A$7:$A$611,MATCH($C28,'[3]DEQ Pollutant List'!$B$7:$B$611,0))),"")</f>
        <v/>
      </c>
      <c r="F28" s="270"/>
      <c r="G28" s="271"/>
      <c r="H28" s="272"/>
      <c r="I28" s="273"/>
      <c r="J28" s="274"/>
      <c r="K28" s="22"/>
      <c r="L28" s="273"/>
      <c r="M28" s="274"/>
      <c r="N28" s="22"/>
    </row>
    <row r="29" spans="1:14" x14ac:dyDescent="0.35">
      <c r="A29" s="20"/>
      <c r="B29" s="202"/>
      <c r="C29" s="269"/>
      <c r="D29" s="203" t="str">
        <f>IFERROR(IF(C29="No CAS","",INDEX('[3]DEQ Pollutant List'!$C$7:$C$611,MATCH('[3]5. Pollutant Emissions - MB'!C29,'[3]DEQ Pollutant List'!$B$7:$B$611,0))),"")</f>
        <v/>
      </c>
      <c r="E29" s="8" t="str">
        <f>IFERROR(IF(OR($C29="",$C29="No CAS"),INDEX('[3]DEQ Pollutant List'!$A$7:$A$611,MATCH($D29,'[3]DEQ Pollutant List'!$C$7:$C$611,0)),INDEX('[3]DEQ Pollutant List'!$A$7:$A$611,MATCH($C29,'[3]DEQ Pollutant List'!$B$7:$B$611,0))),"")</f>
        <v/>
      </c>
      <c r="F29" s="270"/>
      <c r="G29" s="271"/>
      <c r="H29" s="272"/>
      <c r="I29" s="273"/>
      <c r="J29" s="274"/>
      <c r="K29" s="22"/>
      <c r="L29" s="273"/>
      <c r="M29" s="274"/>
      <c r="N29" s="22"/>
    </row>
    <row r="30" spans="1:14" x14ac:dyDescent="0.35">
      <c r="A30" s="20"/>
      <c r="B30" s="202"/>
      <c r="C30" s="269"/>
      <c r="D30" s="203" t="str">
        <f>IFERROR(IF(C30="No CAS","",INDEX('[3]DEQ Pollutant List'!$C$7:$C$611,MATCH('[3]5. Pollutant Emissions - MB'!C30,'[3]DEQ Pollutant List'!$B$7:$B$611,0))),"")</f>
        <v/>
      </c>
      <c r="E30" s="8" t="str">
        <f>IFERROR(IF(OR($C30="",$C30="No CAS"),INDEX('[3]DEQ Pollutant List'!$A$7:$A$611,MATCH($D30,'[3]DEQ Pollutant List'!$C$7:$C$611,0)),INDEX('[3]DEQ Pollutant List'!$A$7:$A$611,MATCH($C30,'[3]DEQ Pollutant List'!$B$7:$B$611,0))),"")</f>
        <v/>
      </c>
      <c r="F30" s="270"/>
      <c r="G30" s="271"/>
      <c r="H30" s="272"/>
      <c r="I30" s="273"/>
      <c r="J30" s="274"/>
      <c r="K30" s="22"/>
      <c r="L30" s="273"/>
      <c r="M30" s="274"/>
      <c r="N30" s="22"/>
    </row>
    <row r="31" spans="1:14" x14ac:dyDescent="0.35">
      <c r="A31" s="20"/>
      <c r="B31" s="202"/>
      <c r="C31" s="269"/>
      <c r="D31" s="203" t="str">
        <f>IFERROR(IF(C31="No CAS","",INDEX('[3]DEQ Pollutant List'!$C$7:$C$611,MATCH('[3]5. Pollutant Emissions - MB'!C31,'[3]DEQ Pollutant List'!$B$7:$B$611,0))),"")</f>
        <v/>
      </c>
      <c r="E31" s="8" t="str">
        <f>IFERROR(IF(OR($C31="",$C31="No CAS"),INDEX('[3]DEQ Pollutant List'!$A$7:$A$611,MATCH($D31,'[3]DEQ Pollutant List'!$C$7:$C$611,0)),INDEX('[3]DEQ Pollutant List'!$A$7:$A$611,MATCH($C31,'[3]DEQ Pollutant List'!$B$7:$B$611,0))),"")</f>
        <v/>
      </c>
      <c r="F31" s="270"/>
      <c r="G31" s="271"/>
      <c r="H31" s="272"/>
      <c r="I31" s="273"/>
      <c r="J31" s="274"/>
      <c r="K31" s="22"/>
      <c r="L31" s="273"/>
      <c r="M31" s="274"/>
      <c r="N31" s="22"/>
    </row>
    <row r="32" spans="1:14" x14ac:dyDescent="0.35">
      <c r="A32" s="20"/>
      <c r="B32" s="202"/>
      <c r="C32" s="269"/>
      <c r="D32" s="203" t="str">
        <f>IFERROR(IF(C32="No CAS","",INDEX('[3]DEQ Pollutant List'!$C$7:$C$611,MATCH('[3]5. Pollutant Emissions - MB'!C32,'[3]DEQ Pollutant List'!$B$7:$B$611,0))),"")</f>
        <v/>
      </c>
      <c r="E32" s="8" t="str">
        <f>IFERROR(IF(OR($C32="",$C32="No CAS"),INDEX('[3]DEQ Pollutant List'!$A$7:$A$611,MATCH($D32,'[3]DEQ Pollutant List'!$C$7:$C$611,0)),INDEX('[3]DEQ Pollutant List'!$A$7:$A$611,MATCH($C32,'[3]DEQ Pollutant List'!$B$7:$B$611,0))),"")</f>
        <v/>
      </c>
      <c r="F32" s="270"/>
      <c r="G32" s="271"/>
      <c r="H32" s="272"/>
      <c r="I32" s="273"/>
      <c r="J32" s="274"/>
      <c r="K32" s="22"/>
      <c r="L32" s="273"/>
      <c r="M32" s="274"/>
      <c r="N32" s="22"/>
    </row>
    <row r="33" spans="1:14" x14ac:dyDescent="0.35">
      <c r="A33" s="20"/>
      <c r="B33" s="202"/>
      <c r="C33" s="269"/>
      <c r="D33" s="203" t="str">
        <f>IFERROR(IF(C33="No CAS","",INDEX('[3]DEQ Pollutant List'!$C$7:$C$611,MATCH('[3]5. Pollutant Emissions - MB'!C33,'[3]DEQ Pollutant List'!$B$7:$B$611,0))),"")</f>
        <v/>
      </c>
      <c r="E33" s="8" t="str">
        <f>IFERROR(IF(OR($C33="",$C33="No CAS"),INDEX('[3]DEQ Pollutant List'!$A$7:$A$611,MATCH($D33,'[3]DEQ Pollutant List'!$C$7:$C$611,0)),INDEX('[3]DEQ Pollutant List'!$A$7:$A$611,MATCH($C33,'[3]DEQ Pollutant List'!$B$7:$B$611,0))),"")</f>
        <v/>
      </c>
      <c r="F33" s="270"/>
      <c r="G33" s="271"/>
      <c r="H33" s="272"/>
      <c r="I33" s="273"/>
      <c r="J33" s="274"/>
      <c r="K33" s="22"/>
      <c r="L33" s="273"/>
      <c r="M33" s="274"/>
      <c r="N33" s="22"/>
    </row>
    <row r="34" spans="1:14" x14ac:dyDescent="0.35">
      <c r="A34" s="20"/>
      <c r="B34" s="202"/>
      <c r="C34" s="269"/>
      <c r="D34" s="203" t="str">
        <f>IFERROR(IF(C34="No CAS","",INDEX('[3]DEQ Pollutant List'!$C$7:$C$611,MATCH('[3]5. Pollutant Emissions - MB'!C34,'[3]DEQ Pollutant List'!$B$7:$B$611,0))),"")</f>
        <v/>
      </c>
      <c r="E34" s="8" t="str">
        <f>IFERROR(IF(OR($C34="",$C34="No CAS"),INDEX('[3]DEQ Pollutant List'!$A$7:$A$611,MATCH($D34,'[3]DEQ Pollutant List'!$C$7:$C$611,0)),INDEX('[3]DEQ Pollutant List'!$A$7:$A$611,MATCH($C34,'[3]DEQ Pollutant List'!$B$7:$B$611,0))),"")</f>
        <v/>
      </c>
      <c r="F34" s="270"/>
      <c r="G34" s="271"/>
      <c r="H34" s="272"/>
      <c r="I34" s="273"/>
      <c r="J34" s="274"/>
      <c r="K34" s="22"/>
      <c r="L34" s="273"/>
      <c r="M34" s="274"/>
      <c r="N34" s="22"/>
    </row>
    <row r="35" spans="1:14" x14ac:dyDescent="0.35">
      <c r="A35" s="20"/>
      <c r="B35" s="202"/>
      <c r="C35" s="269"/>
      <c r="D35" s="203" t="str">
        <f>IFERROR(IF(C35="No CAS","",INDEX('[3]DEQ Pollutant List'!$C$7:$C$611,MATCH('[3]5. Pollutant Emissions - MB'!C35,'[3]DEQ Pollutant List'!$B$7:$B$611,0))),"")</f>
        <v/>
      </c>
      <c r="E35" s="8" t="str">
        <f>IFERROR(IF(OR($C35="",$C35="No CAS"),INDEX('[3]DEQ Pollutant List'!$A$7:$A$611,MATCH($D35,'[3]DEQ Pollutant List'!$C$7:$C$611,0)),INDEX('[3]DEQ Pollutant List'!$A$7:$A$611,MATCH($C35,'[3]DEQ Pollutant List'!$B$7:$B$611,0))),"")</f>
        <v/>
      </c>
      <c r="F35" s="270"/>
      <c r="G35" s="271"/>
      <c r="H35" s="272"/>
      <c r="I35" s="273"/>
      <c r="J35" s="274"/>
      <c r="K35" s="22"/>
      <c r="L35" s="273"/>
      <c r="M35" s="274"/>
      <c r="N35" s="22"/>
    </row>
    <row r="36" spans="1:14" x14ac:dyDescent="0.35">
      <c r="A36" s="20"/>
      <c r="B36" s="202"/>
      <c r="C36" s="269"/>
      <c r="D36" s="203" t="str">
        <f>IFERROR(IF(C36="No CAS","",INDEX('[3]DEQ Pollutant List'!$C$7:$C$611,MATCH('[3]5. Pollutant Emissions - MB'!C36,'[3]DEQ Pollutant List'!$B$7:$B$611,0))),"")</f>
        <v/>
      </c>
      <c r="E36" s="8" t="str">
        <f>IFERROR(IF(OR($C36="",$C36="No CAS"),INDEX('[3]DEQ Pollutant List'!$A$7:$A$611,MATCH($D36,'[3]DEQ Pollutant List'!$C$7:$C$611,0)),INDEX('[3]DEQ Pollutant List'!$A$7:$A$611,MATCH($C36,'[3]DEQ Pollutant List'!$B$7:$B$611,0))),"")</f>
        <v/>
      </c>
      <c r="F36" s="270"/>
      <c r="G36" s="271"/>
      <c r="H36" s="272"/>
      <c r="I36" s="273"/>
      <c r="J36" s="274"/>
      <c r="K36" s="22"/>
      <c r="L36" s="273"/>
      <c r="M36" s="274"/>
      <c r="N36" s="22"/>
    </row>
    <row r="37" spans="1:14" x14ac:dyDescent="0.35">
      <c r="A37" s="20"/>
      <c r="B37" s="202"/>
      <c r="C37" s="269"/>
      <c r="D37" s="203" t="str">
        <f>IFERROR(IF(C37="No CAS","",INDEX('[3]DEQ Pollutant List'!$C$7:$C$611,MATCH('[3]5. Pollutant Emissions - MB'!C37,'[3]DEQ Pollutant List'!$B$7:$B$611,0))),"")</f>
        <v/>
      </c>
      <c r="E37" s="8" t="str">
        <f>IFERROR(IF(OR($C37="",$C37="No CAS"),INDEX('[3]DEQ Pollutant List'!$A$7:$A$611,MATCH($D37,'[3]DEQ Pollutant List'!$C$7:$C$611,0)),INDEX('[3]DEQ Pollutant List'!$A$7:$A$611,MATCH($C37,'[3]DEQ Pollutant List'!$B$7:$B$611,0))),"")</f>
        <v/>
      </c>
      <c r="F37" s="270"/>
      <c r="G37" s="271"/>
      <c r="H37" s="272"/>
      <c r="I37" s="273"/>
      <c r="J37" s="274"/>
      <c r="K37" s="22"/>
      <c r="L37" s="273"/>
      <c r="M37" s="274"/>
      <c r="N37" s="22"/>
    </row>
    <row r="38" spans="1:14" x14ac:dyDescent="0.35">
      <c r="A38" s="20"/>
      <c r="B38" s="202"/>
      <c r="C38" s="269"/>
      <c r="D38" s="203" t="str">
        <f>IFERROR(IF(C38="No CAS","",INDEX('[3]DEQ Pollutant List'!$C$7:$C$611,MATCH('[3]5. Pollutant Emissions - MB'!C38,'[3]DEQ Pollutant List'!$B$7:$B$611,0))),"")</f>
        <v/>
      </c>
      <c r="E38" s="8" t="str">
        <f>IFERROR(IF(OR($C38="",$C38="No CAS"),INDEX('[3]DEQ Pollutant List'!$A$7:$A$611,MATCH($D38,'[3]DEQ Pollutant List'!$C$7:$C$611,0)),INDEX('[3]DEQ Pollutant List'!$A$7:$A$611,MATCH($C38,'[3]DEQ Pollutant List'!$B$7:$B$611,0))),"")</f>
        <v/>
      </c>
      <c r="F38" s="270"/>
      <c r="G38" s="271"/>
      <c r="H38" s="272"/>
      <c r="I38" s="273"/>
      <c r="J38" s="274"/>
      <c r="K38" s="22"/>
      <c r="L38" s="273"/>
      <c r="M38" s="274"/>
      <c r="N38" s="22"/>
    </row>
    <row r="39" spans="1:14" x14ac:dyDescent="0.35">
      <c r="A39" s="20"/>
      <c r="B39" s="202"/>
      <c r="C39" s="269"/>
      <c r="D39" s="203" t="str">
        <f>IFERROR(IF(C39="No CAS","",INDEX('[3]DEQ Pollutant List'!$C$7:$C$611,MATCH('[3]5. Pollutant Emissions - MB'!C39,'[3]DEQ Pollutant List'!$B$7:$B$611,0))),"")</f>
        <v/>
      </c>
      <c r="E39" s="8" t="str">
        <f>IFERROR(IF(OR($C39="",$C39="No CAS"),INDEX('[3]DEQ Pollutant List'!$A$7:$A$611,MATCH($D39,'[3]DEQ Pollutant List'!$C$7:$C$611,0)),INDEX('[3]DEQ Pollutant List'!$A$7:$A$611,MATCH($C39,'[3]DEQ Pollutant List'!$B$7:$B$611,0))),"")</f>
        <v/>
      </c>
      <c r="F39" s="270"/>
      <c r="G39" s="271"/>
      <c r="H39" s="272"/>
      <c r="I39" s="273"/>
      <c r="J39" s="274"/>
      <c r="K39" s="22"/>
      <c r="L39" s="273"/>
      <c r="M39" s="274"/>
      <c r="N39" s="22"/>
    </row>
    <row r="40" spans="1:14" x14ac:dyDescent="0.35">
      <c r="A40" s="20"/>
      <c r="B40" s="202"/>
      <c r="C40" s="269"/>
      <c r="D40" s="203" t="str">
        <f>IFERROR(IF(C40="No CAS","",INDEX('[3]DEQ Pollutant List'!$C$7:$C$611,MATCH('[3]5. Pollutant Emissions - MB'!C40,'[3]DEQ Pollutant List'!$B$7:$B$611,0))),"")</f>
        <v/>
      </c>
      <c r="E40" s="8" t="str">
        <f>IFERROR(IF(OR($C40="",$C40="No CAS"),INDEX('[3]DEQ Pollutant List'!$A$7:$A$611,MATCH($D40,'[3]DEQ Pollutant List'!$C$7:$C$611,0)),INDEX('[3]DEQ Pollutant List'!$A$7:$A$611,MATCH($C40,'[3]DEQ Pollutant List'!$B$7:$B$611,0))),"")</f>
        <v/>
      </c>
      <c r="F40" s="270"/>
      <c r="G40" s="271"/>
      <c r="H40" s="272"/>
      <c r="I40" s="273"/>
      <c r="J40" s="274"/>
      <c r="K40" s="22"/>
      <c r="L40" s="273"/>
      <c r="M40" s="274"/>
      <c r="N40" s="22"/>
    </row>
    <row r="41" spans="1:14" x14ac:dyDescent="0.35">
      <c r="A41" s="20"/>
      <c r="B41" s="202"/>
      <c r="C41" s="269"/>
      <c r="D41" s="203" t="str">
        <f>IFERROR(IF(C41="No CAS","",INDEX('[3]DEQ Pollutant List'!$C$7:$C$611,MATCH('[3]5. Pollutant Emissions - MB'!C41,'[3]DEQ Pollutant List'!$B$7:$B$611,0))),"")</f>
        <v/>
      </c>
      <c r="E41" s="8" t="str">
        <f>IFERROR(IF(OR($C41="",$C41="No CAS"),INDEX('[3]DEQ Pollutant List'!$A$7:$A$611,MATCH($D41,'[3]DEQ Pollutant List'!$C$7:$C$611,0)),INDEX('[3]DEQ Pollutant List'!$A$7:$A$611,MATCH($C41,'[3]DEQ Pollutant List'!$B$7:$B$611,0))),"")</f>
        <v/>
      </c>
      <c r="F41" s="270"/>
      <c r="G41" s="271"/>
      <c r="H41" s="272"/>
      <c r="I41" s="273"/>
      <c r="J41" s="274"/>
      <c r="K41" s="22"/>
      <c r="L41" s="273"/>
      <c r="M41" s="274"/>
      <c r="N41" s="22"/>
    </row>
    <row r="42" spans="1:14" x14ac:dyDescent="0.35">
      <c r="A42" s="20"/>
      <c r="B42" s="202"/>
      <c r="C42" s="269"/>
      <c r="D42" s="203" t="str">
        <f>IFERROR(IF(C42="No CAS","",INDEX('[3]DEQ Pollutant List'!$C$7:$C$611,MATCH('[3]5. Pollutant Emissions - MB'!C42,'[3]DEQ Pollutant List'!$B$7:$B$611,0))),"")</f>
        <v/>
      </c>
      <c r="E42" s="8" t="str">
        <f>IFERROR(IF(OR($C42="",$C42="No CAS"),INDEX('[3]DEQ Pollutant List'!$A$7:$A$611,MATCH($D42,'[3]DEQ Pollutant List'!$C$7:$C$611,0)),INDEX('[3]DEQ Pollutant List'!$A$7:$A$611,MATCH($C42,'[3]DEQ Pollutant List'!$B$7:$B$611,0))),"")</f>
        <v/>
      </c>
      <c r="F42" s="270"/>
      <c r="G42" s="271"/>
      <c r="H42" s="272"/>
      <c r="I42" s="273"/>
      <c r="J42" s="274"/>
      <c r="K42" s="22"/>
      <c r="L42" s="273"/>
      <c r="M42" s="274"/>
      <c r="N42" s="22"/>
    </row>
    <row r="43" spans="1:14" x14ac:dyDescent="0.35">
      <c r="A43" s="20"/>
      <c r="B43" s="202"/>
      <c r="C43" s="269"/>
      <c r="D43" s="203" t="str">
        <f>IFERROR(IF(C43="No CAS","",INDEX('[3]DEQ Pollutant List'!$C$7:$C$611,MATCH('[3]5. Pollutant Emissions - MB'!C43,'[3]DEQ Pollutant List'!$B$7:$B$611,0))),"")</f>
        <v/>
      </c>
      <c r="E43" s="8" t="str">
        <f>IFERROR(IF(OR($C43="",$C43="No CAS"),INDEX('[3]DEQ Pollutant List'!$A$7:$A$611,MATCH($D43,'[3]DEQ Pollutant List'!$C$7:$C$611,0)),INDEX('[3]DEQ Pollutant List'!$A$7:$A$611,MATCH($C43,'[3]DEQ Pollutant List'!$B$7:$B$611,0))),"")</f>
        <v/>
      </c>
      <c r="F43" s="270"/>
      <c r="G43" s="271"/>
      <c r="H43" s="272"/>
      <c r="I43" s="273"/>
      <c r="J43" s="274"/>
      <c r="K43" s="22"/>
      <c r="L43" s="273"/>
      <c r="M43" s="274"/>
      <c r="N43" s="22"/>
    </row>
    <row r="44" spans="1:14" x14ac:dyDescent="0.35">
      <c r="A44" s="20"/>
      <c r="B44" s="202"/>
      <c r="C44" s="269"/>
      <c r="D44" s="203" t="str">
        <f>IFERROR(IF(C44="No CAS","",INDEX('[3]DEQ Pollutant List'!$C$7:$C$611,MATCH('[3]5. Pollutant Emissions - MB'!C44,'[3]DEQ Pollutant List'!$B$7:$B$611,0))),"")</f>
        <v/>
      </c>
      <c r="E44" s="8" t="str">
        <f>IFERROR(IF(OR($C44="",$C44="No CAS"),INDEX('[3]DEQ Pollutant List'!$A$7:$A$611,MATCH($D44,'[3]DEQ Pollutant List'!$C$7:$C$611,0)),INDEX('[3]DEQ Pollutant List'!$A$7:$A$611,MATCH($C44,'[3]DEQ Pollutant List'!$B$7:$B$611,0))),"")</f>
        <v/>
      </c>
      <c r="F44" s="270"/>
      <c r="G44" s="271"/>
      <c r="H44" s="272"/>
      <c r="I44" s="273"/>
      <c r="J44" s="274"/>
      <c r="K44" s="22"/>
      <c r="L44" s="273"/>
      <c r="M44" s="274"/>
      <c r="N44" s="22"/>
    </row>
    <row r="45" spans="1:14" x14ac:dyDescent="0.35">
      <c r="A45" s="20"/>
      <c r="B45" s="202"/>
      <c r="C45" s="269"/>
      <c r="D45" s="203" t="str">
        <f>IFERROR(IF(C45="No CAS","",INDEX('[3]DEQ Pollutant List'!$C$7:$C$611,MATCH('[3]5. Pollutant Emissions - MB'!C45,'[3]DEQ Pollutant List'!$B$7:$B$611,0))),"")</f>
        <v/>
      </c>
      <c r="E45" s="8" t="str">
        <f>IFERROR(IF(OR($C45="",$C45="No CAS"),INDEX('[3]DEQ Pollutant List'!$A$7:$A$611,MATCH($D45,'[3]DEQ Pollutant List'!$C$7:$C$611,0)),INDEX('[3]DEQ Pollutant List'!$A$7:$A$611,MATCH($C45,'[3]DEQ Pollutant List'!$B$7:$B$611,0))),"")</f>
        <v/>
      </c>
      <c r="F45" s="270"/>
      <c r="G45" s="271"/>
      <c r="H45" s="272"/>
      <c r="I45" s="273"/>
      <c r="J45" s="274"/>
      <c r="K45" s="22"/>
      <c r="L45" s="273"/>
      <c r="M45" s="274"/>
      <c r="N45" s="22"/>
    </row>
    <row r="46" spans="1:14" x14ac:dyDescent="0.35">
      <c r="A46" s="20"/>
      <c r="B46" s="202"/>
      <c r="C46" s="269"/>
      <c r="D46" s="203" t="str">
        <f>IFERROR(IF(C46="No CAS","",INDEX('[3]DEQ Pollutant List'!$C$7:$C$611,MATCH('[3]5. Pollutant Emissions - MB'!C46,'[3]DEQ Pollutant List'!$B$7:$B$611,0))),"")</f>
        <v/>
      </c>
      <c r="E46" s="8" t="str">
        <f>IFERROR(IF(OR($C46="",$C46="No CAS"),INDEX('[3]DEQ Pollutant List'!$A$7:$A$611,MATCH($D46,'[3]DEQ Pollutant List'!$C$7:$C$611,0)),INDEX('[3]DEQ Pollutant List'!$A$7:$A$611,MATCH($C46,'[3]DEQ Pollutant List'!$B$7:$B$611,0))),"")</f>
        <v/>
      </c>
      <c r="F46" s="270"/>
      <c r="G46" s="271"/>
      <c r="H46" s="272"/>
      <c r="I46" s="273"/>
      <c r="J46" s="274"/>
      <c r="K46" s="22"/>
      <c r="L46" s="273"/>
      <c r="M46" s="274"/>
      <c r="N46" s="22"/>
    </row>
    <row r="47" spans="1:14" x14ac:dyDescent="0.35">
      <c r="A47" s="20"/>
      <c r="B47" s="202"/>
      <c r="C47" s="269"/>
      <c r="D47" s="203" t="str">
        <f>IFERROR(IF(C47="No CAS","",INDEX('[3]DEQ Pollutant List'!$C$7:$C$611,MATCH('[3]5. Pollutant Emissions - MB'!C47,'[3]DEQ Pollutant List'!$B$7:$B$611,0))),"")</f>
        <v/>
      </c>
      <c r="E47" s="8" t="str">
        <f>IFERROR(IF(OR($C47="",$C47="No CAS"),INDEX('[3]DEQ Pollutant List'!$A$7:$A$611,MATCH($D47,'[3]DEQ Pollutant List'!$C$7:$C$611,0)),INDEX('[3]DEQ Pollutant List'!$A$7:$A$611,MATCH($C47,'[3]DEQ Pollutant List'!$B$7:$B$611,0))),"")</f>
        <v/>
      </c>
      <c r="F47" s="270"/>
      <c r="G47" s="271"/>
      <c r="H47" s="272"/>
      <c r="I47" s="273"/>
      <c r="J47" s="274"/>
      <c r="K47" s="22"/>
      <c r="L47" s="273"/>
      <c r="M47" s="274"/>
      <c r="N47" s="22"/>
    </row>
    <row r="48" spans="1:14" x14ac:dyDescent="0.35">
      <c r="A48" s="20"/>
      <c r="B48" s="202"/>
      <c r="C48" s="269"/>
      <c r="D48" s="203" t="str">
        <f>IFERROR(IF(C48="No CAS","",INDEX('[3]DEQ Pollutant List'!$C$7:$C$611,MATCH('[3]5. Pollutant Emissions - MB'!C48,'[3]DEQ Pollutant List'!$B$7:$B$611,0))),"")</f>
        <v/>
      </c>
      <c r="E48" s="8" t="str">
        <f>IFERROR(IF(OR($C48="",$C48="No CAS"),INDEX('[3]DEQ Pollutant List'!$A$7:$A$611,MATCH($D48,'[3]DEQ Pollutant List'!$C$7:$C$611,0)),INDEX('[3]DEQ Pollutant List'!$A$7:$A$611,MATCH($C48,'[3]DEQ Pollutant List'!$B$7:$B$611,0))),"")</f>
        <v/>
      </c>
      <c r="F48" s="270"/>
      <c r="G48" s="271"/>
      <c r="H48" s="272"/>
      <c r="I48" s="273"/>
      <c r="J48" s="274"/>
      <c r="K48" s="22"/>
      <c r="L48" s="273"/>
      <c r="M48" s="274"/>
      <c r="N48" s="22"/>
    </row>
    <row r="49" spans="1:14" x14ac:dyDescent="0.35">
      <c r="A49" s="20"/>
      <c r="B49" s="202"/>
      <c r="C49" s="269"/>
      <c r="D49" s="203" t="str">
        <f>IFERROR(IF(C49="No CAS","",INDEX('[3]DEQ Pollutant List'!$C$7:$C$611,MATCH('[3]5. Pollutant Emissions - MB'!C49,'[3]DEQ Pollutant List'!$B$7:$B$611,0))),"")</f>
        <v/>
      </c>
      <c r="E49" s="8" t="str">
        <f>IFERROR(IF(OR($C49="",$C49="No CAS"),INDEX('[3]DEQ Pollutant List'!$A$7:$A$611,MATCH($D49,'[3]DEQ Pollutant List'!$C$7:$C$611,0)),INDEX('[3]DEQ Pollutant List'!$A$7:$A$611,MATCH($C49,'[3]DEQ Pollutant List'!$B$7:$B$611,0))),"")</f>
        <v/>
      </c>
      <c r="F49" s="270"/>
      <c r="G49" s="271"/>
      <c r="H49" s="272"/>
      <c r="I49" s="273"/>
      <c r="J49" s="274"/>
      <c r="K49" s="22"/>
      <c r="L49" s="273"/>
      <c r="M49" s="274"/>
      <c r="N49" s="22"/>
    </row>
    <row r="50" spans="1:14" x14ac:dyDescent="0.35">
      <c r="A50" s="20"/>
      <c r="B50" s="202"/>
      <c r="C50" s="269"/>
      <c r="D50" s="203" t="str">
        <f>IFERROR(IF(C50="No CAS","",INDEX('[3]DEQ Pollutant List'!$C$7:$C$611,MATCH('[3]5. Pollutant Emissions - MB'!C50,'[3]DEQ Pollutant List'!$B$7:$B$611,0))),"")</f>
        <v/>
      </c>
      <c r="E50" s="8" t="str">
        <f>IFERROR(IF(OR($C50="",$C50="No CAS"),INDEX('[3]DEQ Pollutant List'!$A$7:$A$611,MATCH($D50,'[3]DEQ Pollutant List'!$C$7:$C$611,0)),INDEX('[3]DEQ Pollutant List'!$A$7:$A$611,MATCH($C50,'[3]DEQ Pollutant List'!$B$7:$B$611,0))),"")</f>
        <v/>
      </c>
      <c r="F50" s="270"/>
      <c r="G50" s="271"/>
      <c r="H50" s="272"/>
      <c r="I50" s="273"/>
      <c r="J50" s="274"/>
      <c r="K50" s="22"/>
      <c r="L50" s="273"/>
      <c r="M50" s="274"/>
      <c r="N50" s="22"/>
    </row>
    <row r="51" spans="1:14" x14ac:dyDescent="0.35">
      <c r="A51" s="20"/>
      <c r="B51" s="202"/>
      <c r="C51" s="269"/>
      <c r="D51" s="203" t="str">
        <f>IFERROR(IF(C51="No CAS","",INDEX('[3]DEQ Pollutant List'!$C$7:$C$611,MATCH('[3]5. Pollutant Emissions - MB'!C51,'[3]DEQ Pollutant List'!$B$7:$B$611,0))),"")</f>
        <v/>
      </c>
      <c r="E51" s="8" t="str">
        <f>IFERROR(IF(OR($C51="",$C51="No CAS"),INDEX('[3]DEQ Pollutant List'!$A$7:$A$611,MATCH($D51,'[3]DEQ Pollutant List'!$C$7:$C$611,0)),INDEX('[3]DEQ Pollutant List'!$A$7:$A$611,MATCH($C51,'[3]DEQ Pollutant List'!$B$7:$B$611,0))),"")</f>
        <v/>
      </c>
      <c r="F51" s="270"/>
      <c r="G51" s="271"/>
      <c r="H51" s="272"/>
      <c r="I51" s="273"/>
      <c r="J51" s="274"/>
      <c r="K51" s="22"/>
      <c r="L51" s="273"/>
      <c r="M51" s="274"/>
      <c r="N51" s="22"/>
    </row>
    <row r="52" spans="1:14" x14ac:dyDescent="0.35">
      <c r="A52" s="20"/>
      <c r="B52" s="202"/>
      <c r="C52" s="269"/>
      <c r="D52" s="203" t="str">
        <f>IFERROR(IF(C52="No CAS","",INDEX('[3]DEQ Pollutant List'!$C$7:$C$611,MATCH('[3]5. Pollutant Emissions - MB'!C52,'[3]DEQ Pollutant List'!$B$7:$B$611,0))),"")</f>
        <v/>
      </c>
      <c r="E52" s="8" t="str">
        <f>IFERROR(IF(OR($C52="",$C52="No CAS"),INDEX('[3]DEQ Pollutant List'!$A$7:$A$611,MATCH($D52,'[3]DEQ Pollutant List'!$C$7:$C$611,0)),INDEX('[3]DEQ Pollutant List'!$A$7:$A$611,MATCH($C52,'[3]DEQ Pollutant List'!$B$7:$B$611,0))),"")</f>
        <v/>
      </c>
      <c r="F52" s="270"/>
      <c r="G52" s="271"/>
      <c r="H52" s="272"/>
      <c r="I52" s="273"/>
      <c r="J52" s="274"/>
      <c r="K52" s="22"/>
      <c r="L52" s="273"/>
      <c r="M52" s="274"/>
      <c r="N52" s="22"/>
    </row>
    <row r="53" spans="1:14" x14ac:dyDescent="0.35">
      <c r="A53" s="20"/>
      <c r="B53" s="202"/>
      <c r="C53" s="269"/>
      <c r="D53" s="203" t="str">
        <f>IFERROR(IF(C53="No CAS","",INDEX('[3]DEQ Pollutant List'!$C$7:$C$611,MATCH('[3]5. Pollutant Emissions - MB'!C53,'[3]DEQ Pollutant List'!$B$7:$B$611,0))),"")</f>
        <v/>
      </c>
      <c r="E53" s="8" t="str">
        <f>IFERROR(IF(OR($C53="",$C53="No CAS"),INDEX('[3]DEQ Pollutant List'!$A$7:$A$611,MATCH($D53,'[3]DEQ Pollutant List'!$C$7:$C$611,0)),INDEX('[3]DEQ Pollutant List'!$A$7:$A$611,MATCH($C53,'[3]DEQ Pollutant List'!$B$7:$B$611,0))),"")</f>
        <v/>
      </c>
      <c r="F53" s="270"/>
      <c r="G53" s="271"/>
      <c r="H53" s="272"/>
      <c r="I53" s="273"/>
      <c r="J53" s="274"/>
      <c r="K53" s="22"/>
      <c r="L53" s="273"/>
      <c r="M53" s="274"/>
      <c r="N53" s="22"/>
    </row>
    <row r="54" spans="1:14" x14ac:dyDescent="0.35">
      <c r="A54" s="20"/>
      <c r="B54" s="202"/>
      <c r="C54" s="269"/>
      <c r="D54" s="203" t="str">
        <f>IFERROR(IF(C54="No CAS","",INDEX('[3]DEQ Pollutant List'!$C$7:$C$611,MATCH('[3]5. Pollutant Emissions - MB'!C54,'[3]DEQ Pollutant List'!$B$7:$B$611,0))),"")</f>
        <v/>
      </c>
      <c r="E54" s="8" t="str">
        <f>IFERROR(IF(OR($C54="",$C54="No CAS"),INDEX('[3]DEQ Pollutant List'!$A$7:$A$611,MATCH($D54,'[3]DEQ Pollutant List'!$C$7:$C$611,0)),INDEX('[3]DEQ Pollutant List'!$A$7:$A$611,MATCH($C54,'[3]DEQ Pollutant List'!$B$7:$B$611,0))),"")</f>
        <v/>
      </c>
      <c r="F54" s="270"/>
      <c r="G54" s="271"/>
      <c r="H54" s="272"/>
      <c r="I54" s="273"/>
      <c r="J54" s="274"/>
      <c r="K54" s="22"/>
      <c r="L54" s="273"/>
      <c r="M54" s="274"/>
      <c r="N54" s="22"/>
    </row>
    <row r="55" spans="1:14" x14ac:dyDescent="0.35">
      <c r="A55" s="20"/>
      <c r="B55" s="202"/>
      <c r="C55" s="269"/>
      <c r="D55" s="203" t="str">
        <f>IFERROR(IF(C55="No CAS","",INDEX('[3]DEQ Pollutant List'!$C$7:$C$611,MATCH('[3]5. Pollutant Emissions - MB'!C55,'[3]DEQ Pollutant List'!$B$7:$B$611,0))),"")</f>
        <v/>
      </c>
      <c r="E55" s="8" t="str">
        <f>IFERROR(IF(OR($C55="",$C55="No CAS"),INDEX('[3]DEQ Pollutant List'!$A$7:$A$611,MATCH($D55,'[3]DEQ Pollutant List'!$C$7:$C$611,0)),INDEX('[3]DEQ Pollutant List'!$A$7:$A$611,MATCH($C55,'[3]DEQ Pollutant List'!$B$7:$B$611,0))),"")</f>
        <v/>
      </c>
      <c r="F55" s="270"/>
      <c r="G55" s="271"/>
      <c r="H55" s="272"/>
      <c r="I55" s="273"/>
      <c r="J55" s="274"/>
      <c r="K55" s="22"/>
      <c r="L55" s="273"/>
      <c r="M55" s="274"/>
      <c r="N55" s="22"/>
    </row>
    <row r="56" spans="1:14" x14ac:dyDescent="0.35">
      <c r="A56" s="20"/>
      <c r="B56" s="202"/>
      <c r="C56" s="269"/>
      <c r="D56" s="203" t="str">
        <f>IFERROR(IF(C56="No CAS","",INDEX('[3]DEQ Pollutant List'!$C$7:$C$611,MATCH('[3]5. Pollutant Emissions - MB'!C56,'[3]DEQ Pollutant List'!$B$7:$B$611,0))),"")</f>
        <v/>
      </c>
      <c r="E56" s="8" t="str">
        <f>IFERROR(IF(OR($C56="",$C56="No CAS"),INDEX('[3]DEQ Pollutant List'!$A$7:$A$611,MATCH($D56,'[3]DEQ Pollutant List'!$C$7:$C$611,0)),INDEX('[3]DEQ Pollutant List'!$A$7:$A$611,MATCH($C56,'[3]DEQ Pollutant List'!$B$7:$B$611,0))),"")</f>
        <v/>
      </c>
      <c r="F56" s="270"/>
      <c r="G56" s="271"/>
      <c r="H56" s="272"/>
      <c r="I56" s="273"/>
      <c r="J56" s="274"/>
      <c r="K56" s="22"/>
      <c r="L56" s="273"/>
      <c r="M56" s="274"/>
      <c r="N56" s="22"/>
    </row>
    <row r="57" spans="1:14" x14ac:dyDescent="0.35">
      <c r="A57" s="20"/>
      <c r="B57" s="202"/>
      <c r="C57" s="269"/>
      <c r="D57" s="203" t="str">
        <f>IFERROR(IF(C57="No CAS","",INDEX('[3]DEQ Pollutant List'!$C$7:$C$611,MATCH('[3]5. Pollutant Emissions - MB'!C57,'[3]DEQ Pollutant List'!$B$7:$B$611,0))),"")</f>
        <v/>
      </c>
      <c r="E57" s="8" t="str">
        <f>IFERROR(IF(OR($C57="",$C57="No CAS"),INDEX('[3]DEQ Pollutant List'!$A$7:$A$611,MATCH($D57,'[3]DEQ Pollutant List'!$C$7:$C$611,0)),INDEX('[3]DEQ Pollutant List'!$A$7:$A$611,MATCH($C57,'[3]DEQ Pollutant List'!$B$7:$B$611,0))),"")</f>
        <v/>
      </c>
      <c r="F57" s="270"/>
      <c r="G57" s="271"/>
      <c r="H57" s="272"/>
      <c r="I57" s="273"/>
      <c r="J57" s="274"/>
      <c r="K57" s="22"/>
      <c r="L57" s="273"/>
      <c r="M57" s="274"/>
      <c r="N57" s="22"/>
    </row>
    <row r="58" spans="1:14" x14ac:dyDescent="0.35">
      <c r="A58" s="20"/>
      <c r="B58" s="202"/>
      <c r="C58" s="269"/>
      <c r="D58" s="203" t="str">
        <f>IFERROR(IF(C58="No CAS","",INDEX('[3]DEQ Pollutant List'!$C$7:$C$611,MATCH('[3]5. Pollutant Emissions - MB'!C58,'[3]DEQ Pollutant List'!$B$7:$B$611,0))),"")</f>
        <v/>
      </c>
      <c r="E58" s="8" t="str">
        <f>IFERROR(IF(OR($C58="",$C58="No CAS"),INDEX('[3]DEQ Pollutant List'!$A$7:$A$611,MATCH($D58,'[3]DEQ Pollutant List'!$C$7:$C$611,0)),INDEX('[3]DEQ Pollutant List'!$A$7:$A$611,MATCH($C58,'[3]DEQ Pollutant List'!$B$7:$B$611,0))),"")</f>
        <v/>
      </c>
      <c r="F58" s="270"/>
      <c r="G58" s="271"/>
      <c r="H58" s="272"/>
      <c r="I58" s="273"/>
      <c r="J58" s="274"/>
      <c r="K58" s="22"/>
      <c r="L58" s="273"/>
      <c r="M58" s="274"/>
      <c r="N58" s="22"/>
    </row>
    <row r="59" spans="1:14" x14ac:dyDescent="0.35">
      <c r="A59" s="20"/>
      <c r="B59" s="202"/>
      <c r="C59" s="269"/>
      <c r="D59" s="203" t="str">
        <f>IFERROR(IF(C59="No CAS","",INDEX('[3]DEQ Pollutant List'!$C$7:$C$611,MATCH('[3]5. Pollutant Emissions - MB'!C59,'[3]DEQ Pollutant List'!$B$7:$B$611,0))),"")</f>
        <v/>
      </c>
      <c r="E59" s="8" t="str">
        <f>IFERROR(IF(OR($C59="",$C59="No CAS"),INDEX('[3]DEQ Pollutant List'!$A$7:$A$611,MATCH($D59,'[3]DEQ Pollutant List'!$C$7:$C$611,0)),INDEX('[3]DEQ Pollutant List'!$A$7:$A$611,MATCH($C59,'[3]DEQ Pollutant List'!$B$7:$B$611,0))),"")</f>
        <v/>
      </c>
      <c r="F59" s="270"/>
      <c r="G59" s="271"/>
      <c r="H59" s="272"/>
      <c r="I59" s="273"/>
      <c r="J59" s="274"/>
      <c r="K59" s="22"/>
      <c r="L59" s="273"/>
      <c r="M59" s="274"/>
      <c r="N59" s="22"/>
    </row>
    <row r="60" spans="1:14" x14ac:dyDescent="0.35">
      <c r="A60" s="20"/>
      <c r="B60" s="202"/>
      <c r="C60" s="269"/>
      <c r="D60" s="203" t="str">
        <f>IFERROR(IF(C60="No CAS","",INDEX('[3]DEQ Pollutant List'!$C$7:$C$611,MATCH('[3]5. Pollutant Emissions - MB'!C60,'[3]DEQ Pollutant List'!$B$7:$B$611,0))),"")</f>
        <v/>
      </c>
      <c r="E60" s="8" t="str">
        <f>IFERROR(IF(OR($C60="",$C60="No CAS"),INDEX('[3]DEQ Pollutant List'!$A$7:$A$611,MATCH($D60,'[3]DEQ Pollutant List'!$C$7:$C$611,0)),INDEX('[3]DEQ Pollutant List'!$A$7:$A$611,MATCH($C60,'[3]DEQ Pollutant List'!$B$7:$B$611,0))),"")</f>
        <v/>
      </c>
      <c r="F60" s="270"/>
      <c r="G60" s="271"/>
      <c r="H60" s="272"/>
      <c r="I60" s="273"/>
      <c r="J60" s="274"/>
      <c r="K60" s="22"/>
      <c r="L60" s="273"/>
      <c r="M60" s="274"/>
      <c r="N60" s="22"/>
    </row>
    <row r="61" spans="1:14" x14ac:dyDescent="0.35">
      <c r="A61" s="20"/>
      <c r="B61" s="202"/>
      <c r="C61" s="269"/>
      <c r="D61" s="203" t="str">
        <f>IFERROR(IF(C61="No CAS","",INDEX('[3]DEQ Pollutant List'!$C$7:$C$611,MATCH('[3]5. Pollutant Emissions - MB'!C61,'[3]DEQ Pollutant List'!$B$7:$B$611,0))),"")</f>
        <v/>
      </c>
      <c r="E61" s="8" t="str">
        <f>IFERROR(IF(OR($C61="",$C61="No CAS"),INDEX('[3]DEQ Pollutant List'!$A$7:$A$611,MATCH($D61,'[3]DEQ Pollutant List'!$C$7:$C$611,0)),INDEX('[3]DEQ Pollutant List'!$A$7:$A$611,MATCH($C61,'[3]DEQ Pollutant List'!$B$7:$B$611,0))),"")</f>
        <v/>
      </c>
      <c r="F61" s="270"/>
      <c r="G61" s="271"/>
      <c r="H61" s="272"/>
      <c r="I61" s="273"/>
      <c r="J61" s="274"/>
      <c r="K61" s="22"/>
      <c r="L61" s="273"/>
      <c r="M61" s="274"/>
      <c r="N61" s="22"/>
    </row>
    <row r="62" spans="1:14" x14ac:dyDescent="0.35">
      <c r="A62" s="20"/>
      <c r="B62" s="202"/>
      <c r="C62" s="269"/>
      <c r="D62" s="203" t="str">
        <f>IFERROR(IF(C62="No CAS","",INDEX('[3]DEQ Pollutant List'!$C$7:$C$611,MATCH('[3]5. Pollutant Emissions - MB'!C62,'[3]DEQ Pollutant List'!$B$7:$B$611,0))),"")</f>
        <v/>
      </c>
      <c r="E62" s="8" t="str">
        <f>IFERROR(IF(OR($C62="",$C62="No CAS"),INDEX('[3]DEQ Pollutant List'!$A$7:$A$611,MATCH($D62,'[3]DEQ Pollutant List'!$C$7:$C$611,0)),INDEX('[3]DEQ Pollutant List'!$A$7:$A$611,MATCH($C62,'[3]DEQ Pollutant List'!$B$7:$B$611,0))),"")</f>
        <v/>
      </c>
      <c r="F62" s="270"/>
      <c r="G62" s="271"/>
      <c r="H62" s="272"/>
      <c r="I62" s="273"/>
      <c r="J62" s="274"/>
      <c r="K62" s="22"/>
      <c r="L62" s="273"/>
      <c r="M62" s="274"/>
      <c r="N62" s="22"/>
    </row>
    <row r="63" spans="1:14" x14ac:dyDescent="0.35">
      <c r="A63" s="20"/>
      <c r="B63" s="202"/>
      <c r="C63" s="269"/>
      <c r="D63" s="203" t="str">
        <f>IFERROR(IF(C63="No CAS","",INDEX('[3]DEQ Pollutant List'!$C$7:$C$611,MATCH('[3]5. Pollutant Emissions - MB'!C63,'[3]DEQ Pollutant List'!$B$7:$B$611,0))),"")</f>
        <v/>
      </c>
      <c r="E63" s="8" t="str">
        <f>IFERROR(IF(OR($C63="",$C63="No CAS"),INDEX('[3]DEQ Pollutant List'!$A$7:$A$611,MATCH($D63,'[3]DEQ Pollutant List'!$C$7:$C$611,0)),INDEX('[3]DEQ Pollutant List'!$A$7:$A$611,MATCH($C63,'[3]DEQ Pollutant List'!$B$7:$B$611,0))),"")</f>
        <v/>
      </c>
      <c r="F63" s="270"/>
      <c r="G63" s="271"/>
      <c r="H63" s="272"/>
      <c r="I63" s="273"/>
      <c r="J63" s="274"/>
      <c r="K63" s="22"/>
      <c r="L63" s="273"/>
      <c r="M63" s="274"/>
      <c r="N63" s="22"/>
    </row>
    <row r="64" spans="1:14" x14ac:dyDescent="0.35">
      <c r="A64" s="20"/>
      <c r="B64" s="202"/>
      <c r="C64" s="269"/>
      <c r="D64" s="203" t="str">
        <f>IFERROR(IF(C64="No CAS","",INDEX('[3]DEQ Pollutant List'!$C$7:$C$611,MATCH('[3]5. Pollutant Emissions - MB'!C64,'[3]DEQ Pollutant List'!$B$7:$B$611,0))),"")</f>
        <v/>
      </c>
      <c r="E64" s="8" t="str">
        <f>IFERROR(IF(OR($C64="",$C64="No CAS"),INDEX('[3]DEQ Pollutant List'!$A$7:$A$611,MATCH($D64,'[3]DEQ Pollutant List'!$C$7:$C$611,0)),INDEX('[3]DEQ Pollutant List'!$A$7:$A$611,MATCH($C64,'[3]DEQ Pollutant List'!$B$7:$B$611,0))),"")</f>
        <v/>
      </c>
      <c r="F64" s="270"/>
      <c r="G64" s="271"/>
      <c r="H64" s="272"/>
      <c r="I64" s="273"/>
      <c r="J64" s="274"/>
      <c r="K64" s="22"/>
      <c r="L64" s="273"/>
      <c r="M64" s="274"/>
      <c r="N64" s="22"/>
    </row>
    <row r="65" spans="1:14" x14ac:dyDescent="0.35">
      <c r="A65" s="20"/>
      <c r="B65" s="202"/>
      <c r="C65" s="269"/>
      <c r="D65" s="203" t="str">
        <f>IFERROR(IF(C65="No CAS","",INDEX('[3]DEQ Pollutant List'!$C$7:$C$611,MATCH('[3]5. Pollutant Emissions - MB'!C65,'[3]DEQ Pollutant List'!$B$7:$B$611,0))),"")</f>
        <v/>
      </c>
      <c r="E65" s="8" t="str">
        <f>IFERROR(IF(OR($C65="",$C65="No CAS"),INDEX('[3]DEQ Pollutant List'!$A$7:$A$611,MATCH($D65,'[3]DEQ Pollutant List'!$C$7:$C$611,0)),INDEX('[3]DEQ Pollutant List'!$A$7:$A$611,MATCH($C65,'[3]DEQ Pollutant List'!$B$7:$B$611,0))),"")</f>
        <v/>
      </c>
      <c r="F65" s="270"/>
      <c r="G65" s="271"/>
      <c r="H65" s="272"/>
      <c r="I65" s="273"/>
      <c r="J65" s="274"/>
      <c r="K65" s="22"/>
      <c r="L65" s="273"/>
      <c r="M65" s="274"/>
      <c r="N65" s="22"/>
    </row>
    <row r="66" spans="1:14" x14ac:dyDescent="0.35">
      <c r="A66" s="20"/>
      <c r="B66" s="202"/>
      <c r="C66" s="269"/>
      <c r="D66" s="203" t="str">
        <f>IFERROR(IF(C66="No CAS","",INDEX('[3]DEQ Pollutant List'!$C$7:$C$611,MATCH('[3]5. Pollutant Emissions - MB'!C66,'[3]DEQ Pollutant List'!$B$7:$B$611,0))),"")</f>
        <v/>
      </c>
      <c r="E66" s="8" t="str">
        <f>IFERROR(IF(OR($C66="",$C66="No CAS"),INDEX('[3]DEQ Pollutant List'!$A$7:$A$611,MATCH($D66,'[3]DEQ Pollutant List'!$C$7:$C$611,0)),INDEX('[3]DEQ Pollutant List'!$A$7:$A$611,MATCH($C66,'[3]DEQ Pollutant List'!$B$7:$B$611,0))),"")</f>
        <v/>
      </c>
      <c r="F66" s="270"/>
      <c r="G66" s="271"/>
      <c r="H66" s="272"/>
      <c r="I66" s="273"/>
      <c r="J66" s="274"/>
      <c r="K66" s="22"/>
      <c r="L66" s="273"/>
      <c r="M66" s="274"/>
      <c r="N66" s="22"/>
    </row>
    <row r="67" spans="1:14" x14ac:dyDescent="0.35">
      <c r="A67" s="20"/>
      <c r="B67" s="202"/>
      <c r="C67" s="269"/>
      <c r="D67" s="203" t="str">
        <f>IFERROR(IF(C67="No CAS","",INDEX('[3]DEQ Pollutant List'!$C$7:$C$611,MATCH('[3]5. Pollutant Emissions - MB'!C67,'[3]DEQ Pollutant List'!$B$7:$B$611,0))),"")</f>
        <v/>
      </c>
      <c r="E67" s="8" t="str">
        <f>IFERROR(IF(OR($C67="",$C67="No CAS"),INDEX('[3]DEQ Pollutant List'!$A$7:$A$611,MATCH($D67,'[3]DEQ Pollutant List'!$C$7:$C$611,0)),INDEX('[3]DEQ Pollutant List'!$A$7:$A$611,MATCH($C67,'[3]DEQ Pollutant List'!$B$7:$B$611,0))),"")</f>
        <v/>
      </c>
      <c r="F67" s="270"/>
      <c r="G67" s="271"/>
      <c r="H67" s="272"/>
      <c r="I67" s="273"/>
      <c r="J67" s="274"/>
      <c r="K67" s="22"/>
      <c r="L67" s="273"/>
      <c r="M67" s="274"/>
      <c r="N67" s="22"/>
    </row>
    <row r="68" spans="1:14" x14ac:dyDescent="0.35">
      <c r="A68" s="20"/>
      <c r="B68" s="202"/>
      <c r="C68" s="269"/>
      <c r="D68" s="203" t="str">
        <f>IFERROR(IF(C68="No CAS","",INDEX('[3]DEQ Pollutant List'!$C$7:$C$611,MATCH('[3]5. Pollutant Emissions - MB'!C68,'[3]DEQ Pollutant List'!$B$7:$B$611,0))),"")</f>
        <v/>
      </c>
      <c r="E68" s="8" t="str">
        <f>IFERROR(IF(OR($C68="",$C68="No CAS"),INDEX('[3]DEQ Pollutant List'!$A$7:$A$611,MATCH($D68,'[3]DEQ Pollutant List'!$C$7:$C$611,0)),INDEX('[3]DEQ Pollutant List'!$A$7:$A$611,MATCH($C68,'[3]DEQ Pollutant List'!$B$7:$B$611,0))),"")</f>
        <v/>
      </c>
      <c r="F68" s="270"/>
      <c r="G68" s="271"/>
      <c r="H68" s="272"/>
      <c r="I68" s="273"/>
      <c r="J68" s="274"/>
      <c r="K68" s="22"/>
      <c r="L68" s="273"/>
      <c r="M68" s="274"/>
      <c r="N68" s="22"/>
    </row>
    <row r="69" spans="1:14" x14ac:dyDescent="0.35">
      <c r="A69" s="20"/>
      <c r="B69" s="202"/>
      <c r="C69" s="269"/>
      <c r="D69" s="203" t="str">
        <f>IFERROR(IF(C69="No CAS","",INDEX('[3]DEQ Pollutant List'!$C$7:$C$611,MATCH('[3]5. Pollutant Emissions - MB'!C69,'[3]DEQ Pollutant List'!$B$7:$B$611,0))),"")</f>
        <v/>
      </c>
      <c r="E69" s="8" t="str">
        <f>IFERROR(IF(OR($C69="",$C69="No CAS"),INDEX('[3]DEQ Pollutant List'!$A$7:$A$611,MATCH($D69,'[3]DEQ Pollutant List'!$C$7:$C$611,0)),INDEX('[3]DEQ Pollutant List'!$A$7:$A$611,MATCH($C69,'[3]DEQ Pollutant List'!$B$7:$B$611,0))),"")</f>
        <v/>
      </c>
      <c r="F69" s="270"/>
      <c r="G69" s="271"/>
      <c r="H69" s="272"/>
      <c r="I69" s="273"/>
      <c r="J69" s="274"/>
      <c r="K69" s="22"/>
      <c r="L69" s="273"/>
      <c r="M69" s="274"/>
      <c r="N69" s="22"/>
    </row>
    <row r="70" spans="1:14" x14ac:dyDescent="0.35">
      <c r="A70" s="20"/>
      <c r="B70" s="202"/>
      <c r="C70" s="269"/>
      <c r="D70" s="203" t="str">
        <f>IFERROR(IF(C70="No CAS","",INDEX('[3]DEQ Pollutant List'!$C$7:$C$611,MATCH('[3]5. Pollutant Emissions - MB'!C70,'[3]DEQ Pollutant List'!$B$7:$B$611,0))),"")</f>
        <v/>
      </c>
      <c r="E70" s="8" t="str">
        <f>IFERROR(IF(OR($C70="",$C70="No CAS"),INDEX('[3]DEQ Pollutant List'!$A$7:$A$611,MATCH($D70,'[3]DEQ Pollutant List'!$C$7:$C$611,0)),INDEX('[3]DEQ Pollutant List'!$A$7:$A$611,MATCH($C70,'[3]DEQ Pollutant List'!$B$7:$B$611,0))),"")</f>
        <v/>
      </c>
      <c r="F70" s="270"/>
      <c r="G70" s="271"/>
      <c r="H70" s="272"/>
      <c r="I70" s="273"/>
      <c r="J70" s="274"/>
      <c r="K70" s="22"/>
      <c r="L70" s="273"/>
      <c r="M70" s="274"/>
      <c r="N70" s="22"/>
    </row>
    <row r="71" spans="1:14" x14ac:dyDescent="0.35">
      <c r="A71" s="20"/>
      <c r="B71" s="202"/>
      <c r="C71" s="269"/>
      <c r="D71" s="203" t="str">
        <f>IFERROR(IF(C71="No CAS","",INDEX('[3]DEQ Pollutant List'!$C$7:$C$611,MATCH('[3]5. Pollutant Emissions - MB'!C71,'[3]DEQ Pollutant List'!$B$7:$B$611,0))),"")</f>
        <v/>
      </c>
      <c r="E71" s="8" t="str">
        <f>IFERROR(IF(OR($C71="",$C71="No CAS"),INDEX('[3]DEQ Pollutant List'!$A$7:$A$611,MATCH($D71,'[3]DEQ Pollutant List'!$C$7:$C$611,0)),INDEX('[3]DEQ Pollutant List'!$A$7:$A$611,MATCH($C71,'[3]DEQ Pollutant List'!$B$7:$B$611,0))),"")</f>
        <v/>
      </c>
      <c r="F71" s="270"/>
      <c r="G71" s="271"/>
      <c r="H71" s="272"/>
      <c r="I71" s="273"/>
      <c r="J71" s="274"/>
      <c r="K71" s="22"/>
      <c r="L71" s="273"/>
      <c r="M71" s="274"/>
      <c r="N71" s="22"/>
    </row>
    <row r="72" spans="1:14" x14ac:dyDescent="0.35">
      <c r="A72" s="20"/>
      <c r="B72" s="202"/>
      <c r="C72" s="269"/>
      <c r="D72" s="203" t="str">
        <f>IFERROR(IF(C72="No CAS","",INDEX('[3]DEQ Pollutant List'!$C$7:$C$611,MATCH('[3]5. Pollutant Emissions - MB'!C72,'[3]DEQ Pollutant List'!$B$7:$B$611,0))),"")</f>
        <v/>
      </c>
      <c r="E72" s="8" t="str">
        <f>IFERROR(IF(OR($C72="",$C72="No CAS"),INDEX('[3]DEQ Pollutant List'!$A$7:$A$611,MATCH($D72,'[3]DEQ Pollutant List'!$C$7:$C$611,0)),INDEX('[3]DEQ Pollutant List'!$A$7:$A$611,MATCH($C72,'[3]DEQ Pollutant List'!$B$7:$B$611,0))),"")</f>
        <v/>
      </c>
      <c r="F72" s="270"/>
      <c r="G72" s="271"/>
      <c r="H72" s="272"/>
      <c r="I72" s="273"/>
      <c r="J72" s="274"/>
      <c r="K72" s="22"/>
      <c r="L72" s="273"/>
      <c r="M72" s="274"/>
      <c r="N72" s="22"/>
    </row>
    <row r="73" spans="1:14" x14ac:dyDescent="0.35">
      <c r="A73" s="20"/>
      <c r="B73" s="202"/>
      <c r="C73" s="269"/>
      <c r="D73" s="203" t="str">
        <f>IFERROR(IF(C73="No CAS","",INDEX('[3]DEQ Pollutant List'!$C$7:$C$611,MATCH('[3]5. Pollutant Emissions - MB'!C73,'[3]DEQ Pollutant List'!$B$7:$B$611,0))),"")</f>
        <v/>
      </c>
      <c r="E73" s="8" t="str">
        <f>IFERROR(IF(OR($C73="",$C73="No CAS"),INDEX('[3]DEQ Pollutant List'!$A$7:$A$611,MATCH($D73,'[3]DEQ Pollutant List'!$C$7:$C$611,0)),INDEX('[3]DEQ Pollutant List'!$A$7:$A$611,MATCH($C73,'[3]DEQ Pollutant List'!$B$7:$B$611,0))),"")</f>
        <v/>
      </c>
      <c r="F73" s="270"/>
      <c r="G73" s="271"/>
      <c r="H73" s="272"/>
      <c r="I73" s="273"/>
      <c r="J73" s="274"/>
      <c r="K73" s="22"/>
      <c r="L73" s="273"/>
      <c r="M73" s="274"/>
      <c r="N73" s="22"/>
    </row>
    <row r="74" spans="1:14" x14ac:dyDescent="0.35">
      <c r="A74" s="20"/>
      <c r="B74" s="202"/>
      <c r="C74" s="269"/>
      <c r="D74" s="203" t="str">
        <f>IFERROR(IF(C74="No CAS","",INDEX('[3]DEQ Pollutant List'!$C$7:$C$611,MATCH('[3]5. Pollutant Emissions - MB'!C74,'[3]DEQ Pollutant List'!$B$7:$B$611,0))),"")</f>
        <v/>
      </c>
      <c r="E74" s="8" t="str">
        <f>IFERROR(IF(OR($C74="",$C74="No CAS"),INDEX('[3]DEQ Pollutant List'!$A$7:$A$611,MATCH($D74,'[3]DEQ Pollutant List'!$C$7:$C$611,0)),INDEX('[3]DEQ Pollutant List'!$A$7:$A$611,MATCH($C74,'[3]DEQ Pollutant List'!$B$7:$B$611,0))),"")</f>
        <v/>
      </c>
      <c r="F74" s="270"/>
      <c r="G74" s="271"/>
      <c r="H74" s="272"/>
      <c r="I74" s="273"/>
      <c r="J74" s="274"/>
      <c r="K74" s="22"/>
      <c r="L74" s="273"/>
      <c r="M74" s="274"/>
      <c r="N74" s="22"/>
    </row>
    <row r="75" spans="1:14" x14ac:dyDescent="0.35">
      <c r="A75" s="20"/>
      <c r="B75" s="202"/>
      <c r="C75" s="269"/>
      <c r="D75" s="203" t="str">
        <f>IFERROR(IF(C75="No CAS","",INDEX('[3]DEQ Pollutant List'!$C$7:$C$611,MATCH('[3]5. Pollutant Emissions - MB'!C75,'[3]DEQ Pollutant List'!$B$7:$B$611,0))),"")</f>
        <v/>
      </c>
      <c r="E75" s="8" t="str">
        <f>IFERROR(IF(OR($C75="",$C75="No CAS"),INDEX('[3]DEQ Pollutant List'!$A$7:$A$611,MATCH($D75,'[3]DEQ Pollutant List'!$C$7:$C$611,0)),INDEX('[3]DEQ Pollutant List'!$A$7:$A$611,MATCH($C75,'[3]DEQ Pollutant List'!$B$7:$B$611,0))),"")</f>
        <v/>
      </c>
      <c r="F75" s="270"/>
      <c r="G75" s="271"/>
      <c r="H75" s="272"/>
      <c r="I75" s="273"/>
      <c r="J75" s="274"/>
      <c r="K75" s="22"/>
      <c r="L75" s="273"/>
      <c r="M75" s="274"/>
      <c r="N75" s="22"/>
    </row>
    <row r="76" spans="1:14" x14ac:dyDescent="0.35">
      <c r="A76" s="20"/>
      <c r="B76" s="202"/>
      <c r="C76" s="269"/>
      <c r="D76" s="203" t="str">
        <f>IFERROR(IF(C76="No CAS","",INDEX('[3]DEQ Pollutant List'!$C$7:$C$611,MATCH('[3]5. Pollutant Emissions - MB'!C76,'[3]DEQ Pollutant List'!$B$7:$B$611,0))),"")</f>
        <v/>
      </c>
      <c r="E76" s="8" t="str">
        <f>IFERROR(IF(OR($C76="",$C76="No CAS"),INDEX('[3]DEQ Pollutant List'!$A$7:$A$611,MATCH($D76,'[3]DEQ Pollutant List'!$C$7:$C$611,0)),INDEX('[3]DEQ Pollutant List'!$A$7:$A$611,MATCH($C76,'[3]DEQ Pollutant List'!$B$7:$B$611,0))),"")</f>
        <v/>
      </c>
      <c r="F76" s="270"/>
      <c r="G76" s="271"/>
      <c r="H76" s="272"/>
      <c r="I76" s="273"/>
      <c r="J76" s="274"/>
      <c r="K76" s="22"/>
      <c r="L76" s="273"/>
      <c r="M76" s="274"/>
      <c r="N76" s="22"/>
    </row>
    <row r="77" spans="1:14" x14ac:dyDescent="0.35">
      <c r="A77" s="20"/>
      <c r="B77" s="202"/>
      <c r="C77" s="269"/>
      <c r="D77" s="203" t="str">
        <f>IFERROR(IF(C77="No CAS","",INDEX('[3]DEQ Pollutant List'!$C$7:$C$611,MATCH('[3]5. Pollutant Emissions - MB'!C77,'[3]DEQ Pollutant List'!$B$7:$B$611,0))),"")</f>
        <v/>
      </c>
      <c r="E77" s="8" t="str">
        <f>IFERROR(IF(OR($C77="",$C77="No CAS"),INDEX('[3]DEQ Pollutant List'!$A$7:$A$611,MATCH($D77,'[3]DEQ Pollutant List'!$C$7:$C$611,0)),INDEX('[3]DEQ Pollutant List'!$A$7:$A$611,MATCH($C77,'[3]DEQ Pollutant List'!$B$7:$B$611,0))),"")</f>
        <v/>
      </c>
      <c r="F77" s="270"/>
      <c r="G77" s="271"/>
      <c r="H77" s="272"/>
      <c r="I77" s="273"/>
      <c r="J77" s="274"/>
      <c r="K77" s="22"/>
      <c r="L77" s="273"/>
      <c r="M77" s="274"/>
      <c r="N77" s="22"/>
    </row>
    <row r="78" spans="1:14" x14ac:dyDescent="0.35">
      <c r="A78" s="20"/>
      <c r="B78" s="202"/>
      <c r="C78" s="269"/>
      <c r="D78" s="203" t="str">
        <f>IFERROR(IF(C78="No CAS","",INDEX('[3]DEQ Pollutant List'!$C$7:$C$611,MATCH('[3]5. Pollutant Emissions - MB'!C78,'[3]DEQ Pollutant List'!$B$7:$B$611,0))),"")</f>
        <v/>
      </c>
      <c r="E78" s="8" t="str">
        <f>IFERROR(IF(OR($C78="",$C78="No CAS"),INDEX('[3]DEQ Pollutant List'!$A$7:$A$611,MATCH($D78,'[3]DEQ Pollutant List'!$C$7:$C$611,0)),INDEX('[3]DEQ Pollutant List'!$A$7:$A$611,MATCH($C78,'[3]DEQ Pollutant List'!$B$7:$B$611,0))),"")</f>
        <v/>
      </c>
      <c r="F78" s="270"/>
      <c r="G78" s="271"/>
      <c r="H78" s="272"/>
      <c r="I78" s="273"/>
      <c r="J78" s="274"/>
      <c r="K78" s="22"/>
      <c r="L78" s="273"/>
      <c r="M78" s="274"/>
      <c r="N78" s="22"/>
    </row>
    <row r="79" spans="1:14" x14ac:dyDescent="0.35">
      <c r="A79" s="20"/>
      <c r="B79" s="202"/>
      <c r="C79" s="269"/>
      <c r="D79" s="203" t="str">
        <f>IFERROR(IF(C79="No CAS","",INDEX('[3]DEQ Pollutant List'!$C$7:$C$611,MATCH('[3]5. Pollutant Emissions - MB'!C79,'[3]DEQ Pollutant List'!$B$7:$B$611,0))),"")</f>
        <v/>
      </c>
      <c r="E79" s="8" t="str">
        <f>IFERROR(IF(OR($C79="",$C79="No CAS"),INDEX('[3]DEQ Pollutant List'!$A$7:$A$611,MATCH($D79,'[3]DEQ Pollutant List'!$C$7:$C$611,0)),INDEX('[3]DEQ Pollutant List'!$A$7:$A$611,MATCH($C79,'[3]DEQ Pollutant List'!$B$7:$B$611,0))),"")</f>
        <v/>
      </c>
      <c r="F79" s="270"/>
      <c r="G79" s="271"/>
      <c r="H79" s="272"/>
      <c r="I79" s="273"/>
      <c r="J79" s="274"/>
      <c r="K79" s="22"/>
      <c r="L79" s="273"/>
      <c r="M79" s="274"/>
      <c r="N79" s="22"/>
    </row>
    <row r="80" spans="1:14" x14ac:dyDescent="0.35">
      <c r="A80" s="20"/>
      <c r="B80" s="202"/>
      <c r="C80" s="269"/>
      <c r="D80" s="203" t="str">
        <f>IFERROR(IF(C80="No CAS","",INDEX('[3]DEQ Pollutant List'!$C$7:$C$611,MATCH('[3]5. Pollutant Emissions - MB'!C80,'[3]DEQ Pollutant List'!$B$7:$B$611,0))),"")</f>
        <v/>
      </c>
      <c r="E80" s="8" t="str">
        <f>IFERROR(IF(OR($C80="",$C80="No CAS"),INDEX('[3]DEQ Pollutant List'!$A$7:$A$611,MATCH($D80,'[3]DEQ Pollutant List'!$C$7:$C$611,0)),INDEX('[3]DEQ Pollutant List'!$A$7:$A$611,MATCH($C80,'[3]DEQ Pollutant List'!$B$7:$B$611,0))),"")</f>
        <v/>
      </c>
      <c r="F80" s="270"/>
      <c r="G80" s="271"/>
      <c r="H80" s="272"/>
      <c r="I80" s="273"/>
      <c r="J80" s="274"/>
      <c r="K80" s="22"/>
      <c r="L80" s="273"/>
      <c r="M80" s="274"/>
      <c r="N80" s="22"/>
    </row>
    <row r="81" spans="1:14" x14ac:dyDescent="0.35">
      <c r="A81" s="20"/>
      <c r="B81" s="202"/>
      <c r="C81" s="269"/>
      <c r="D81" s="203" t="str">
        <f>IFERROR(IF(C81="No CAS","",INDEX('[3]DEQ Pollutant List'!$C$7:$C$611,MATCH('[3]5. Pollutant Emissions - MB'!C81,'[3]DEQ Pollutant List'!$B$7:$B$611,0))),"")</f>
        <v/>
      </c>
      <c r="E81" s="8" t="str">
        <f>IFERROR(IF(OR($C81="",$C81="No CAS"),INDEX('[3]DEQ Pollutant List'!$A$7:$A$611,MATCH($D81,'[3]DEQ Pollutant List'!$C$7:$C$611,0)),INDEX('[3]DEQ Pollutant List'!$A$7:$A$611,MATCH($C81,'[3]DEQ Pollutant List'!$B$7:$B$611,0))),"")</f>
        <v/>
      </c>
      <c r="F81" s="270"/>
      <c r="G81" s="271"/>
      <c r="H81" s="272"/>
      <c r="I81" s="273"/>
      <c r="J81" s="274"/>
      <c r="K81" s="22"/>
      <c r="L81" s="273"/>
      <c r="M81" s="274"/>
      <c r="N81" s="22"/>
    </row>
    <row r="82" spans="1:14" x14ac:dyDescent="0.35">
      <c r="A82" s="20"/>
      <c r="B82" s="202"/>
      <c r="C82" s="269"/>
      <c r="D82" s="203" t="str">
        <f>IFERROR(IF(C82="No CAS","",INDEX('[3]DEQ Pollutant List'!$C$7:$C$611,MATCH('[3]5. Pollutant Emissions - MB'!C82,'[3]DEQ Pollutant List'!$B$7:$B$611,0))),"")</f>
        <v/>
      </c>
      <c r="E82" s="8" t="str">
        <f>IFERROR(IF(OR($C82="",$C82="No CAS"),INDEX('[3]DEQ Pollutant List'!$A$7:$A$611,MATCH($D82,'[3]DEQ Pollutant List'!$C$7:$C$611,0)),INDEX('[3]DEQ Pollutant List'!$A$7:$A$611,MATCH($C82,'[3]DEQ Pollutant List'!$B$7:$B$611,0))),"")</f>
        <v/>
      </c>
      <c r="F82" s="270"/>
      <c r="G82" s="271"/>
      <c r="H82" s="272"/>
      <c r="I82" s="273"/>
      <c r="J82" s="274"/>
      <c r="K82" s="22"/>
      <c r="L82" s="273"/>
      <c r="M82" s="274"/>
      <c r="N82" s="22"/>
    </row>
    <row r="83" spans="1:14" x14ac:dyDescent="0.35">
      <c r="A83" s="20"/>
      <c r="B83" s="202"/>
      <c r="C83" s="269"/>
      <c r="D83" s="203" t="str">
        <f>IFERROR(IF(C83="No CAS","",INDEX('[3]DEQ Pollutant List'!$C$7:$C$611,MATCH('[3]5. Pollutant Emissions - MB'!C83,'[3]DEQ Pollutant List'!$B$7:$B$611,0))),"")</f>
        <v/>
      </c>
      <c r="E83" s="8" t="str">
        <f>IFERROR(IF(OR($C83="",$C83="No CAS"),INDEX('[3]DEQ Pollutant List'!$A$7:$A$611,MATCH($D83,'[3]DEQ Pollutant List'!$C$7:$C$611,0)),INDEX('[3]DEQ Pollutant List'!$A$7:$A$611,MATCH($C83,'[3]DEQ Pollutant List'!$B$7:$B$611,0))),"")</f>
        <v/>
      </c>
      <c r="F83" s="270"/>
      <c r="G83" s="271"/>
      <c r="H83" s="272"/>
      <c r="I83" s="273"/>
      <c r="J83" s="274"/>
      <c r="K83" s="22"/>
      <c r="L83" s="273"/>
      <c r="M83" s="274"/>
      <c r="N83" s="22"/>
    </row>
    <row r="84" spans="1:14" x14ac:dyDescent="0.35">
      <c r="A84" s="20"/>
      <c r="B84" s="202"/>
      <c r="C84" s="269"/>
      <c r="D84" s="203" t="str">
        <f>IFERROR(IF(C84="No CAS","",INDEX('[3]DEQ Pollutant List'!$C$7:$C$611,MATCH('[3]5. Pollutant Emissions - MB'!C84,'[3]DEQ Pollutant List'!$B$7:$B$611,0))),"")</f>
        <v/>
      </c>
      <c r="E84" s="8" t="str">
        <f>IFERROR(IF(OR($C84="",$C84="No CAS"),INDEX('[3]DEQ Pollutant List'!$A$7:$A$611,MATCH($D84,'[3]DEQ Pollutant List'!$C$7:$C$611,0)),INDEX('[3]DEQ Pollutant List'!$A$7:$A$611,MATCH($C84,'[3]DEQ Pollutant List'!$B$7:$B$611,0))),"")</f>
        <v/>
      </c>
      <c r="F84" s="270"/>
      <c r="G84" s="271"/>
      <c r="H84" s="272"/>
      <c r="I84" s="273"/>
      <c r="J84" s="274"/>
      <c r="K84" s="22"/>
      <c r="L84" s="273"/>
      <c r="M84" s="274"/>
      <c r="N84" s="22"/>
    </row>
    <row r="85" spans="1:14" x14ac:dyDescent="0.35">
      <c r="A85" s="20"/>
      <c r="B85" s="202"/>
      <c r="C85" s="269"/>
      <c r="D85" s="203" t="str">
        <f>IFERROR(IF(C85="No CAS","",INDEX('[3]DEQ Pollutant List'!$C$7:$C$611,MATCH('[3]5. Pollutant Emissions - MB'!C85,'[3]DEQ Pollutant List'!$B$7:$B$611,0))),"")</f>
        <v/>
      </c>
      <c r="E85" s="8" t="str">
        <f>IFERROR(IF(OR($C85="",$C85="No CAS"),INDEX('[3]DEQ Pollutant List'!$A$7:$A$611,MATCH($D85,'[3]DEQ Pollutant List'!$C$7:$C$611,0)),INDEX('[3]DEQ Pollutant List'!$A$7:$A$611,MATCH($C85,'[3]DEQ Pollutant List'!$B$7:$B$611,0))),"")</f>
        <v/>
      </c>
      <c r="F85" s="270"/>
      <c r="G85" s="271"/>
      <c r="H85" s="272"/>
      <c r="I85" s="273"/>
      <c r="J85" s="274"/>
      <c r="K85" s="22"/>
      <c r="L85" s="273"/>
      <c r="M85" s="274"/>
      <c r="N85" s="22"/>
    </row>
    <row r="86" spans="1:14" x14ac:dyDescent="0.35">
      <c r="A86" s="20"/>
      <c r="B86" s="202"/>
      <c r="C86" s="269"/>
      <c r="D86" s="203" t="str">
        <f>IFERROR(IF(C86="No CAS","",INDEX('[3]DEQ Pollutant List'!$C$7:$C$611,MATCH('[3]5. Pollutant Emissions - MB'!C86,'[3]DEQ Pollutant List'!$B$7:$B$611,0))),"")</f>
        <v/>
      </c>
      <c r="E86" s="8" t="str">
        <f>IFERROR(IF(OR($C86="",$C86="No CAS"),INDEX('[3]DEQ Pollutant List'!$A$7:$A$611,MATCH($D86,'[3]DEQ Pollutant List'!$C$7:$C$611,0)),INDEX('[3]DEQ Pollutant List'!$A$7:$A$611,MATCH($C86,'[3]DEQ Pollutant List'!$B$7:$B$611,0))),"")</f>
        <v/>
      </c>
      <c r="F86" s="270"/>
      <c r="G86" s="271"/>
      <c r="H86" s="272"/>
      <c r="I86" s="273"/>
      <c r="J86" s="274"/>
      <c r="K86" s="22"/>
      <c r="L86" s="273"/>
      <c r="M86" s="274"/>
      <c r="N86" s="22"/>
    </row>
    <row r="87" spans="1:14" x14ac:dyDescent="0.35">
      <c r="A87" s="20"/>
      <c r="B87" s="202"/>
      <c r="C87" s="269"/>
      <c r="D87" s="203" t="str">
        <f>IFERROR(IF(C87="No CAS","",INDEX('[3]DEQ Pollutant List'!$C$7:$C$611,MATCH('[3]5. Pollutant Emissions - MB'!C87,'[3]DEQ Pollutant List'!$B$7:$B$611,0))),"")</f>
        <v/>
      </c>
      <c r="E87" s="8" t="str">
        <f>IFERROR(IF(OR($C87="",$C87="No CAS"),INDEX('[3]DEQ Pollutant List'!$A$7:$A$611,MATCH($D87,'[3]DEQ Pollutant List'!$C$7:$C$611,0)),INDEX('[3]DEQ Pollutant List'!$A$7:$A$611,MATCH($C87,'[3]DEQ Pollutant List'!$B$7:$B$611,0))),"")</f>
        <v/>
      </c>
      <c r="F87" s="270"/>
      <c r="G87" s="271"/>
      <c r="H87" s="272"/>
      <c r="I87" s="273"/>
      <c r="J87" s="274"/>
      <c r="K87" s="22"/>
      <c r="L87" s="273"/>
      <c r="M87" s="274"/>
      <c r="N87" s="22"/>
    </row>
    <row r="88" spans="1:14" x14ac:dyDescent="0.35">
      <c r="A88" s="20"/>
      <c r="B88" s="202"/>
      <c r="C88" s="269"/>
      <c r="D88" s="203" t="str">
        <f>IFERROR(IF(C88="No CAS","",INDEX('[3]DEQ Pollutant List'!$C$7:$C$611,MATCH('[3]5. Pollutant Emissions - MB'!C88,'[3]DEQ Pollutant List'!$B$7:$B$611,0))),"")</f>
        <v/>
      </c>
      <c r="E88" s="8" t="str">
        <f>IFERROR(IF(OR($C88="",$C88="No CAS"),INDEX('[3]DEQ Pollutant List'!$A$7:$A$611,MATCH($D88,'[3]DEQ Pollutant List'!$C$7:$C$611,0)),INDEX('[3]DEQ Pollutant List'!$A$7:$A$611,MATCH($C88,'[3]DEQ Pollutant List'!$B$7:$B$611,0))),"")</f>
        <v/>
      </c>
      <c r="F88" s="270"/>
      <c r="G88" s="271"/>
      <c r="H88" s="272"/>
      <c r="I88" s="273"/>
      <c r="J88" s="274"/>
      <c r="K88" s="22"/>
      <c r="L88" s="273"/>
      <c r="M88" s="274"/>
      <c r="N88" s="22"/>
    </row>
    <row r="89" spans="1:14" x14ac:dyDescent="0.35">
      <c r="A89" s="20"/>
      <c r="B89" s="202"/>
      <c r="C89" s="269"/>
      <c r="D89" s="203" t="str">
        <f>IFERROR(IF(C89="No CAS","",INDEX('[3]DEQ Pollutant List'!$C$7:$C$611,MATCH('[3]5. Pollutant Emissions - MB'!C89,'[3]DEQ Pollutant List'!$B$7:$B$611,0))),"")</f>
        <v/>
      </c>
      <c r="E89" s="8" t="str">
        <f>IFERROR(IF(OR($C89="",$C89="No CAS"),INDEX('[3]DEQ Pollutant List'!$A$7:$A$611,MATCH($D89,'[3]DEQ Pollutant List'!$C$7:$C$611,0)),INDEX('[3]DEQ Pollutant List'!$A$7:$A$611,MATCH($C89,'[3]DEQ Pollutant List'!$B$7:$B$611,0))),"")</f>
        <v/>
      </c>
      <c r="F89" s="270"/>
      <c r="G89" s="271"/>
      <c r="H89" s="272"/>
      <c r="I89" s="273"/>
      <c r="J89" s="274"/>
      <c r="K89" s="22"/>
      <c r="L89" s="273"/>
      <c r="M89" s="274"/>
      <c r="N89" s="22"/>
    </row>
    <row r="90" spans="1:14" x14ac:dyDescent="0.35">
      <c r="A90" s="20"/>
      <c r="B90" s="202"/>
      <c r="C90" s="269"/>
      <c r="D90" s="203" t="str">
        <f>IFERROR(IF(C90="No CAS","",INDEX('[3]DEQ Pollutant List'!$C$7:$C$611,MATCH('[3]5. Pollutant Emissions - MB'!C90,'[3]DEQ Pollutant List'!$B$7:$B$611,0))),"")</f>
        <v/>
      </c>
      <c r="E90" s="8" t="str">
        <f>IFERROR(IF(OR($C90="",$C90="No CAS"),INDEX('[3]DEQ Pollutant List'!$A$7:$A$611,MATCH($D90,'[3]DEQ Pollutant List'!$C$7:$C$611,0)),INDEX('[3]DEQ Pollutant List'!$A$7:$A$611,MATCH($C90,'[3]DEQ Pollutant List'!$B$7:$B$611,0))),"")</f>
        <v/>
      </c>
      <c r="F90" s="270"/>
      <c r="G90" s="271"/>
      <c r="H90" s="272"/>
      <c r="I90" s="273"/>
      <c r="J90" s="274"/>
      <c r="K90" s="22"/>
      <c r="L90" s="273"/>
      <c r="M90" s="274"/>
      <c r="N90" s="22"/>
    </row>
    <row r="91" spans="1:14" x14ac:dyDescent="0.35">
      <c r="A91" s="20"/>
      <c r="B91" s="202"/>
      <c r="C91" s="269"/>
      <c r="D91" s="203" t="str">
        <f>IFERROR(IF(C91="No CAS","",INDEX('[3]DEQ Pollutant List'!$C$7:$C$611,MATCH('[3]5. Pollutant Emissions - MB'!C91,'[3]DEQ Pollutant List'!$B$7:$B$611,0))),"")</f>
        <v/>
      </c>
      <c r="E91" s="8" t="str">
        <f>IFERROR(IF(OR($C91="",$C91="No CAS"),INDEX('[3]DEQ Pollutant List'!$A$7:$A$611,MATCH($D91,'[3]DEQ Pollutant List'!$C$7:$C$611,0)),INDEX('[3]DEQ Pollutant List'!$A$7:$A$611,MATCH($C91,'[3]DEQ Pollutant List'!$B$7:$B$611,0))),"")</f>
        <v/>
      </c>
      <c r="F91" s="270"/>
      <c r="G91" s="271"/>
      <c r="H91" s="272"/>
      <c r="I91" s="273"/>
      <c r="J91" s="274"/>
      <c r="K91" s="22"/>
      <c r="L91" s="273"/>
      <c r="M91" s="274"/>
      <c r="N91" s="22"/>
    </row>
    <row r="92" spans="1:14" x14ac:dyDescent="0.35">
      <c r="A92" s="20"/>
      <c r="B92" s="202"/>
      <c r="C92" s="269"/>
      <c r="D92" s="203" t="str">
        <f>IFERROR(IF(C92="No CAS","",INDEX('[3]DEQ Pollutant List'!$C$7:$C$611,MATCH('[3]5. Pollutant Emissions - MB'!C92,'[3]DEQ Pollutant List'!$B$7:$B$611,0))),"")</f>
        <v/>
      </c>
      <c r="E92" s="8" t="str">
        <f>IFERROR(IF(OR($C92="",$C92="No CAS"),INDEX('[3]DEQ Pollutant List'!$A$7:$A$611,MATCH($D92,'[3]DEQ Pollutant List'!$C$7:$C$611,0)),INDEX('[3]DEQ Pollutant List'!$A$7:$A$611,MATCH($C92,'[3]DEQ Pollutant List'!$B$7:$B$611,0))),"")</f>
        <v/>
      </c>
      <c r="F92" s="270"/>
      <c r="G92" s="271"/>
      <c r="H92" s="272"/>
      <c r="I92" s="273"/>
      <c r="J92" s="274"/>
      <c r="K92" s="22"/>
      <c r="L92" s="273"/>
      <c r="M92" s="274"/>
      <c r="N92" s="22"/>
    </row>
    <row r="93" spans="1:14" x14ac:dyDescent="0.35">
      <c r="A93" s="20"/>
      <c r="B93" s="202"/>
      <c r="C93" s="269"/>
      <c r="D93" s="203" t="str">
        <f>IFERROR(IF(C93="No CAS","",INDEX('[3]DEQ Pollutant List'!$C$7:$C$611,MATCH('[3]5. Pollutant Emissions - MB'!C93,'[3]DEQ Pollutant List'!$B$7:$B$611,0))),"")</f>
        <v/>
      </c>
      <c r="E93" s="8" t="str">
        <f>IFERROR(IF(OR($C93="",$C93="No CAS"),INDEX('[3]DEQ Pollutant List'!$A$7:$A$611,MATCH($D93,'[3]DEQ Pollutant List'!$C$7:$C$611,0)),INDEX('[3]DEQ Pollutant List'!$A$7:$A$611,MATCH($C93,'[3]DEQ Pollutant List'!$B$7:$B$611,0))),"")</f>
        <v/>
      </c>
      <c r="F93" s="270"/>
      <c r="G93" s="271"/>
      <c r="H93" s="272"/>
      <c r="I93" s="273"/>
      <c r="J93" s="274"/>
      <c r="K93" s="22"/>
      <c r="L93" s="273"/>
      <c r="M93" s="274"/>
      <c r="N93" s="22"/>
    </row>
    <row r="94" spans="1:14" x14ac:dyDescent="0.35">
      <c r="A94" s="20"/>
      <c r="B94" s="202"/>
      <c r="C94" s="269"/>
      <c r="D94" s="203" t="str">
        <f>IFERROR(IF(C94="No CAS","",INDEX('[3]DEQ Pollutant List'!$C$7:$C$611,MATCH('[3]5. Pollutant Emissions - MB'!C94,'[3]DEQ Pollutant List'!$B$7:$B$611,0))),"")</f>
        <v/>
      </c>
      <c r="E94" s="8" t="str">
        <f>IFERROR(IF(OR($C94="",$C94="No CAS"),INDEX('[3]DEQ Pollutant List'!$A$7:$A$611,MATCH($D94,'[3]DEQ Pollutant List'!$C$7:$C$611,0)),INDEX('[3]DEQ Pollutant List'!$A$7:$A$611,MATCH($C94,'[3]DEQ Pollutant List'!$B$7:$B$611,0))),"")</f>
        <v/>
      </c>
      <c r="F94" s="270"/>
      <c r="G94" s="271"/>
      <c r="H94" s="272"/>
      <c r="I94" s="273"/>
      <c r="J94" s="274"/>
      <c r="K94" s="22"/>
      <c r="L94" s="273"/>
      <c r="M94" s="274"/>
      <c r="N94" s="22"/>
    </row>
    <row r="95" spans="1:14" x14ac:dyDescent="0.35">
      <c r="A95" s="20"/>
      <c r="B95" s="202"/>
      <c r="C95" s="269"/>
      <c r="D95" s="203" t="str">
        <f>IFERROR(IF(C95="No CAS","",INDEX('[3]DEQ Pollutant List'!$C$7:$C$611,MATCH('[3]5. Pollutant Emissions - MB'!C95,'[3]DEQ Pollutant List'!$B$7:$B$611,0))),"")</f>
        <v/>
      </c>
      <c r="E95" s="8" t="str">
        <f>IFERROR(IF(OR($C95="",$C95="No CAS"),INDEX('[3]DEQ Pollutant List'!$A$7:$A$611,MATCH($D95,'[3]DEQ Pollutant List'!$C$7:$C$611,0)),INDEX('[3]DEQ Pollutant List'!$A$7:$A$611,MATCH($C95,'[3]DEQ Pollutant List'!$B$7:$B$611,0))),"")</f>
        <v/>
      </c>
      <c r="F95" s="270"/>
      <c r="G95" s="271"/>
      <c r="H95" s="272"/>
      <c r="I95" s="273"/>
      <c r="J95" s="274"/>
      <c r="K95" s="22"/>
      <c r="L95" s="273"/>
      <c r="M95" s="274"/>
      <c r="N95" s="22"/>
    </row>
    <row r="96" spans="1:14" x14ac:dyDescent="0.35">
      <c r="A96" s="20"/>
      <c r="B96" s="202"/>
      <c r="C96" s="269"/>
      <c r="D96" s="203" t="str">
        <f>IFERROR(IF(C96="No CAS","",INDEX('[3]DEQ Pollutant List'!$C$7:$C$611,MATCH('[3]5. Pollutant Emissions - MB'!C96,'[3]DEQ Pollutant List'!$B$7:$B$611,0))),"")</f>
        <v/>
      </c>
      <c r="E96" s="8" t="str">
        <f>IFERROR(IF(OR($C96="",$C96="No CAS"),INDEX('[3]DEQ Pollutant List'!$A$7:$A$611,MATCH($D96,'[3]DEQ Pollutant List'!$C$7:$C$611,0)),INDEX('[3]DEQ Pollutant List'!$A$7:$A$611,MATCH($C96,'[3]DEQ Pollutant List'!$B$7:$B$611,0))),"")</f>
        <v/>
      </c>
      <c r="F96" s="270"/>
      <c r="G96" s="271"/>
      <c r="H96" s="272"/>
      <c r="I96" s="273"/>
      <c r="J96" s="274"/>
      <c r="K96" s="22"/>
      <c r="L96" s="273"/>
      <c r="M96" s="274"/>
      <c r="N96" s="22"/>
    </row>
    <row r="97" spans="1:14" x14ac:dyDescent="0.35">
      <c r="A97" s="20"/>
      <c r="B97" s="202"/>
      <c r="C97" s="269"/>
      <c r="D97" s="203" t="str">
        <f>IFERROR(IF(C97="No CAS","",INDEX('[3]DEQ Pollutant List'!$C$7:$C$611,MATCH('[3]5. Pollutant Emissions - MB'!C97,'[3]DEQ Pollutant List'!$B$7:$B$611,0))),"")</f>
        <v/>
      </c>
      <c r="E97" s="8" t="str">
        <f>IFERROR(IF(OR($C97="",$C97="No CAS"),INDEX('[3]DEQ Pollutant List'!$A$7:$A$611,MATCH($D97,'[3]DEQ Pollutant List'!$C$7:$C$611,0)),INDEX('[3]DEQ Pollutant List'!$A$7:$A$611,MATCH($C97,'[3]DEQ Pollutant List'!$B$7:$B$611,0))),"")</f>
        <v/>
      </c>
      <c r="F97" s="270"/>
      <c r="G97" s="271"/>
      <c r="H97" s="272"/>
      <c r="I97" s="273"/>
      <c r="J97" s="274"/>
      <c r="K97" s="22"/>
      <c r="L97" s="273"/>
      <c r="M97" s="274"/>
      <c r="N97" s="22"/>
    </row>
    <row r="98" spans="1:14" x14ac:dyDescent="0.35">
      <c r="A98" s="20"/>
      <c r="B98" s="202"/>
      <c r="C98" s="269"/>
      <c r="D98" s="203" t="str">
        <f>IFERROR(IF(C98="No CAS","",INDEX('[3]DEQ Pollutant List'!$C$7:$C$611,MATCH('[3]5. Pollutant Emissions - MB'!C98,'[3]DEQ Pollutant List'!$B$7:$B$611,0))),"")</f>
        <v/>
      </c>
      <c r="E98" s="8" t="str">
        <f>IFERROR(IF(OR($C98="",$C98="No CAS"),INDEX('[3]DEQ Pollutant List'!$A$7:$A$611,MATCH($D98,'[3]DEQ Pollutant List'!$C$7:$C$611,0)),INDEX('[3]DEQ Pollutant List'!$A$7:$A$611,MATCH($C98,'[3]DEQ Pollutant List'!$B$7:$B$611,0))),"")</f>
        <v/>
      </c>
      <c r="F98" s="270"/>
      <c r="G98" s="271"/>
      <c r="H98" s="272"/>
      <c r="I98" s="273"/>
      <c r="J98" s="274"/>
      <c r="K98" s="22"/>
      <c r="L98" s="273"/>
      <c r="M98" s="274"/>
      <c r="N98" s="22"/>
    </row>
    <row r="99" spans="1:14" x14ac:dyDescent="0.35">
      <c r="A99" s="20"/>
      <c r="B99" s="202"/>
      <c r="C99" s="269"/>
      <c r="D99" s="203" t="str">
        <f>IFERROR(IF(C99="No CAS","",INDEX('[3]DEQ Pollutant List'!$C$7:$C$611,MATCH('[3]5. Pollutant Emissions - MB'!C99,'[3]DEQ Pollutant List'!$B$7:$B$611,0))),"")</f>
        <v/>
      </c>
      <c r="E99" s="8" t="str">
        <f>IFERROR(IF(OR($C99="",$C99="No CAS"),INDEX('[3]DEQ Pollutant List'!$A$7:$A$611,MATCH($D99,'[3]DEQ Pollutant List'!$C$7:$C$611,0)),INDEX('[3]DEQ Pollutant List'!$A$7:$A$611,MATCH($C99,'[3]DEQ Pollutant List'!$B$7:$B$611,0))),"")</f>
        <v/>
      </c>
      <c r="F99" s="270"/>
      <c r="G99" s="271"/>
      <c r="H99" s="272"/>
      <c r="I99" s="273"/>
      <c r="J99" s="274"/>
      <c r="K99" s="22"/>
      <c r="L99" s="273"/>
      <c r="M99" s="274"/>
      <c r="N99" s="22"/>
    </row>
    <row r="100" spans="1:14" x14ac:dyDescent="0.35">
      <c r="A100" s="20"/>
      <c r="B100" s="202"/>
      <c r="C100" s="269"/>
      <c r="D100" s="203" t="str">
        <f>IFERROR(IF(C100="No CAS","",INDEX('[3]DEQ Pollutant List'!$C$7:$C$611,MATCH('[3]5. Pollutant Emissions - MB'!C100,'[3]DEQ Pollutant List'!$B$7:$B$611,0))),"")</f>
        <v/>
      </c>
      <c r="E100" s="8" t="str">
        <f>IFERROR(IF(OR($C100="",$C100="No CAS"),INDEX('[3]DEQ Pollutant List'!$A$7:$A$611,MATCH($D100,'[3]DEQ Pollutant List'!$C$7:$C$611,0)),INDEX('[3]DEQ Pollutant List'!$A$7:$A$611,MATCH($C100,'[3]DEQ Pollutant List'!$B$7:$B$611,0))),"")</f>
        <v/>
      </c>
      <c r="F100" s="270"/>
      <c r="G100" s="271"/>
      <c r="H100" s="272"/>
      <c r="I100" s="273"/>
      <c r="J100" s="274"/>
      <c r="K100" s="22"/>
      <c r="L100" s="273"/>
      <c r="M100" s="274"/>
      <c r="N100" s="22"/>
    </row>
    <row r="101" spans="1:14" x14ac:dyDescent="0.35">
      <c r="A101" s="20"/>
      <c r="B101" s="202"/>
      <c r="C101" s="269"/>
      <c r="D101" s="203" t="str">
        <f>IFERROR(IF(C101="No CAS","",INDEX('[3]DEQ Pollutant List'!$C$7:$C$611,MATCH('[3]5. Pollutant Emissions - MB'!C101,'[3]DEQ Pollutant List'!$B$7:$B$611,0))),"")</f>
        <v/>
      </c>
      <c r="E101" s="8" t="str">
        <f>IFERROR(IF(OR($C101="",$C101="No CAS"),INDEX('[3]DEQ Pollutant List'!$A$7:$A$611,MATCH($D101,'[3]DEQ Pollutant List'!$C$7:$C$611,0)),INDEX('[3]DEQ Pollutant List'!$A$7:$A$611,MATCH($C101,'[3]DEQ Pollutant List'!$B$7:$B$611,0))),"")</f>
        <v/>
      </c>
      <c r="F101" s="270"/>
      <c r="G101" s="271"/>
      <c r="H101" s="272"/>
      <c r="I101" s="273"/>
      <c r="J101" s="274"/>
      <c r="K101" s="22"/>
      <c r="L101" s="273"/>
      <c r="M101" s="274"/>
      <c r="N101" s="22"/>
    </row>
    <row r="102" spans="1:14" x14ac:dyDescent="0.35">
      <c r="A102" s="20"/>
      <c r="B102" s="202"/>
      <c r="C102" s="269"/>
      <c r="D102" s="203" t="str">
        <f>IFERROR(IF(C102="No CAS","",INDEX('[3]DEQ Pollutant List'!$C$7:$C$611,MATCH('[3]5. Pollutant Emissions - MB'!C102,'[3]DEQ Pollutant List'!$B$7:$B$611,0))),"")</f>
        <v/>
      </c>
      <c r="E102" s="8" t="str">
        <f>IFERROR(IF(OR($C102="",$C102="No CAS"),INDEX('[3]DEQ Pollutant List'!$A$7:$A$611,MATCH($D102,'[3]DEQ Pollutant List'!$C$7:$C$611,0)),INDEX('[3]DEQ Pollutant List'!$A$7:$A$611,MATCH($C102,'[3]DEQ Pollutant List'!$B$7:$B$611,0))),"")</f>
        <v/>
      </c>
      <c r="F102" s="270"/>
      <c r="G102" s="271"/>
      <c r="H102" s="272"/>
      <c r="I102" s="273"/>
      <c r="J102" s="274"/>
      <c r="K102" s="22"/>
      <c r="L102" s="273"/>
      <c r="M102" s="274"/>
      <c r="N102" s="22"/>
    </row>
    <row r="103" spans="1:14" x14ac:dyDescent="0.35">
      <c r="A103" s="20"/>
      <c r="B103" s="202"/>
      <c r="C103" s="269"/>
      <c r="D103" s="203" t="str">
        <f>IFERROR(IF(C103="No CAS","",INDEX('[3]DEQ Pollutant List'!$C$7:$C$611,MATCH('[3]5. Pollutant Emissions - MB'!C103,'[3]DEQ Pollutant List'!$B$7:$B$611,0))),"")</f>
        <v/>
      </c>
      <c r="E103" s="8" t="str">
        <f>IFERROR(IF(OR($C103="",$C103="No CAS"),INDEX('[3]DEQ Pollutant List'!$A$7:$A$611,MATCH($D103,'[3]DEQ Pollutant List'!$C$7:$C$611,0)),INDEX('[3]DEQ Pollutant List'!$A$7:$A$611,MATCH($C103,'[3]DEQ Pollutant List'!$B$7:$B$611,0))),"")</f>
        <v/>
      </c>
      <c r="F103" s="270"/>
      <c r="G103" s="271"/>
      <c r="H103" s="272"/>
      <c r="I103" s="273"/>
      <c r="J103" s="274"/>
      <c r="K103" s="22"/>
      <c r="L103" s="273"/>
      <c r="M103" s="274"/>
      <c r="N103" s="22"/>
    </row>
    <row r="104" spans="1:14" x14ac:dyDescent="0.35">
      <c r="A104" s="20"/>
      <c r="B104" s="202"/>
      <c r="C104" s="269"/>
      <c r="D104" s="203" t="str">
        <f>IFERROR(IF(C104="No CAS","",INDEX('[3]DEQ Pollutant List'!$C$7:$C$611,MATCH('[3]5. Pollutant Emissions - MB'!C104,'[3]DEQ Pollutant List'!$B$7:$B$611,0))),"")</f>
        <v/>
      </c>
      <c r="E104" s="8" t="str">
        <f>IFERROR(IF(OR($C104="",$C104="No CAS"),INDEX('[3]DEQ Pollutant List'!$A$7:$A$611,MATCH($D104,'[3]DEQ Pollutant List'!$C$7:$C$611,0)),INDEX('[3]DEQ Pollutant List'!$A$7:$A$611,MATCH($C104,'[3]DEQ Pollutant List'!$B$7:$B$611,0))),"")</f>
        <v/>
      </c>
      <c r="F104" s="270"/>
      <c r="G104" s="271"/>
      <c r="H104" s="272"/>
      <c r="I104" s="273"/>
      <c r="J104" s="274"/>
      <c r="K104" s="22"/>
      <c r="L104" s="273"/>
      <c r="M104" s="274"/>
      <c r="N104" s="22"/>
    </row>
    <row r="105" spans="1:14" x14ac:dyDescent="0.35">
      <c r="A105" s="20"/>
      <c r="B105" s="202"/>
      <c r="C105" s="269"/>
      <c r="D105" s="203" t="str">
        <f>IFERROR(IF(C105="No CAS","",INDEX('[3]DEQ Pollutant List'!$C$7:$C$611,MATCH('[3]5. Pollutant Emissions - MB'!C105,'[3]DEQ Pollutant List'!$B$7:$B$611,0))),"")</f>
        <v/>
      </c>
      <c r="E105" s="8" t="str">
        <f>IFERROR(IF(OR($C105="",$C105="No CAS"),INDEX('[3]DEQ Pollutant List'!$A$7:$A$611,MATCH($D105,'[3]DEQ Pollutant List'!$C$7:$C$611,0)),INDEX('[3]DEQ Pollutant List'!$A$7:$A$611,MATCH($C105,'[3]DEQ Pollutant List'!$B$7:$B$611,0))),"")</f>
        <v/>
      </c>
      <c r="F105" s="270"/>
      <c r="G105" s="271"/>
      <c r="H105" s="272"/>
      <c r="I105" s="273"/>
      <c r="J105" s="274"/>
      <c r="K105" s="22"/>
      <c r="L105" s="273"/>
      <c r="M105" s="274"/>
      <c r="N105" s="22"/>
    </row>
    <row r="106" spans="1:14" x14ac:dyDescent="0.35">
      <c r="A106" s="20"/>
      <c r="B106" s="202"/>
      <c r="C106" s="269"/>
      <c r="D106" s="203" t="str">
        <f>IFERROR(IF(C106="No CAS","",INDEX('[3]DEQ Pollutant List'!$C$7:$C$611,MATCH('[3]5. Pollutant Emissions - MB'!C106,'[3]DEQ Pollutant List'!$B$7:$B$611,0))),"")</f>
        <v/>
      </c>
      <c r="E106" s="8" t="str">
        <f>IFERROR(IF(OR($C106="",$C106="No CAS"),INDEX('[3]DEQ Pollutant List'!$A$7:$A$611,MATCH($D106,'[3]DEQ Pollutant List'!$C$7:$C$611,0)),INDEX('[3]DEQ Pollutant List'!$A$7:$A$611,MATCH($C106,'[3]DEQ Pollutant List'!$B$7:$B$611,0))),"")</f>
        <v/>
      </c>
      <c r="F106" s="270"/>
      <c r="G106" s="271"/>
      <c r="H106" s="272"/>
      <c r="I106" s="273"/>
      <c r="J106" s="274"/>
      <c r="K106" s="22"/>
      <c r="L106" s="273"/>
      <c r="M106" s="274"/>
      <c r="N106" s="22"/>
    </row>
    <row r="107" spans="1:14" x14ac:dyDescent="0.35">
      <c r="A107" s="20"/>
      <c r="B107" s="202"/>
      <c r="C107" s="269"/>
      <c r="D107" s="203" t="str">
        <f>IFERROR(IF(C107="No CAS","",INDEX('[3]DEQ Pollutant List'!$C$7:$C$611,MATCH('[3]5. Pollutant Emissions - MB'!C107,'[3]DEQ Pollutant List'!$B$7:$B$611,0))),"")</f>
        <v/>
      </c>
      <c r="E107" s="8" t="str">
        <f>IFERROR(IF(OR($C107="",$C107="No CAS"),INDEX('[3]DEQ Pollutant List'!$A$7:$A$611,MATCH($D107,'[3]DEQ Pollutant List'!$C$7:$C$611,0)),INDEX('[3]DEQ Pollutant List'!$A$7:$A$611,MATCH($C107,'[3]DEQ Pollutant List'!$B$7:$B$611,0))),"")</f>
        <v/>
      </c>
      <c r="F107" s="270"/>
      <c r="G107" s="271"/>
      <c r="H107" s="272"/>
      <c r="I107" s="273"/>
      <c r="J107" s="274"/>
      <c r="K107" s="22"/>
      <c r="L107" s="273"/>
      <c r="M107" s="274"/>
      <c r="N107" s="22"/>
    </row>
    <row r="108" spans="1:14" x14ac:dyDescent="0.35">
      <c r="A108" s="20"/>
      <c r="B108" s="202"/>
      <c r="C108" s="269"/>
      <c r="D108" s="203" t="str">
        <f>IFERROR(IF(C108="No CAS","",INDEX('[3]DEQ Pollutant List'!$C$7:$C$611,MATCH('[3]5. Pollutant Emissions - MB'!C108,'[3]DEQ Pollutant List'!$B$7:$B$611,0))),"")</f>
        <v/>
      </c>
      <c r="E108" s="8" t="str">
        <f>IFERROR(IF(OR($C108="",$C108="No CAS"),INDEX('[3]DEQ Pollutant List'!$A$7:$A$611,MATCH($D108,'[3]DEQ Pollutant List'!$C$7:$C$611,0)),INDEX('[3]DEQ Pollutant List'!$A$7:$A$611,MATCH($C108,'[3]DEQ Pollutant List'!$B$7:$B$611,0))),"")</f>
        <v/>
      </c>
      <c r="F108" s="270"/>
      <c r="G108" s="271"/>
      <c r="H108" s="272"/>
      <c r="I108" s="273"/>
      <c r="J108" s="274"/>
      <c r="K108" s="22"/>
      <c r="L108" s="273"/>
      <c r="M108" s="274"/>
      <c r="N108" s="22"/>
    </row>
    <row r="109" spans="1:14" x14ac:dyDescent="0.35">
      <c r="A109" s="20"/>
      <c r="B109" s="202"/>
      <c r="C109" s="269"/>
      <c r="D109" s="203" t="str">
        <f>IFERROR(IF(C109="No CAS","",INDEX('[3]DEQ Pollutant List'!$C$7:$C$611,MATCH('[3]5. Pollutant Emissions - MB'!C109,'[3]DEQ Pollutant List'!$B$7:$B$611,0))),"")</f>
        <v/>
      </c>
      <c r="E109" s="8" t="str">
        <f>IFERROR(IF(OR($C109="",$C109="No CAS"),INDEX('[3]DEQ Pollutant List'!$A$7:$A$611,MATCH($D109,'[3]DEQ Pollutant List'!$C$7:$C$611,0)),INDEX('[3]DEQ Pollutant List'!$A$7:$A$611,MATCH($C109,'[3]DEQ Pollutant List'!$B$7:$B$611,0))),"")</f>
        <v/>
      </c>
      <c r="F109" s="270"/>
      <c r="G109" s="271"/>
      <c r="H109" s="272"/>
      <c r="I109" s="273"/>
      <c r="J109" s="274"/>
      <c r="K109" s="22"/>
      <c r="L109" s="273"/>
      <c r="M109" s="274"/>
      <c r="N109" s="22"/>
    </row>
    <row r="110" spans="1:14" x14ac:dyDescent="0.35">
      <c r="A110" s="20"/>
      <c r="B110" s="202"/>
      <c r="C110" s="269"/>
      <c r="D110" s="203" t="str">
        <f>IFERROR(IF(C110="No CAS","",INDEX('[3]DEQ Pollutant List'!$C$7:$C$611,MATCH('[3]5. Pollutant Emissions - MB'!C110,'[3]DEQ Pollutant List'!$B$7:$B$611,0))),"")</f>
        <v/>
      </c>
      <c r="E110" s="8" t="str">
        <f>IFERROR(IF(OR($C110="",$C110="No CAS"),INDEX('[3]DEQ Pollutant List'!$A$7:$A$611,MATCH($D110,'[3]DEQ Pollutant List'!$C$7:$C$611,0)),INDEX('[3]DEQ Pollutant List'!$A$7:$A$611,MATCH($C110,'[3]DEQ Pollutant List'!$B$7:$B$611,0))),"")</f>
        <v/>
      </c>
      <c r="F110" s="270"/>
      <c r="G110" s="271"/>
      <c r="H110" s="272"/>
      <c r="I110" s="273"/>
      <c r="J110" s="274"/>
      <c r="K110" s="22"/>
      <c r="L110" s="273"/>
      <c r="M110" s="274"/>
      <c r="N110" s="22"/>
    </row>
    <row r="111" spans="1:14" x14ac:dyDescent="0.35">
      <c r="A111" s="20"/>
      <c r="B111" s="202"/>
      <c r="C111" s="269"/>
      <c r="D111" s="203" t="str">
        <f>IFERROR(IF(C111="No CAS","",INDEX('[3]DEQ Pollutant List'!$C$7:$C$611,MATCH('[3]5. Pollutant Emissions - MB'!C111,'[3]DEQ Pollutant List'!$B$7:$B$611,0))),"")</f>
        <v/>
      </c>
      <c r="E111" s="8" t="str">
        <f>IFERROR(IF(OR($C111="",$C111="No CAS"),INDEX('[3]DEQ Pollutant List'!$A$7:$A$611,MATCH($D111,'[3]DEQ Pollutant List'!$C$7:$C$611,0)),INDEX('[3]DEQ Pollutant List'!$A$7:$A$611,MATCH($C111,'[3]DEQ Pollutant List'!$B$7:$B$611,0))),"")</f>
        <v/>
      </c>
      <c r="F111" s="270"/>
      <c r="G111" s="271"/>
      <c r="H111" s="272"/>
      <c r="I111" s="273"/>
      <c r="J111" s="274"/>
      <c r="K111" s="22"/>
      <c r="L111" s="273"/>
      <c r="M111" s="274"/>
      <c r="N111" s="22"/>
    </row>
    <row r="112" spans="1:14" x14ac:dyDescent="0.35">
      <c r="A112" s="20"/>
      <c r="B112" s="202"/>
      <c r="C112" s="269"/>
      <c r="D112" s="203" t="str">
        <f>IFERROR(IF(C112="No CAS","",INDEX('[3]DEQ Pollutant List'!$C$7:$C$611,MATCH('[3]5. Pollutant Emissions - MB'!C112,'[3]DEQ Pollutant List'!$B$7:$B$611,0))),"")</f>
        <v/>
      </c>
      <c r="E112" s="8" t="str">
        <f>IFERROR(IF(OR($C112="",$C112="No CAS"),INDEX('[3]DEQ Pollutant List'!$A$7:$A$611,MATCH($D112,'[3]DEQ Pollutant List'!$C$7:$C$611,0)),INDEX('[3]DEQ Pollutant List'!$A$7:$A$611,MATCH($C112,'[3]DEQ Pollutant List'!$B$7:$B$611,0))),"")</f>
        <v/>
      </c>
      <c r="F112" s="270"/>
      <c r="G112" s="271"/>
      <c r="H112" s="272"/>
      <c r="I112" s="273"/>
      <c r="J112" s="274"/>
      <c r="K112" s="22"/>
      <c r="L112" s="273"/>
      <c r="M112" s="274"/>
      <c r="N112" s="22"/>
    </row>
    <row r="113" spans="1:14" x14ac:dyDescent="0.35">
      <c r="A113" s="20"/>
      <c r="B113" s="202"/>
      <c r="C113" s="269"/>
      <c r="D113" s="203" t="str">
        <f>IFERROR(IF(C113="No CAS","",INDEX('[3]DEQ Pollutant List'!$C$7:$C$611,MATCH('[3]5. Pollutant Emissions - MB'!C113,'[3]DEQ Pollutant List'!$B$7:$B$611,0))),"")</f>
        <v/>
      </c>
      <c r="E113" s="8" t="str">
        <f>IFERROR(IF(OR($C113="",$C113="No CAS"),INDEX('[3]DEQ Pollutant List'!$A$7:$A$611,MATCH($D113,'[3]DEQ Pollutant List'!$C$7:$C$611,0)),INDEX('[3]DEQ Pollutant List'!$A$7:$A$611,MATCH($C113,'[3]DEQ Pollutant List'!$B$7:$B$611,0))),"")</f>
        <v/>
      </c>
      <c r="F113" s="270"/>
      <c r="G113" s="271"/>
      <c r="H113" s="272"/>
      <c r="I113" s="273"/>
      <c r="J113" s="274"/>
      <c r="K113" s="22"/>
      <c r="L113" s="273"/>
      <c r="M113" s="274"/>
      <c r="N113" s="22"/>
    </row>
    <row r="114" spans="1:14" x14ac:dyDescent="0.35">
      <c r="A114" s="20"/>
      <c r="B114" s="202"/>
      <c r="C114" s="269"/>
      <c r="D114" s="203" t="str">
        <f>IFERROR(IF(C114="No CAS","",INDEX('[3]DEQ Pollutant List'!$C$7:$C$611,MATCH('[3]5. Pollutant Emissions - MB'!C114,'[3]DEQ Pollutant List'!$B$7:$B$611,0))),"")</f>
        <v/>
      </c>
      <c r="E114" s="8" t="str">
        <f>IFERROR(IF(OR($C114="",$C114="No CAS"),INDEX('[3]DEQ Pollutant List'!$A$7:$A$611,MATCH($D114,'[3]DEQ Pollutant List'!$C$7:$C$611,0)),INDEX('[3]DEQ Pollutant List'!$A$7:$A$611,MATCH($C114,'[3]DEQ Pollutant List'!$B$7:$B$611,0))),"")</f>
        <v/>
      </c>
      <c r="F114" s="270"/>
      <c r="G114" s="271"/>
      <c r="H114" s="272"/>
      <c r="I114" s="273"/>
      <c r="J114" s="274"/>
      <c r="K114" s="22"/>
      <c r="L114" s="273"/>
      <c r="M114" s="274"/>
      <c r="N114" s="22"/>
    </row>
    <row r="115" spans="1:14" x14ac:dyDescent="0.35">
      <c r="A115" s="20"/>
      <c r="B115" s="202"/>
      <c r="C115" s="269"/>
      <c r="D115" s="203" t="str">
        <f>IFERROR(IF(C115="No CAS","",INDEX('[3]DEQ Pollutant List'!$C$7:$C$611,MATCH('[3]5. Pollutant Emissions - MB'!C115,'[3]DEQ Pollutant List'!$B$7:$B$611,0))),"")</f>
        <v/>
      </c>
      <c r="E115" s="8" t="str">
        <f>IFERROR(IF(OR($C115="",$C115="No CAS"),INDEX('[3]DEQ Pollutant List'!$A$7:$A$611,MATCH($D115,'[3]DEQ Pollutant List'!$C$7:$C$611,0)),INDEX('[3]DEQ Pollutant List'!$A$7:$A$611,MATCH($C115,'[3]DEQ Pollutant List'!$B$7:$B$611,0))),"")</f>
        <v/>
      </c>
      <c r="F115" s="270"/>
      <c r="G115" s="271"/>
      <c r="H115" s="272"/>
      <c r="I115" s="273"/>
      <c r="J115" s="274"/>
      <c r="K115" s="22"/>
      <c r="L115" s="273"/>
      <c r="M115" s="274"/>
      <c r="N115" s="22"/>
    </row>
    <row r="116" spans="1:14" x14ac:dyDescent="0.35">
      <c r="A116" s="20"/>
      <c r="B116" s="202"/>
      <c r="C116" s="269"/>
      <c r="D116" s="203" t="str">
        <f>IFERROR(IF(C116="No CAS","",INDEX('[3]DEQ Pollutant List'!$C$7:$C$611,MATCH('[3]5. Pollutant Emissions - MB'!C116,'[3]DEQ Pollutant List'!$B$7:$B$611,0))),"")</f>
        <v/>
      </c>
      <c r="E116" s="8" t="str">
        <f>IFERROR(IF(OR($C116="",$C116="No CAS"),INDEX('[3]DEQ Pollutant List'!$A$7:$A$611,MATCH($D116,'[3]DEQ Pollutant List'!$C$7:$C$611,0)),INDEX('[3]DEQ Pollutant List'!$A$7:$A$611,MATCH($C116,'[3]DEQ Pollutant List'!$B$7:$B$611,0))),"")</f>
        <v/>
      </c>
      <c r="F116" s="270"/>
      <c r="G116" s="271"/>
      <c r="H116" s="272"/>
      <c r="I116" s="273"/>
      <c r="J116" s="274"/>
      <c r="K116" s="22"/>
      <c r="L116" s="273"/>
      <c r="M116" s="274"/>
      <c r="N116" s="22"/>
    </row>
    <row r="117" spans="1:14" x14ac:dyDescent="0.35">
      <c r="A117" s="20"/>
      <c r="B117" s="202"/>
      <c r="C117" s="269"/>
      <c r="D117" s="203" t="str">
        <f>IFERROR(IF(C117="No CAS","",INDEX('[3]DEQ Pollutant List'!$C$7:$C$611,MATCH('[3]5. Pollutant Emissions - MB'!C117,'[3]DEQ Pollutant List'!$B$7:$B$611,0))),"")</f>
        <v/>
      </c>
      <c r="E117" s="8" t="str">
        <f>IFERROR(IF(OR($C117="",$C117="No CAS"),INDEX('[3]DEQ Pollutant List'!$A$7:$A$611,MATCH($D117,'[3]DEQ Pollutant List'!$C$7:$C$611,0)),INDEX('[3]DEQ Pollutant List'!$A$7:$A$611,MATCH($C117,'[3]DEQ Pollutant List'!$B$7:$B$611,0))),"")</f>
        <v/>
      </c>
      <c r="F117" s="270"/>
      <c r="G117" s="271"/>
      <c r="H117" s="272"/>
      <c r="I117" s="273"/>
      <c r="J117" s="274"/>
      <c r="K117" s="22"/>
      <c r="L117" s="273"/>
      <c r="M117" s="274"/>
      <c r="N117" s="22"/>
    </row>
    <row r="118" spans="1:14" x14ac:dyDescent="0.35">
      <c r="A118" s="20"/>
      <c r="B118" s="202"/>
      <c r="C118" s="269"/>
      <c r="D118" s="203" t="str">
        <f>IFERROR(IF(C118="No CAS","",INDEX('[3]DEQ Pollutant List'!$C$7:$C$611,MATCH('[3]5. Pollutant Emissions - MB'!C118,'[3]DEQ Pollutant List'!$B$7:$B$611,0))),"")</f>
        <v/>
      </c>
      <c r="E118" s="8" t="str">
        <f>IFERROR(IF(OR($C118="",$C118="No CAS"),INDEX('[3]DEQ Pollutant List'!$A$7:$A$611,MATCH($D118,'[3]DEQ Pollutant List'!$C$7:$C$611,0)),INDEX('[3]DEQ Pollutant List'!$A$7:$A$611,MATCH($C118,'[3]DEQ Pollutant List'!$B$7:$B$611,0))),"")</f>
        <v/>
      </c>
      <c r="F118" s="270"/>
      <c r="G118" s="271"/>
      <c r="H118" s="272"/>
      <c r="I118" s="273"/>
      <c r="J118" s="274"/>
      <c r="K118" s="22"/>
      <c r="L118" s="273"/>
      <c r="M118" s="274"/>
      <c r="N118" s="22"/>
    </row>
    <row r="119" spans="1:14" x14ac:dyDescent="0.35">
      <c r="A119" s="20"/>
      <c r="B119" s="202"/>
      <c r="C119" s="269"/>
      <c r="D119" s="203" t="str">
        <f>IFERROR(IF(C119="No CAS","",INDEX('[3]DEQ Pollutant List'!$C$7:$C$611,MATCH('[3]5. Pollutant Emissions - MB'!C119,'[3]DEQ Pollutant List'!$B$7:$B$611,0))),"")</f>
        <v/>
      </c>
      <c r="E119" s="8" t="str">
        <f>IFERROR(IF(OR($C119="",$C119="No CAS"),INDEX('[3]DEQ Pollutant List'!$A$7:$A$611,MATCH($D119,'[3]DEQ Pollutant List'!$C$7:$C$611,0)),INDEX('[3]DEQ Pollutant List'!$A$7:$A$611,MATCH($C119,'[3]DEQ Pollutant List'!$B$7:$B$611,0))),"")</f>
        <v/>
      </c>
      <c r="F119" s="270"/>
      <c r="G119" s="271"/>
      <c r="H119" s="272"/>
      <c r="I119" s="273"/>
      <c r="J119" s="274"/>
      <c r="K119" s="22"/>
      <c r="L119" s="273"/>
      <c r="M119" s="274"/>
      <c r="N119" s="22"/>
    </row>
    <row r="120" spans="1:14" x14ac:dyDescent="0.35">
      <c r="A120" s="20"/>
      <c r="B120" s="202"/>
      <c r="C120" s="269"/>
      <c r="D120" s="203" t="str">
        <f>IFERROR(IF(C120="No CAS","",INDEX('[3]DEQ Pollutant List'!$C$7:$C$611,MATCH('[3]5. Pollutant Emissions - MB'!C120,'[3]DEQ Pollutant List'!$B$7:$B$611,0))),"")</f>
        <v/>
      </c>
      <c r="E120" s="8" t="str">
        <f>IFERROR(IF(OR($C120="",$C120="No CAS"),INDEX('[3]DEQ Pollutant List'!$A$7:$A$611,MATCH($D120,'[3]DEQ Pollutant List'!$C$7:$C$611,0)),INDEX('[3]DEQ Pollutant List'!$A$7:$A$611,MATCH($C120,'[3]DEQ Pollutant List'!$B$7:$B$611,0))),"")</f>
        <v/>
      </c>
      <c r="F120" s="270"/>
      <c r="G120" s="271"/>
      <c r="H120" s="272"/>
      <c r="I120" s="273"/>
      <c r="J120" s="274"/>
      <c r="K120" s="22"/>
      <c r="L120" s="273"/>
      <c r="M120" s="274"/>
      <c r="N120" s="22"/>
    </row>
    <row r="121" spans="1:14" x14ac:dyDescent="0.35">
      <c r="A121" s="20"/>
      <c r="B121" s="202"/>
      <c r="C121" s="269"/>
      <c r="D121" s="203" t="str">
        <f>IFERROR(IF(C121="No CAS","",INDEX('[3]DEQ Pollutant List'!$C$7:$C$611,MATCH('[3]5. Pollutant Emissions - MB'!C121,'[3]DEQ Pollutant List'!$B$7:$B$611,0))),"")</f>
        <v/>
      </c>
      <c r="E121" s="8" t="str">
        <f>IFERROR(IF(OR($C121="",$C121="No CAS"),INDEX('[3]DEQ Pollutant List'!$A$7:$A$611,MATCH($D121,'[3]DEQ Pollutant List'!$C$7:$C$611,0)),INDEX('[3]DEQ Pollutant List'!$A$7:$A$611,MATCH($C121,'[3]DEQ Pollutant List'!$B$7:$B$611,0))),"")</f>
        <v/>
      </c>
      <c r="F121" s="270"/>
      <c r="G121" s="271"/>
      <c r="H121" s="272"/>
      <c r="I121" s="273"/>
      <c r="J121" s="274"/>
      <c r="K121" s="22"/>
      <c r="L121" s="273"/>
      <c r="M121" s="274"/>
      <c r="N121" s="22"/>
    </row>
    <row r="122" spans="1:14" x14ac:dyDescent="0.35">
      <c r="A122" s="20"/>
      <c r="B122" s="202"/>
      <c r="C122" s="269"/>
      <c r="D122" s="203" t="str">
        <f>IFERROR(IF(C122="No CAS","",INDEX('[3]DEQ Pollutant List'!$C$7:$C$611,MATCH('[3]5. Pollutant Emissions - MB'!C122,'[3]DEQ Pollutant List'!$B$7:$B$611,0))),"")</f>
        <v/>
      </c>
      <c r="E122" s="8" t="str">
        <f>IFERROR(IF(OR($C122="",$C122="No CAS"),INDEX('[3]DEQ Pollutant List'!$A$7:$A$611,MATCH($D122,'[3]DEQ Pollutant List'!$C$7:$C$611,0)),INDEX('[3]DEQ Pollutant List'!$A$7:$A$611,MATCH($C122,'[3]DEQ Pollutant List'!$B$7:$B$611,0))),"")</f>
        <v/>
      </c>
      <c r="F122" s="270"/>
      <c r="G122" s="271"/>
      <c r="H122" s="272"/>
      <c r="I122" s="273"/>
      <c r="J122" s="274"/>
      <c r="K122" s="22"/>
      <c r="L122" s="273"/>
      <c r="M122" s="274"/>
      <c r="N122" s="22"/>
    </row>
    <row r="123" spans="1:14" x14ac:dyDescent="0.35">
      <c r="A123" s="20"/>
      <c r="B123" s="202"/>
      <c r="C123" s="269"/>
      <c r="D123" s="203" t="str">
        <f>IFERROR(IF(C123="No CAS","",INDEX('[3]DEQ Pollutant List'!$C$7:$C$611,MATCH('[3]5. Pollutant Emissions - MB'!C123,'[3]DEQ Pollutant List'!$B$7:$B$611,0))),"")</f>
        <v/>
      </c>
      <c r="E123" s="8" t="str">
        <f>IFERROR(IF(OR($C123="",$C123="No CAS"),INDEX('[3]DEQ Pollutant List'!$A$7:$A$611,MATCH($D123,'[3]DEQ Pollutant List'!$C$7:$C$611,0)),INDEX('[3]DEQ Pollutant List'!$A$7:$A$611,MATCH($C123,'[3]DEQ Pollutant List'!$B$7:$B$611,0))),"")</f>
        <v/>
      </c>
      <c r="F123" s="270"/>
      <c r="G123" s="271"/>
      <c r="H123" s="272"/>
      <c r="I123" s="273"/>
      <c r="J123" s="274"/>
      <c r="K123" s="22"/>
      <c r="L123" s="273"/>
      <c r="M123" s="274"/>
      <c r="N123" s="22"/>
    </row>
    <row r="124" spans="1:14" x14ac:dyDescent="0.35">
      <c r="A124" s="20"/>
      <c r="B124" s="202"/>
      <c r="C124" s="269"/>
      <c r="D124" s="203" t="str">
        <f>IFERROR(IF(C124="No CAS","",INDEX('[3]DEQ Pollutant List'!$C$7:$C$611,MATCH('[3]5. Pollutant Emissions - MB'!C124,'[3]DEQ Pollutant List'!$B$7:$B$611,0))),"")</f>
        <v/>
      </c>
      <c r="E124" s="8" t="str">
        <f>IFERROR(IF(OR($C124="",$C124="No CAS"),INDEX('[3]DEQ Pollutant List'!$A$7:$A$611,MATCH($D124,'[3]DEQ Pollutant List'!$C$7:$C$611,0)),INDEX('[3]DEQ Pollutant List'!$A$7:$A$611,MATCH($C124,'[3]DEQ Pollutant List'!$B$7:$B$611,0))),"")</f>
        <v/>
      </c>
      <c r="F124" s="270"/>
      <c r="G124" s="271"/>
      <c r="H124" s="272"/>
      <c r="I124" s="273"/>
      <c r="J124" s="274"/>
      <c r="K124" s="22"/>
      <c r="L124" s="273"/>
      <c r="M124" s="274"/>
      <c r="N124" s="22"/>
    </row>
    <row r="125" spans="1:14" x14ac:dyDescent="0.35">
      <c r="A125" s="20"/>
      <c r="B125" s="202"/>
      <c r="C125" s="269"/>
      <c r="D125" s="203" t="str">
        <f>IFERROR(IF(C125="No CAS","",INDEX('[3]DEQ Pollutant List'!$C$7:$C$611,MATCH('[3]5. Pollutant Emissions - MB'!C125,'[3]DEQ Pollutant List'!$B$7:$B$611,0))),"")</f>
        <v/>
      </c>
      <c r="E125" s="8" t="str">
        <f>IFERROR(IF(OR($C125="",$C125="No CAS"),INDEX('[3]DEQ Pollutant List'!$A$7:$A$611,MATCH($D125,'[3]DEQ Pollutant List'!$C$7:$C$611,0)),INDEX('[3]DEQ Pollutant List'!$A$7:$A$611,MATCH($C125,'[3]DEQ Pollutant List'!$B$7:$B$611,0))),"")</f>
        <v/>
      </c>
      <c r="F125" s="270"/>
      <c r="G125" s="271"/>
      <c r="H125" s="272"/>
      <c r="I125" s="273"/>
      <c r="J125" s="274"/>
      <c r="K125" s="22"/>
      <c r="L125" s="273"/>
      <c r="M125" s="274"/>
      <c r="N125" s="22"/>
    </row>
    <row r="126" spans="1:14" x14ac:dyDescent="0.35">
      <c r="A126" s="20"/>
      <c r="B126" s="202"/>
      <c r="C126" s="269"/>
      <c r="D126" s="203" t="str">
        <f>IFERROR(IF(C126="No CAS","",INDEX('[3]DEQ Pollutant List'!$C$7:$C$611,MATCH('[3]5. Pollutant Emissions - MB'!C126,'[3]DEQ Pollutant List'!$B$7:$B$611,0))),"")</f>
        <v/>
      </c>
      <c r="E126" s="8" t="str">
        <f>IFERROR(IF(OR($C126="",$C126="No CAS"),INDEX('[3]DEQ Pollutant List'!$A$7:$A$611,MATCH($D126,'[3]DEQ Pollutant List'!$C$7:$C$611,0)),INDEX('[3]DEQ Pollutant List'!$A$7:$A$611,MATCH($C126,'[3]DEQ Pollutant List'!$B$7:$B$611,0))),"")</f>
        <v/>
      </c>
      <c r="F126" s="270"/>
      <c r="G126" s="271"/>
      <c r="H126" s="272"/>
      <c r="I126" s="273"/>
      <c r="J126" s="274"/>
      <c r="K126" s="22"/>
      <c r="L126" s="273"/>
      <c r="M126" s="274"/>
      <c r="N126" s="22"/>
    </row>
    <row r="127" spans="1:14" x14ac:dyDescent="0.35">
      <c r="A127" s="20"/>
      <c r="B127" s="202"/>
      <c r="C127" s="269"/>
      <c r="D127" s="203" t="str">
        <f>IFERROR(IF(C127="No CAS","",INDEX('[3]DEQ Pollutant List'!$C$7:$C$611,MATCH('[3]5. Pollutant Emissions - MB'!C127,'[3]DEQ Pollutant List'!$B$7:$B$611,0))),"")</f>
        <v/>
      </c>
      <c r="E127" s="8" t="str">
        <f>IFERROR(IF(OR($C127="",$C127="No CAS"),INDEX('[3]DEQ Pollutant List'!$A$7:$A$611,MATCH($D127,'[3]DEQ Pollutant List'!$C$7:$C$611,0)),INDEX('[3]DEQ Pollutant List'!$A$7:$A$611,MATCH($C127,'[3]DEQ Pollutant List'!$B$7:$B$611,0))),"")</f>
        <v/>
      </c>
      <c r="F127" s="270"/>
      <c r="G127" s="271"/>
      <c r="H127" s="272"/>
      <c r="I127" s="273"/>
      <c r="J127" s="274"/>
      <c r="K127" s="22"/>
      <c r="L127" s="273"/>
      <c r="M127" s="274"/>
      <c r="N127" s="22"/>
    </row>
    <row r="128" spans="1:14" x14ac:dyDescent="0.35">
      <c r="A128" s="20"/>
      <c r="B128" s="202"/>
      <c r="C128" s="269"/>
      <c r="D128" s="203" t="str">
        <f>IFERROR(IF(C128="No CAS","",INDEX('[3]DEQ Pollutant List'!$C$7:$C$611,MATCH('[3]5. Pollutant Emissions - MB'!C128,'[3]DEQ Pollutant List'!$B$7:$B$611,0))),"")</f>
        <v/>
      </c>
      <c r="E128" s="8" t="str">
        <f>IFERROR(IF(OR($C128="",$C128="No CAS"),INDEX('[3]DEQ Pollutant List'!$A$7:$A$611,MATCH($D128,'[3]DEQ Pollutant List'!$C$7:$C$611,0)),INDEX('[3]DEQ Pollutant List'!$A$7:$A$611,MATCH($C128,'[3]DEQ Pollutant List'!$B$7:$B$611,0))),"")</f>
        <v/>
      </c>
      <c r="F128" s="270"/>
      <c r="G128" s="271"/>
      <c r="H128" s="272"/>
      <c r="I128" s="273"/>
      <c r="J128" s="274"/>
      <c r="K128" s="22"/>
      <c r="L128" s="273"/>
      <c r="M128" s="274"/>
      <c r="N128" s="22"/>
    </row>
    <row r="129" spans="1:14" x14ac:dyDescent="0.35">
      <c r="A129" s="20"/>
      <c r="B129" s="202"/>
      <c r="C129" s="269"/>
      <c r="D129" s="203" t="str">
        <f>IFERROR(IF(C129="No CAS","",INDEX('[3]DEQ Pollutant List'!$C$7:$C$611,MATCH('[3]5. Pollutant Emissions - MB'!C129,'[3]DEQ Pollutant List'!$B$7:$B$611,0))),"")</f>
        <v/>
      </c>
      <c r="E129" s="8" t="str">
        <f>IFERROR(IF(OR($C129="",$C129="No CAS"),INDEX('[3]DEQ Pollutant List'!$A$7:$A$611,MATCH($D129,'[3]DEQ Pollutant List'!$C$7:$C$611,0)),INDEX('[3]DEQ Pollutant List'!$A$7:$A$611,MATCH($C129,'[3]DEQ Pollutant List'!$B$7:$B$611,0))),"")</f>
        <v/>
      </c>
      <c r="F129" s="270"/>
      <c r="G129" s="271"/>
      <c r="H129" s="272"/>
      <c r="I129" s="273"/>
      <c r="J129" s="274"/>
      <c r="K129" s="22"/>
      <c r="L129" s="273"/>
      <c r="M129" s="274"/>
      <c r="N129" s="22"/>
    </row>
    <row r="130" spans="1:14" x14ac:dyDescent="0.35">
      <c r="A130" s="20"/>
      <c r="B130" s="202"/>
      <c r="C130" s="269"/>
      <c r="D130" s="203" t="str">
        <f>IFERROR(IF(C130="No CAS","",INDEX('[3]DEQ Pollutant List'!$C$7:$C$611,MATCH('[3]5. Pollutant Emissions - MB'!C130,'[3]DEQ Pollutant List'!$B$7:$B$611,0))),"")</f>
        <v/>
      </c>
      <c r="E130" s="8" t="str">
        <f>IFERROR(IF(OR($C130="",$C130="No CAS"),INDEX('[3]DEQ Pollutant List'!$A$7:$A$611,MATCH($D130,'[3]DEQ Pollutant List'!$C$7:$C$611,0)),INDEX('[3]DEQ Pollutant List'!$A$7:$A$611,MATCH($C130,'[3]DEQ Pollutant List'!$B$7:$B$611,0))),"")</f>
        <v/>
      </c>
      <c r="F130" s="270"/>
      <c r="G130" s="271"/>
      <c r="H130" s="272"/>
      <c r="I130" s="273"/>
      <c r="J130" s="274"/>
      <c r="K130" s="22"/>
      <c r="L130" s="273"/>
      <c r="M130" s="274"/>
      <c r="N130" s="22"/>
    </row>
    <row r="131" spans="1:14" x14ac:dyDescent="0.35">
      <c r="A131" s="20"/>
      <c r="B131" s="202"/>
      <c r="C131" s="269"/>
      <c r="D131" s="203" t="str">
        <f>IFERROR(IF(C131="No CAS","",INDEX('[3]DEQ Pollutant List'!$C$7:$C$611,MATCH('[3]5. Pollutant Emissions - MB'!C131,'[3]DEQ Pollutant List'!$B$7:$B$611,0))),"")</f>
        <v/>
      </c>
      <c r="E131" s="8" t="str">
        <f>IFERROR(IF(OR($C131="",$C131="No CAS"),INDEX('[3]DEQ Pollutant List'!$A$7:$A$611,MATCH($D131,'[3]DEQ Pollutant List'!$C$7:$C$611,0)),INDEX('[3]DEQ Pollutant List'!$A$7:$A$611,MATCH($C131,'[3]DEQ Pollutant List'!$B$7:$B$611,0))),"")</f>
        <v/>
      </c>
      <c r="F131" s="270"/>
      <c r="G131" s="271"/>
      <c r="H131" s="272"/>
      <c r="I131" s="273"/>
      <c r="J131" s="274"/>
      <c r="K131" s="22"/>
      <c r="L131" s="273"/>
      <c r="M131" s="274"/>
      <c r="N131" s="22"/>
    </row>
    <row r="132" spans="1:14" x14ac:dyDescent="0.35">
      <c r="A132" s="20"/>
      <c r="B132" s="202"/>
      <c r="C132" s="269"/>
      <c r="D132" s="203" t="str">
        <f>IFERROR(IF(C132="No CAS","",INDEX('[3]DEQ Pollutant List'!$C$7:$C$611,MATCH('[3]5. Pollutant Emissions - MB'!C132,'[3]DEQ Pollutant List'!$B$7:$B$611,0))),"")</f>
        <v/>
      </c>
      <c r="E132" s="8" t="str">
        <f>IFERROR(IF(OR($C132="",$C132="No CAS"),INDEX('[3]DEQ Pollutant List'!$A$7:$A$611,MATCH($D132,'[3]DEQ Pollutant List'!$C$7:$C$611,0)),INDEX('[3]DEQ Pollutant List'!$A$7:$A$611,MATCH($C132,'[3]DEQ Pollutant List'!$B$7:$B$611,0))),"")</f>
        <v/>
      </c>
      <c r="F132" s="270"/>
      <c r="G132" s="271"/>
      <c r="H132" s="272"/>
      <c r="I132" s="273"/>
      <c r="J132" s="274"/>
      <c r="K132" s="22"/>
      <c r="L132" s="273"/>
      <c r="M132" s="274"/>
      <c r="N132" s="22"/>
    </row>
    <row r="133" spans="1:14" x14ac:dyDescent="0.35">
      <c r="A133" s="20"/>
      <c r="B133" s="202"/>
      <c r="C133" s="269"/>
      <c r="D133" s="203" t="str">
        <f>IFERROR(IF(C133="No CAS","",INDEX('[3]DEQ Pollutant List'!$C$7:$C$611,MATCH('[3]5. Pollutant Emissions - MB'!C133,'[3]DEQ Pollutant List'!$B$7:$B$611,0))),"")</f>
        <v/>
      </c>
      <c r="E133" s="8" t="str">
        <f>IFERROR(IF(OR($C133="",$C133="No CAS"),INDEX('[3]DEQ Pollutant List'!$A$7:$A$611,MATCH($D133,'[3]DEQ Pollutant List'!$C$7:$C$611,0)),INDEX('[3]DEQ Pollutant List'!$A$7:$A$611,MATCH($C133,'[3]DEQ Pollutant List'!$B$7:$B$611,0))),"")</f>
        <v/>
      </c>
      <c r="F133" s="270"/>
      <c r="G133" s="271"/>
      <c r="H133" s="272"/>
      <c r="I133" s="273"/>
      <c r="J133" s="274"/>
      <c r="K133" s="22"/>
      <c r="L133" s="273"/>
      <c r="M133" s="274"/>
      <c r="N133" s="22"/>
    </row>
    <row r="134" spans="1:14" x14ac:dyDescent="0.35">
      <c r="A134" s="20"/>
      <c r="B134" s="202"/>
      <c r="C134" s="269"/>
      <c r="D134" s="203" t="str">
        <f>IFERROR(IF(C134="No CAS","",INDEX('[3]DEQ Pollutant List'!$C$7:$C$611,MATCH('[3]5. Pollutant Emissions - MB'!C134,'[3]DEQ Pollutant List'!$B$7:$B$611,0))),"")</f>
        <v/>
      </c>
      <c r="E134" s="8" t="str">
        <f>IFERROR(IF(OR($C134="",$C134="No CAS"),INDEX('[3]DEQ Pollutant List'!$A$7:$A$611,MATCH($D134,'[3]DEQ Pollutant List'!$C$7:$C$611,0)),INDEX('[3]DEQ Pollutant List'!$A$7:$A$611,MATCH($C134,'[3]DEQ Pollutant List'!$B$7:$B$611,0))),"")</f>
        <v/>
      </c>
      <c r="F134" s="270"/>
      <c r="G134" s="271"/>
      <c r="H134" s="272"/>
      <c r="I134" s="273"/>
      <c r="J134" s="274"/>
      <c r="K134" s="22"/>
      <c r="L134" s="273"/>
      <c r="M134" s="274"/>
      <c r="N134" s="22"/>
    </row>
    <row r="135" spans="1:14" x14ac:dyDescent="0.35">
      <c r="A135" s="20"/>
      <c r="B135" s="202"/>
      <c r="C135" s="269"/>
      <c r="D135" s="203" t="str">
        <f>IFERROR(IF(C135="No CAS","",INDEX('[3]DEQ Pollutant List'!$C$7:$C$611,MATCH('[3]5. Pollutant Emissions - MB'!C135,'[3]DEQ Pollutant List'!$B$7:$B$611,0))),"")</f>
        <v/>
      </c>
      <c r="E135" s="8" t="str">
        <f>IFERROR(IF(OR($C135="",$C135="No CAS"),INDEX('[3]DEQ Pollutant List'!$A$7:$A$611,MATCH($D135,'[3]DEQ Pollutant List'!$C$7:$C$611,0)),INDEX('[3]DEQ Pollutant List'!$A$7:$A$611,MATCH($C135,'[3]DEQ Pollutant List'!$B$7:$B$611,0))),"")</f>
        <v/>
      </c>
      <c r="F135" s="270"/>
      <c r="G135" s="271"/>
      <c r="H135" s="272"/>
      <c r="I135" s="273"/>
      <c r="J135" s="274"/>
      <c r="K135" s="22"/>
      <c r="L135" s="273"/>
      <c r="M135" s="274"/>
      <c r="N135" s="22"/>
    </row>
    <row r="136" spans="1:14" x14ac:dyDescent="0.35">
      <c r="A136" s="20"/>
      <c r="B136" s="202"/>
      <c r="C136" s="269"/>
      <c r="D136" s="203" t="str">
        <f>IFERROR(IF(C136="No CAS","",INDEX('[3]DEQ Pollutant List'!$C$7:$C$611,MATCH('[3]5. Pollutant Emissions - MB'!C136,'[3]DEQ Pollutant List'!$B$7:$B$611,0))),"")</f>
        <v/>
      </c>
      <c r="E136" s="8" t="str">
        <f>IFERROR(IF(OR($C136="",$C136="No CAS"),INDEX('[3]DEQ Pollutant List'!$A$7:$A$611,MATCH($D136,'[3]DEQ Pollutant List'!$C$7:$C$611,0)),INDEX('[3]DEQ Pollutant List'!$A$7:$A$611,MATCH($C136,'[3]DEQ Pollutant List'!$B$7:$B$611,0))),"")</f>
        <v/>
      </c>
      <c r="F136" s="270"/>
      <c r="G136" s="271"/>
      <c r="H136" s="272"/>
      <c r="I136" s="273"/>
      <c r="J136" s="274"/>
      <c r="K136" s="22"/>
      <c r="L136" s="273"/>
      <c r="M136" s="274"/>
      <c r="N136" s="22"/>
    </row>
    <row r="137" spans="1:14" x14ac:dyDescent="0.35">
      <c r="A137" s="20"/>
      <c r="B137" s="202"/>
      <c r="C137" s="269"/>
      <c r="D137" s="203" t="str">
        <f>IFERROR(IF(C137="No CAS","",INDEX('[3]DEQ Pollutant List'!$C$7:$C$611,MATCH('[3]5. Pollutant Emissions - MB'!C137,'[3]DEQ Pollutant List'!$B$7:$B$611,0))),"")</f>
        <v/>
      </c>
      <c r="E137" s="8" t="str">
        <f>IFERROR(IF(OR($C137="",$C137="No CAS"),INDEX('[3]DEQ Pollutant List'!$A$7:$A$611,MATCH($D137,'[3]DEQ Pollutant List'!$C$7:$C$611,0)),INDEX('[3]DEQ Pollutant List'!$A$7:$A$611,MATCH($C137,'[3]DEQ Pollutant List'!$B$7:$B$611,0))),"")</f>
        <v/>
      </c>
      <c r="F137" s="270"/>
      <c r="G137" s="271"/>
      <c r="H137" s="272"/>
      <c r="I137" s="273"/>
      <c r="J137" s="274"/>
      <c r="K137" s="22"/>
      <c r="L137" s="273"/>
      <c r="M137" s="274"/>
      <c r="N137" s="22"/>
    </row>
    <row r="138" spans="1:14" x14ac:dyDescent="0.35">
      <c r="A138" s="20"/>
      <c r="B138" s="202"/>
      <c r="C138" s="269"/>
      <c r="D138" s="203" t="str">
        <f>IFERROR(IF(C138="No CAS","",INDEX('[3]DEQ Pollutant List'!$C$7:$C$611,MATCH('[3]5. Pollutant Emissions - MB'!C138,'[3]DEQ Pollutant List'!$B$7:$B$611,0))),"")</f>
        <v/>
      </c>
      <c r="E138" s="8" t="str">
        <f>IFERROR(IF(OR($C138="",$C138="No CAS"),INDEX('[3]DEQ Pollutant List'!$A$7:$A$611,MATCH($D138,'[3]DEQ Pollutant List'!$C$7:$C$611,0)),INDEX('[3]DEQ Pollutant List'!$A$7:$A$611,MATCH($C138,'[3]DEQ Pollutant List'!$B$7:$B$611,0))),"")</f>
        <v/>
      </c>
      <c r="F138" s="270"/>
      <c r="G138" s="271"/>
      <c r="H138" s="272"/>
      <c r="I138" s="273"/>
      <c r="J138" s="274"/>
      <c r="K138" s="22"/>
      <c r="L138" s="273"/>
      <c r="M138" s="274"/>
      <c r="N138" s="22"/>
    </row>
    <row r="139" spans="1:14" x14ac:dyDescent="0.35">
      <c r="A139" s="20"/>
      <c r="B139" s="202"/>
      <c r="C139" s="269"/>
      <c r="D139" s="203" t="str">
        <f>IFERROR(IF(C139="No CAS","",INDEX('[3]DEQ Pollutant List'!$C$7:$C$611,MATCH('[3]5. Pollutant Emissions - MB'!C139,'[3]DEQ Pollutant List'!$B$7:$B$611,0))),"")</f>
        <v/>
      </c>
      <c r="E139" s="8" t="str">
        <f>IFERROR(IF(OR($C139="",$C139="No CAS"),INDEX('[3]DEQ Pollutant List'!$A$7:$A$611,MATCH($D139,'[3]DEQ Pollutant List'!$C$7:$C$611,0)),INDEX('[3]DEQ Pollutant List'!$A$7:$A$611,MATCH($C139,'[3]DEQ Pollutant List'!$B$7:$B$611,0))),"")</f>
        <v/>
      </c>
      <c r="F139" s="270"/>
      <c r="G139" s="271"/>
      <c r="H139" s="272"/>
      <c r="I139" s="273"/>
      <c r="J139" s="274"/>
      <c r="K139" s="22"/>
      <c r="L139" s="273"/>
      <c r="M139" s="274"/>
      <c r="N139" s="22"/>
    </row>
    <row r="140" spans="1:14" x14ac:dyDescent="0.35">
      <c r="A140" s="20"/>
      <c r="B140" s="202"/>
      <c r="C140" s="269"/>
      <c r="D140" s="203" t="str">
        <f>IFERROR(IF(C140="No CAS","",INDEX('[3]DEQ Pollutant List'!$C$7:$C$611,MATCH('[3]5. Pollutant Emissions - MB'!C140,'[3]DEQ Pollutant List'!$B$7:$B$611,0))),"")</f>
        <v/>
      </c>
      <c r="E140" s="8" t="str">
        <f>IFERROR(IF(OR($C140="",$C140="No CAS"),INDEX('[3]DEQ Pollutant List'!$A$7:$A$611,MATCH($D140,'[3]DEQ Pollutant List'!$C$7:$C$611,0)),INDEX('[3]DEQ Pollutant List'!$A$7:$A$611,MATCH($C140,'[3]DEQ Pollutant List'!$B$7:$B$611,0))),"")</f>
        <v/>
      </c>
      <c r="F140" s="270"/>
      <c r="G140" s="271"/>
      <c r="H140" s="272"/>
      <c r="I140" s="273"/>
      <c r="J140" s="274"/>
      <c r="K140" s="22"/>
      <c r="L140" s="273"/>
      <c r="M140" s="274"/>
      <c r="N140" s="22"/>
    </row>
    <row r="141" spans="1:14" x14ac:dyDescent="0.35">
      <c r="A141" s="20"/>
      <c r="B141" s="202"/>
      <c r="C141" s="269"/>
      <c r="D141" s="203" t="str">
        <f>IFERROR(IF(C141="No CAS","",INDEX('[3]DEQ Pollutant List'!$C$7:$C$611,MATCH('[3]5. Pollutant Emissions - MB'!C141,'[3]DEQ Pollutant List'!$B$7:$B$611,0))),"")</f>
        <v/>
      </c>
      <c r="E141" s="8" t="str">
        <f>IFERROR(IF(OR($C141="",$C141="No CAS"),INDEX('[3]DEQ Pollutant List'!$A$7:$A$611,MATCH($D141,'[3]DEQ Pollutant List'!$C$7:$C$611,0)),INDEX('[3]DEQ Pollutant List'!$A$7:$A$611,MATCH($C141,'[3]DEQ Pollutant List'!$B$7:$B$611,0))),"")</f>
        <v/>
      </c>
      <c r="F141" s="270"/>
      <c r="G141" s="271"/>
      <c r="H141" s="272"/>
      <c r="I141" s="273"/>
      <c r="J141" s="274"/>
      <c r="K141" s="22"/>
      <c r="L141" s="273"/>
      <c r="M141" s="274"/>
      <c r="N141" s="22"/>
    </row>
    <row r="142" spans="1:14" x14ac:dyDescent="0.35">
      <c r="A142" s="20"/>
      <c r="B142" s="202"/>
      <c r="C142" s="269"/>
      <c r="D142" s="203" t="str">
        <f>IFERROR(IF(C142="No CAS","",INDEX('[3]DEQ Pollutant List'!$C$7:$C$611,MATCH('[3]5. Pollutant Emissions - MB'!C142,'[3]DEQ Pollutant List'!$B$7:$B$611,0))),"")</f>
        <v/>
      </c>
      <c r="E142" s="8" t="str">
        <f>IFERROR(IF(OR($C142="",$C142="No CAS"),INDEX('[3]DEQ Pollutant List'!$A$7:$A$611,MATCH($D142,'[3]DEQ Pollutant List'!$C$7:$C$611,0)),INDEX('[3]DEQ Pollutant List'!$A$7:$A$611,MATCH($C142,'[3]DEQ Pollutant List'!$B$7:$B$611,0))),"")</f>
        <v/>
      </c>
      <c r="F142" s="270"/>
      <c r="G142" s="271"/>
      <c r="H142" s="272"/>
      <c r="I142" s="273"/>
      <c r="J142" s="274"/>
      <c r="K142" s="22"/>
      <c r="L142" s="273"/>
      <c r="M142" s="274"/>
      <c r="N142" s="22"/>
    </row>
    <row r="143" spans="1:14" x14ac:dyDescent="0.35">
      <c r="A143" s="20"/>
      <c r="B143" s="202"/>
      <c r="C143" s="269"/>
      <c r="D143" s="203" t="str">
        <f>IFERROR(IF(C143="No CAS","",INDEX('[3]DEQ Pollutant List'!$C$7:$C$611,MATCH('[3]5. Pollutant Emissions - MB'!C143,'[3]DEQ Pollutant List'!$B$7:$B$611,0))),"")</f>
        <v/>
      </c>
      <c r="E143" s="8" t="str">
        <f>IFERROR(IF(OR($C143="",$C143="No CAS"),INDEX('[3]DEQ Pollutant List'!$A$7:$A$611,MATCH($D143,'[3]DEQ Pollutant List'!$C$7:$C$611,0)),INDEX('[3]DEQ Pollutant List'!$A$7:$A$611,MATCH($C143,'[3]DEQ Pollutant List'!$B$7:$B$611,0))),"")</f>
        <v/>
      </c>
      <c r="F143" s="270"/>
      <c r="G143" s="271"/>
      <c r="H143" s="272"/>
      <c r="I143" s="273"/>
      <c r="J143" s="274"/>
      <c r="K143" s="22"/>
      <c r="L143" s="273"/>
      <c r="M143" s="274"/>
      <c r="N143" s="22"/>
    </row>
    <row r="144" spans="1:14" x14ac:dyDescent="0.35">
      <c r="A144" s="20"/>
      <c r="B144" s="202"/>
      <c r="C144" s="269"/>
      <c r="D144" s="203" t="str">
        <f>IFERROR(IF(C144="No CAS","",INDEX('[3]DEQ Pollutant List'!$C$7:$C$611,MATCH('[3]5. Pollutant Emissions - MB'!C144,'[3]DEQ Pollutant List'!$B$7:$B$611,0))),"")</f>
        <v/>
      </c>
      <c r="E144" s="8" t="str">
        <f>IFERROR(IF(OR($C144="",$C144="No CAS"),INDEX('[3]DEQ Pollutant List'!$A$7:$A$611,MATCH($D144,'[3]DEQ Pollutant List'!$C$7:$C$611,0)),INDEX('[3]DEQ Pollutant List'!$A$7:$A$611,MATCH($C144,'[3]DEQ Pollutant List'!$B$7:$B$611,0))),"")</f>
        <v/>
      </c>
      <c r="F144" s="270"/>
      <c r="G144" s="271"/>
      <c r="H144" s="272"/>
      <c r="I144" s="273"/>
      <c r="J144" s="274"/>
      <c r="K144" s="22"/>
      <c r="L144" s="273"/>
      <c r="M144" s="274"/>
      <c r="N144" s="22"/>
    </row>
    <row r="145" spans="1:14" x14ac:dyDescent="0.35">
      <c r="A145" s="20"/>
      <c r="B145" s="202"/>
      <c r="C145" s="269"/>
      <c r="D145" s="203" t="str">
        <f>IFERROR(IF(C145="No CAS","",INDEX('[3]DEQ Pollutant List'!$C$7:$C$611,MATCH('[3]5. Pollutant Emissions - MB'!C145,'[3]DEQ Pollutant List'!$B$7:$B$611,0))),"")</f>
        <v/>
      </c>
      <c r="E145" s="8" t="str">
        <f>IFERROR(IF(OR($C145="",$C145="No CAS"),INDEX('[3]DEQ Pollutant List'!$A$7:$A$611,MATCH($D145,'[3]DEQ Pollutant List'!$C$7:$C$611,0)),INDEX('[3]DEQ Pollutant List'!$A$7:$A$611,MATCH($C145,'[3]DEQ Pollutant List'!$B$7:$B$611,0))),"")</f>
        <v/>
      </c>
      <c r="F145" s="270"/>
      <c r="G145" s="271"/>
      <c r="H145" s="272"/>
      <c r="I145" s="273"/>
      <c r="J145" s="274"/>
      <c r="K145" s="22"/>
      <c r="L145" s="273"/>
      <c r="M145" s="274"/>
      <c r="N145" s="22"/>
    </row>
    <row r="146" spans="1:14" x14ac:dyDescent="0.35">
      <c r="A146" s="20"/>
      <c r="B146" s="202"/>
      <c r="C146" s="269"/>
      <c r="D146" s="203" t="str">
        <f>IFERROR(IF(C146="No CAS","",INDEX('[3]DEQ Pollutant List'!$C$7:$C$611,MATCH('[3]5. Pollutant Emissions - MB'!C146,'[3]DEQ Pollutant List'!$B$7:$B$611,0))),"")</f>
        <v/>
      </c>
      <c r="E146" s="8" t="str">
        <f>IFERROR(IF(OR($C146="",$C146="No CAS"),INDEX('[3]DEQ Pollutant List'!$A$7:$A$611,MATCH($D146,'[3]DEQ Pollutant List'!$C$7:$C$611,0)),INDEX('[3]DEQ Pollutant List'!$A$7:$A$611,MATCH($C146,'[3]DEQ Pollutant List'!$B$7:$B$611,0))),"")</f>
        <v/>
      </c>
      <c r="F146" s="270"/>
      <c r="G146" s="271"/>
      <c r="H146" s="272"/>
      <c r="I146" s="273"/>
      <c r="J146" s="274"/>
      <c r="K146" s="22"/>
      <c r="L146" s="273"/>
      <c r="M146" s="274"/>
      <c r="N146" s="22"/>
    </row>
    <row r="147" spans="1:14" x14ac:dyDescent="0.35">
      <c r="A147" s="20"/>
      <c r="B147" s="202"/>
      <c r="C147" s="269"/>
      <c r="D147" s="203" t="str">
        <f>IFERROR(IF(C147="No CAS","",INDEX('[3]DEQ Pollutant List'!$C$7:$C$611,MATCH('[3]5. Pollutant Emissions - MB'!C147,'[3]DEQ Pollutant List'!$B$7:$B$611,0))),"")</f>
        <v/>
      </c>
      <c r="E147" s="8" t="str">
        <f>IFERROR(IF(OR($C147="",$C147="No CAS"),INDEX('[3]DEQ Pollutant List'!$A$7:$A$611,MATCH($D147,'[3]DEQ Pollutant List'!$C$7:$C$611,0)),INDEX('[3]DEQ Pollutant List'!$A$7:$A$611,MATCH($C147,'[3]DEQ Pollutant List'!$B$7:$B$611,0))),"")</f>
        <v/>
      </c>
      <c r="F147" s="270"/>
      <c r="G147" s="271"/>
      <c r="H147" s="272"/>
      <c r="I147" s="273"/>
      <c r="J147" s="274"/>
      <c r="K147" s="22"/>
      <c r="L147" s="273"/>
      <c r="M147" s="274"/>
      <c r="N147" s="22"/>
    </row>
    <row r="148" spans="1:14" x14ac:dyDescent="0.35">
      <c r="A148" s="20"/>
      <c r="B148" s="202"/>
      <c r="C148" s="269"/>
      <c r="D148" s="203" t="str">
        <f>IFERROR(IF(C148="No CAS","",INDEX('[3]DEQ Pollutant List'!$C$7:$C$611,MATCH('[3]5. Pollutant Emissions - MB'!C148,'[3]DEQ Pollutant List'!$B$7:$B$611,0))),"")</f>
        <v/>
      </c>
      <c r="E148" s="8" t="str">
        <f>IFERROR(IF(OR($C148="",$C148="No CAS"),INDEX('[3]DEQ Pollutant List'!$A$7:$A$611,MATCH($D148,'[3]DEQ Pollutant List'!$C$7:$C$611,0)),INDEX('[3]DEQ Pollutant List'!$A$7:$A$611,MATCH($C148,'[3]DEQ Pollutant List'!$B$7:$B$611,0))),"")</f>
        <v/>
      </c>
      <c r="F148" s="270"/>
      <c r="G148" s="271"/>
      <c r="H148" s="272"/>
      <c r="I148" s="273"/>
      <c r="J148" s="274"/>
      <c r="K148" s="22"/>
      <c r="L148" s="273"/>
      <c r="M148" s="274"/>
      <c r="N148" s="22"/>
    </row>
    <row r="149" spans="1:14" x14ac:dyDescent="0.35">
      <c r="A149" s="20"/>
      <c r="B149" s="202"/>
      <c r="C149" s="269"/>
      <c r="D149" s="203" t="str">
        <f>IFERROR(IF(C149="No CAS","",INDEX('[3]DEQ Pollutant List'!$C$7:$C$611,MATCH('[3]5. Pollutant Emissions - MB'!C149,'[3]DEQ Pollutant List'!$B$7:$B$611,0))),"")</f>
        <v/>
      </c>
      <c r="E149" s="8" t="str">
        <f>IFERROR(IF(OR($C149="",$C149="No CAS"),INDEX('[3]DEQ Pollutant List'!$A$7:$A$611,MATCH($D149,'[3]DEQ Pollutant List'!$C$7:$C$611,0)),INDEX('[3]DEQ Pollutant List'!$A$7:$A$611,MATCH($C149,'[3]DEQ Pollutant List'!$B$7:$B$611,0))),"")</f>
        <v/>
      </c>
      <c r="F149" s="270"/>
      <c r="G149" s="271"/>
      <c r="H149" s="272"/>
      <c r="I149" s="273"/>
      <c r="J149" s="274"/>
      <c r="K149" s="22"/>
      <c r="L149" s="273"/>
      <c r="M149" s="274"/>
      <c r="N149" s="22"/>
    </row>
    <row r="150" spans="1:14" x14ac:dyDescent="0.35">
      <c r="A150" s="20"/>
      <c r="B150" s="202"/>
      <c r="C150" s="269"/>
      <c r="D150" s="203" t="str">
        <f>IFERROR(IF(C150="No CAS","",INDEX('[3]DEQ Pollutant List'!$C$7:$C$611,MATCH('[3]5. Pollutant Emissions - MB'!C150,'[3]DEQ Pollutant List'!$B$7:$B$611,0))),"")</f>
        <v/>
      </c>
      <c r="E150" s="8" t="str">
        <f>IFERROR(IF(OR($C150="",$C150="No CAS"),INDEX('[3]DEQ Pollutant List'!$A$7:$A$611,MATCH($D150,'[3]DEQ Pollutant List'!$C$7:$C$611,0)),INDEX('[3]DEQ Pollutant List'!$A$7:$A$611,MATCH($C150,'[3]DEQ Pollutant List'!$B$7:$B$611,0))),"")</f>
        <v/>
      </c>
      <c r="F150" s="270"/>
      <c r="G150" s="271"/>
      <c r="H150" s="272"/>
      <c r="I150" s="273"/>
      <c r="J150" s="274"/>
      <c r="K150" s="22"/>
      <c r="L150" s="273"/>
      <c r="M150" s="274"/>
      <c r="N150" s="22"/>
    </row>
    <row r="151" spans="1:14" x14ac:dyDescent="0.35">
      <c r="A151" s="20"/>
      <c r="B151" s="202"/>
      <c r="C151" s="269"/>
      <c r="D151" s="203" t="str">
        <f>IFERROR(IF(C151="No CAS","",INDEX('[3]DEQ Pollutant List'!$C$7:$C$611,MATCH('[3]5. Pollutant Emissions - MB'!C151,'[3]DEQ Pollutant List'!$B$7:$B$611,0))),"")</f>
        <v/>
      </c>
      <c r="E151" s="8" t="str">
        <f>IFERROR(IF(OR($C151="",$C151="No CAS"),INDEX('[3]DEQ Pollutant List'!$A$7:$A$611,MATCH($D151,'[3]DEQ Pollutant List'!$C$7:$C$611,0)),INDEX('[3]DEQ Pollutant List'!$A$7:$A$611,MATCH($C151,'[3]DEQ Pollutant List'!$B$7:$B$611,0))),"")</f>
        <v/>
      </c>
      <c r="F151" s="270"/>
      <c r="G151" s="271"/>
      <c r="H151" s="272"/>
      <c r="I151" s="273"/>
      <c r="J151" s="274"/>
      <c r="K151" s="22"/>
      <c r="L151" s="273"/>
      <c r="M151" s="274"/>
      <c r="N151" s="22"/>
    </row>
    <row r="152" spans="1:14" x14ac:dyDescent="0.35">
      <c r="A152" s="20"/>
      <c r="B152" s="202"/>
      <c r="C152" s="269"/>
      <c r="D152" s="203" t="str">
        <f>IFERROR(IF(C152="No CAS","",INDEX('[3]DEQ Pollutant List'!$C$7:$C$611,MATCH('[3]5. Pollutant Emissions - MB'!C152,'[3]DEQ Pollutant List'!$B$7:$B$611,0))),"")</f>
        <v/>
      </c>
      <c r="E152" s="8" t="str">
        <f>IFERROR(IF(OR($C152="",$C152="No CAS"),INDEX('[3]DEQ Pollutant List'!$A$7:$A$611,MATCH($D152,'[3]DEQ Pollutant List'!$C$7:$C$611,0)),INDEX('[3]DEQ Pollutant List'!$A$7:$A$611,MATCH($C152,'[3]DEQ Pollutant List'!$B$7:$B$611,0))),"")</f>
        <v/>
      </c>
      <c r="F152" s="270"/>
      <c r="G152" s="271"/>
      <c r="H152" s="272"/>
      <c r="I152" s="273"/>
      <c r="J152" s="274"/>
      <c r="K152" s="22"/>
      <c r="L152" s="273"/>
      <c r="M152" s="274"/>
      <c r="N152" s="22"/>
    </row>
    <row r="153" spans="1:14" x14ac:dyDescent="0.35">
      <c r="A153" s="20"/>
      <c r="B153" s="202"/>
      <c r="C153" s="269"/>
      <c r="D153" s="203" t="str">
        <f>IFERROR(IF(C153="No CAS","",INDEX('[3]DEQ Pollutant List'!$C$7:$C$611,MATCH('[3]5. Pollutant Emissions - MB'!C153,'[3]DEQ Pollutant List'!$B$7:$B$611,0))),"")</f>
        <v/>
      </c>
      <c r="E153" s="8" t="str">
        <f>IFERROR(IF(OR($C153="",$C153="No CAS"),INDEX('[3]DEQ Pollutant List'!$A$7:$A$611,MATCH($D153,'[3]DEQ Pollutant List'!$C$7:$C$611,0)),INDEX('[3]DEQ Pollutant List'!$A$7:$A$611,MATCH($C153,'[3]DEQ Pollutant List'!$B$7:$B$611,0))),"")</f>
        <v/>
      </c>
      <c r="F153" s="270"/>
      <c r="G153" s="271"/>
      <c r="H153" s="272"/>
      <c r="I153" s="273"/>
      <c r="J153" s="274"/>
      <c r="K153" s="22"/>
      <c r="L153" s="273"/>
      <c r="M153" s="274"/>
      <c r="N153" s="22"/>
    </row>
    <row r="154" spans="1:14" x14ac:dyDescent="0.35">
      <c r="A154" s="20"/>
      <c r="B154" s="202"/>
      <c r="C154" s="269"/>
      <c r="D154" s="203" t="str">
        <f>IFERROR(IF(C154="No CAS","",INDEX('[3]DEQ Pollutant List'!$C$7:$C$611,MATCH('[3]5. Pollutant Emissions - MB'!C154,'[3]DEQ Pollutant List'!$B$7:$B$611,0))),"")</f>
        <v/>
      </c>
      <c r="E154" s="8" t="str">
        <f>IFERROR(IF(OR($C154="",$C154="No CAS"),INDEX('[3]DEQ Pollutant List'!$A$7:$A$611,MATCH($D154,'[3]DEQ Pollutant List'!$C$7:$C$611,0)),INDEX('[3]DEQ Pollutant List'!$A$7:$A$611,MATCH($C154,'[3]DEQ Pollutant List'!$B$7:$B$611,0))),"")</f>
        <v/>
      </c>
      <c r="F154" s="270"/>
      <c r="G154" s="271"/>
      <c r="H154" s="272"/>
      <c r="I154" s="273"/>
      <c r="J154" s="274"/>
      <c r="K154" s="22"/>
      <c r="L154" s="273"/>
      <c r="M154" s="274"/>
      <c r="N154" s="22"/>
    </row>
    <row r="155" spans="1:14" x14ac:dyDescent="0.35">
      <c r="A155" s="20"/>
      <c r="B155" s="202"/>
      <c r="C155" s="269"/>
      <c r="D155" s="203" t="str">
        <f>IFERROR(IF(C155="No CAS","",INDEX('[3]DEQ Pollutant List'!$C$7:$C$611,MATCH('[3]5. Pollutant Emissions - MB'!C155,'[3]DEQ Pollutant List'!$B$7:$B$611,0))),"")</f>
        <v/>
      </c>
      <c r="E155" s="8" t="str">
        <f>IFERROR(IF(OR($C155="",$C155="No CAS"),INDEX('[3]DEQ Pollutant List'!$A$7:$A$611,MATCH($D155,'[3]DEQ Pollutant List'!$C$7:$C$611,0)),INDEX('[3]DEQ Pollutant List'!$A$7:$A$611,MATCH($C155,'[3]DEQ Pollutant List'!$B$7:$B$611,0))),"")</f>
        <v/>
      </c>
      <c r="F155" s="270"/>
      <c r="G155" s="271"/>
      <c r="H155" s="272"/>
      <c r="I155" s="273"/>
      <c r="J155" s="274"/>
      <c r="K155" s="22"/>
      <c r="L155" s="273"/>
      <c r="M155" s="274"/>
      <c r="N155" s="22"/>
    </row>
    <row r="156" spans="1:14" x14ac:dyDescent="0.35">
      <c r="A156" s="20"/>
      <c r="B156" s="202"/>
      <c r="C156" s="269"/>
      <c r="D156" s="203" t="str">
        <f>IFERROR(IF(C156="No CAS","",INDEX('[3]DEQ Pollutant List'!$C$7:$C$611,MATCH('[3]5. Pollutant Emissions - MB'!C156,'[3]DEQ Pollutant List'!$B$7:$B$611,0))),"")</f>
        <v/>
      </c>
      <c r="E156" s="8" t="str">
        <f>IFERROR(IF(OR($C156="",$C156="No CAS"),INDEX('[3]DEQ Pollutant List'!$A$7:$A$611,MATCH($D156,'[3]DEQ Pollutant List'!$C$7:$C$611,0)),INDEX('[3]DEQ Pollutant List'!$A$7:$A$611,MATCH($C156,'[3]DEQ Pollutant List'!$B$7:$B$611,0))),"")</f>
        <v/>
      </c>
      <c r="F156" s="270"/>
      <c r="G156" s="271"/>
      <c r="H156" s="272"/>
      <c r="I156" s="273"/>
      <c r="J156" s="274"/>
      <c r="K156" s="22"/>
      <c r="L156" s="273"/>
      <c r="M156" s="274"/>
      <c r="N156" s="22"/>
    </row>
    <row r="157" spans="1:14" x14ac:dyDescent="0.35">
      <c r="A157" s="20"/>
      <c r="B157" s="202"/>
      <c r="C157" s="269"/>
      <c r="D157" s="203" t="str">
        <f>IFERROR(IF(C157="No CAS","",INDEX('[3]DEQ Pollutant List'!$C$7:$C$611,MATCH('[3]5. Pollutant Emissions - MB'!C157,'[3]DEQ Pollutant List'!$B$7:$B$611,0))),"")</f>
        <v/>
      </c>
      <c r="E157" s="8" t="str">
        <f>IFERROR(IF(OR($C157="",$C157="No CAS"),INDEX('[3]DEQ Pollutant List'!$A$7:$A$611,MATCH($D157,'[3]DEQ Pollutant List'!$C$7:$C$611,0)),INDEX('[3]DEQ Pollutant List'!$A$7:$A$611,MATCH($C157,'[3]DEQ Pollutant List'!$B$7:$B$611,0))),"")</f>
        <v/>
      </c>
      <c r="F157" s="270"/>
      <c r="G157" s="271"/>
      <c r="H157" s="272"/>
      <c r="I157" s="273"/>
      <c r="J157" s="274"/>
      <c r="K157" s="22"/>
      <c r="L157" s="273"/>
      <c r="M157" s="274"/>
      <c r="N157" s="22"/>
    </row>
    <row r="158" spans="1:14" x14ac:dyDescent="0.35">
      <c r="A158" s="20"/>
      <c r="B158" s="202"/>
      <c r="C158" s="269"/>
      <c r="D158" s="203" t="str">
        <f>IFERROR(IF(C158="No CAS","",INDEX('[3]DEQ Pollutant List'!$C$7:$C$611,MATCH('[3]5. Pollutant Emissions - MB'!C158,'[3]DEQ Pollutant List'!$B$7:$B$611,0))),"")</f>
        <v/>
      </c>
      <c r="E158" s="8" t="str">
        <f>IFERROR(IF(OR($C158="",$C158="No CAS"),INDEX('[3]DEQ Pollutant List'!$A$7:$A$611,MATCH($D158,'[3]DEQ Pollutant List'!$C$7:$C$611,0)),INDEX('[3]DEQ Pollutant List'!$A$7:$A$611,MATCH($C158,'[3]DEQ Pollutant List'!$B$7:$B$611,0))),"")</f>
        <v/>
      </c>
      <c r="F158" s="270"/>
      <c r="G158" s="271"/>
      <c r="H158" s="272"/>
      <c r="I158" s="273"/>
      <c r="J158" s="274"/>
      <c r="K158" s="22"/>
      <c r="L158" s="273"/>
      <c r="M158" s="274"/>
      <c r="N158" s="22"/>
    </row>
    <row r="159" spans="1:14" x14ac:dyDescent="0.35">
      <c r="A159" s="20"/>
      <c r="B159" s="202"/>
      <c r="C159" s="269"/>
      <c r="D159" s="203" t="str">
        <f>IFERROR(IF(C159="No CAS","",INDEX('[3]DEQ Pollutant List'!$C$7:$C$611,MATCH('[3]5. Pollutant Emissions - MB'!C159,'[3]DEQ Pollutant List'!$B$7:$B$611,0))),"")</f>
        <v/>
      </c>
      <c r="E159" s="8" t="str">
        <f>IFERROR(IF(OR($C159="",$C159="No CAS"),INDEX('[3]DEQ Pollutant List'!$A$7:$A$611,MATCH($D159,'[3]DEQ Pollutant List'!$C$7:$C$611,0)),INDEX('[3]DEQ Pollutant List'!$A$7:$A$611,MATCH($C159,'[3]DEQ Pollutant List'!$B$7:$B$611,0))),"")</f>
        <v/>
      </c>
      <c r="F159" s="270"/>
      <c r="G159" s="271"/>
      <c r="H159" s="272"/>
      <c r="I159" s="273"/>
      <c r="J159" s="274"/>
      <c r="K159" s="22"/>
      <c r="L159" s="273"/>
      <c r="M159" s="274"/>
      <c r="N159" s="22"/>
    </row>
    <row r="160" spans="1:14" x14ac:dyDescent="0.35">
      <c r="A160" s="20"/>
      <c r="B160" s="202"/>
      <c r="C160" s="269"/>
      <c r="D160" s="203" t="str">
        <f>IFERROR(IF(C160="No CAS","",INDEX('[3]DEQ Pollutant List'!$C$7:$C$611,MATCH('[3]5. Pollutant Emissions - MB'!C160,'[3]DEQ Pollutant List'!$B$7:$B$611,0))),"")</f>
        <v/>
      </c>
      <c r="E160" s="8" t="str">
        <f>IFERROR(IF(OR($C160="",$C160="No CAS"),INDEX('[3]DEQ Pollutant List'!$A$7:$A$611,MATCH($D160,'[3]DEQ Pollutant List'!$C$7:$C$611,0)),INDEX('[3]DEQ Pollutant List'!$A$7:$A$611,MATCH($C160,'[3]DEQ Pollutant List'!$B$7:$B$611,0))),"")</f>
        <v/>
      </c>
      <c r="F160" s="270"/>
      <c r="G160" s="271"/>
      <c r="H160" s="272"/>
      <c r="I160" s="273"/>
      <c r="J160" s="274"/>
      <c r="K160" s="22"/>
      <c r="L160" s="273"/>
      <c r="M160" s="274"/>
      <c r="N160" s="22"/>
    </row>
    <row r="161" spans="1:14" x14ac:dyDescent="0.35">
      <c r="A161" s="20"/>
      <c r="B161" s="202"/>
      <c r="C161" s="269"/>
      <c r="D161" s="203" t="str">
        <f>IFERROR(IF(C161="No CAS","",INDEX('[3]DEQ Pollutant List'!$C$7:$C$611,MATCH('[3]5. Pollutant Emissions - MB'!C161,'[3]DEQ Pollutant List'!$B$7:$B$611,0))),"")</f>
        <v/>
      </c>
      <c r="E161" s="8" t="str">
        <f>IFERROR(IF(OR($C161="",$C161="No CAS"),INDEX('[3]DEQ Pollutant List'!$A$7:$A$611,MATCH($D161,'[3]DEQ Pollutant List'!$C$7:$C$611,0)),INDEX('[3]DEQ Pollutant List'!$A$7:$A$611,MATCH($C161,'[3]DEQ Pollutant List'!$B$7:$B$611,0))),"")</f>
        <v/>
      </c>
      <c r="F161" s="270"/>
      <c r="G161" s="271"/>
      <c r="H161" s="272"/>
      <c r="I161" s="273"/>
      <c r="J161" s="274"/>
      <c r="K161" s="22"/>
      <c r="L161" s="273"/>
      <c r="M161" s="274"/>
      <c r="N161" s="22"/>
    </row>
    <row r="162" spans="1:14" x14ac:dyDescent="0.35">
      <c r="A162" s="20"/>
      <c r="B162" s="202"/>
      <c r="C162" s="269"/>
      <c r="D162" s="203" t="str">
        <f>IFERROR(IF(C162="No CAS","",INDEX('[3]DEQ Pollutant List'!$C$7:$C$611,MATCH('[3]5. Pollutant Emissions - MB'!C162,'[3]DEQ Pollutant List'!$B$7:$B$611,0))),"")</f>
        <v/>
      </c>
      <c r="E162" s="8" t="str">
        <f>IFERROR(IF(OR($C162="",$C162="No CAS"),INDEX('[3]DEQ Pollutant List'!$A$7:$A$611,MATCH($D162,'[3]DEQ Pollutant List'!$C$7:$C$611,0)),INDEX('[3]DEQ Pollutant List'!$A$7:$A$611,MATCH($C162,'[3]DEQ Pollutant List'!$B$7:$B$611,0))),"")</f>
        <v/>
      </c>
      <c r="F162" s="270"/>
      <c r="G162" s="271"/>
      <c r="H162" s="272"/>
      <c r="I162" s="273"/>
      <c r="J162" s="274"/>
      <c r="K162" s="22"/>
      <c r="L162" s="273"/>
      <c r="M162" s="274"/>
      <c r="N162" s="22"/>
    </row>
    <row r="163" spans="1:14" x14ac:dyDescent="0.35">
      <c r="A163" s="20"/>
      <c r="B163" s="202"/>
      <c r="C163" s="269"/>
      <c r="D163" s="203" t="str">
        <f>IFERROR(IF(C163="No CAS","",INDEX('[3]DEQ Pollutant List'!$C$7:$C$611,MATCH('[3]5. Pollutant Emissions - MB'!C163,'[3]DEQ Pollutant List'!$B$7:$B$611,0))),"")</f>
        <v/>
      </c>
      <c r="E163" s="8" t="str">
        <f>IFERROR(IF(OR($C163="",$C163="No CAS"),INDEX('[3]DEQ Pollutant List'!$A$7:$A$611,MATCH($D163,'[3]DEQ Pollutant List'!$C$7:$C$611,0)),INDEX('[3]DEQ Pollutant List'!$A$7:$A$611,MATCH($C163,'[3]DEQ Pollutant List'!$B$7:$B$611,0))),"")</f>
        <v/>
      </c>
      <c r="F163" s="270"/>
      <c r="G163" s="271"/>
      <c r="H163" s="272"/>
      <c r="I163" s="273"/>
      <c r="J163" s="274"/>
      <c r="K163" s="22"/>
      <c r="L163" s="273"/>
      <c r="M163" s="274"/>
      <c r="N163" s="22"/>
    </row>
    <row r="164" spans="1:14" x14ac:dyDescent="0.35">
      <c r="A164" s="20"/>
      <c r="B164" s="202"/>
      <c r="C164" s="269"/>
      <c r="D164" s="203" t="str">
        <f>IFERROR(IF(C164="No CAS","",INDEX('[3]DEQ Pollutant List'!$C$7:$C$611,MATCH('[3]5. Pollutant Emissions - MB'!C164,'[3]DEQ Pollutant List'!$B$7:$B$611,0))),"")</f>
        <v/>
      </c>
      <c r="E164" s="8" t="str">
        <f>IFERROR(IF(OR($C164="",$C164="No CAS"),INDEX('[3]DEQ Pollutant List'!$A$7:$A$611,MATCH($D164,'[3]DEQ Pollutant List'!$C$7:$C$611,0)),INDEX('[3]DEQ Pollutant List'!$A$7:$A$611,MATCH($C164,'[3]DEQ Pollutant List'!$B$7:$B$611,0))),"")</f>
        <v/>
      </c>
      <c r="F164" s="270"/>
      <c r="G164" s="271"/>
      <c r="H164" s="272"/>
      <c r="I164" s="273"/>
      <c r="J164" s="274"/>
      <c r="K164" s="22"/>
      <c r="L164" s="273"/>
      <c r="M164" s="274"/>
      <c r="N164" s="22"/>
    </row>
    <row r="165" spans="1:14" x14ac:dyDescent="0.35">
      <c r="A165" s="20"/>
      <c r="B165" s="202"/>
      <c r="C165" s="269"/>
      <c r="D165" s="203" t="str">
        <f>IFERROR(IF(C165="No CAS","",INDEX('[3]DEQ Pollutant List'!$C$7:$C$611,MATCH('[3]5. Pollutant Emissions - MB'!C165,'[3]DEQ Pollutant List'!$B$7:$B$611,0))),"")</f>
        <v/>
      </c>
      <c r="E165" s="8" t="str">
        <f>IFERROR(IF(OR($C165="",$C165="No CAS"),INDEX('[3]DEQ Pollutant List'!$A$7:$A$611,MATCH($D165,'[3]DEQ Pollutant List'!$C$7:$C$611,0)),INDEX('[3]DEQ Pollutant List'!$A$7:$A$611,MATCH($C165,'[3]DEQ Pollutant List'!$B$7:$B$611,0))),"")</f>
        <v/>
      </c>
      <c r="F165" s="270"/>
      <c r="G165" s="271"/>
      <c r="H165" s="272"/>
      <c r="I165" s="273"/>
      <c r="J165" s="274"/>
      <c r="K165" s="22"/>
      <c r="L165" s="273"/>
      <c r="M165" s="274"/>
      <c r="N165" s="22"/>
    </row>
    <row r="166" spans="1:14" x14ac:dyDescent="0.35">
      <c r="A166" s="20"/>
      <c r="B166" s="202"/>
      <c r="C166" s="269"/>
      <c r="D166" s="203" t="str">
        <f>IFERROR(IF(C166="No CAS","",INDEX('[3]DEQ Pollutant List'!$C$7:$C$611,MATCH('[3]5. Pollutant Emissions - MB'!C166,'[3]DEQ Pollutant List'!$B$7:$B$611,0))),"")</f>
        <v/>
      </c>
      <c r="E166" s="8" t="str">
        <f>IFERROR(IF(OR($C166="",$C166="No CAS"),INDEX('[3]DEQ Pollutant List'!$A$7:$A$611,MATCH($D166,'[3]DEQ Pollutant List'!$C$7:$C$611,0)),INDEX('[3]DEQ Pollutant List'!$A$7:$A$611,MATCH($C166,'[3]DEQ Pollutant List'!$B$7:$B$611,0))),"")</f>
        <v/>
      </c>
      <c r="F166" s="270"/>
      <c r="G166" s="271"/>
      <c r="H166" s="272"/>
      <c r="I166" s="273"/>
      <c r="J166" s="274"/>
      <c r="K166" s="22"/>
      <c r="L166" s="273"/>
      <c r="M166" s="274"/>
      <c r="N166" s="22"/>
    </row>
    <row r="167" spans="1:14" x14ac:dyDescent="0.35">
      <c r="A167" s="20"/>
      <c r="B167" s="202"/>
      <c r="C167" s="269"/>
      <c r="D167" s="203" t="str">
        <f>IFERROR(IF(C167="No CAS","",INDEX('[3]DEQ Pollutant List'!$C$7:$C$611,MATCH('[3]5. Pollutant Emissions - MB'!C167,'[3]DEQ Pollutant List'!$B$7:$B$611,0))),"")</f>
        <v/>
      </c>
      <c r="E167" s="8" t="str">
        <f>IFERROR(IF(OR($C167="",$C167="No CAS"),INDEX('[3]DEQ Pollutant List'!$A$7:$A$611,MATCH($D167,'[3]DEQ Pollutant List'!$C$7:$C$611,0)),INDEX('[3]DEQ Pollutant List'!$A$7:$A$611,MATCH($C167,'[3]DEQ Pollutant List'!$B$7:$B$611,0))),"")</f>
        <v/>
      </c>
      <c r="F167" s="270"/>
      <c r="G167" s="271"/>
      <c r="H167" s="272"/>
      <c r="I167" s="273"/>
      <c r="J167" s="274"/>
      <c r="K167" s="22"/>
      <c r="L167" s="273"/>
      <c r="M167" s="274"/>
      <c r="N167" s="22"/>
    </row>
    <row r="168" spans="1:14" x14ac:dyDescent="0.35">
      <c r="A168" s="20"/>
      <c r="B168" s="202"/>
      <c r="C168" s="269"/>
      <c r="D168" s="203" t="str">
        <f>IFERROR(IF(C168="No CAS","",INDEX('[3]DEQ Pollutant List'!$C$7:$C$611,MATCH('[3]5. Pollutant Emissions - MB'!C168,'[3]DEQ Pollutant List'!$B$7:$B$611,0))),"")</f>
        <v/>
      </c>
      <c r="E168" s="8" t="str">
        <f>IFERROR(IF(OR($C168="",$C168="No CAS"),INDEX('[3]DEQ Pollutant List'!$A$7:$A$611,MATCH($D168,'[3]DEQ Pollutant List'!$C$7:$C$611,0)),INDEX('[3]DEQ Pollutant List'!$A$7:$A$611,MATCH($C168,'[3]DEQ Pollutant List'!$B$7:$B$611,0))),"")</f>
        <v/>
      </c>
      <c r="F168" s="270"/>
      <c r="G168" s="271"/>
      <c r="H168" s="272"/>
      <c r="I168" s="273"/>
      <c r="J168" s="274"/>
      <c r="K168" s="22"/>
      <c r="L168" s="273"/>
      <c r="M168" s="274"/>
      <c r="N168" s="22"/>
    </row>
    <row r="169" spans="1:14" x14ac:dyDescent="0.35">
      <c r="A169" s="20"/>
      <c r="B169" s="202"/>
      <c r="C169" s="269"/>
      <c r="D169" s="203" t="str">
        <f>IFERROR(IF(C169="No CAS","",INDEX('[3]DEQ Pollutant List'!$C$7:$C$611,MATCH('[3]5. Pollutant Emissions - MB'!C169,'[3]DEQ Pollutant List'!$B$7:$B$611,0))),"")</f>
        <v/>
      </c>
      <c r="E169" s="8" t="str">
        <f>IFERROR(IF(OR($C169="",$C169="No CAS"),INDEX('[3]DEQ Pollutant List'!$A$7:$A$611,MATCH($D169,'[3]DEQ Pollutant List'!$C$7:$C$611,0)),INDEX('[3]DEQ Pollutant List'!$A$7:$A$611,MATCH($C169,'[3]DEQ Pollutant List'!$B$7:$B$611,0))),"")</f>
        <v/>
      </c>
      <c r="F169" s="270"/>
      <c r="G169" s="271"/>
      <c r="H169" s="272"/>
      <c r="I169" s="273"/>
      <c r="J169" s="274"/>
      <c r="K169" s="22"/>
      <c r="L169" s="273"/>
      <c r="M169" s="274"/>
      <c r="N169" s="22"/>
    </row>
    <row r="170" spans="1:14" x14ac:dyDescent="0.35">
      <c r="A170" s="20"/>
      <c r="B170" s="202"/>
      <c r="C170" s="269"/>
      <c r="D170" s="203" t="str">
        <f>IFERROR(IF(C170="No CAS","",INDEX('[3]DEQ Pollutant List'!$C$7:$C$611,MATCH('[3]5. Pollutant Emissions - MB'!C170,'[3]DEQ Pollutant List'!$B$7:$B$611,0))),"")</f>
        <v/>
      </c>
      <c r="E170" s="8" t="str">
        <f>IFERROR(IF(OR($C170="",$C170="No CAS"),INDEX('[3]DEQ Pollutant List'!$A$7:$A$611,MATCH($D170,'[3]DEQ Pollutant List'!$C$7:$C$611,0)),INDEX('[3]DEQ Pollutant List'!$A$7:$A$611,MATCH($C170,'[3]DEQ Pollutant List'!$B$7:$B$611,0))),"")</f>
        <v/>
      </c>
      <c r="F170" s="270"/>
      <c r="G170" s="271"/>
      <c r="H170" s="272"/>
      <c r="I170" s="273"/>
      <c r="J170" s="274"/>
      <c r="K170" s="22"/>
      <c r="L170" s="273"/>
      <c r="M170" s="274"/>
      <c r="N170" s="22"/>
    </row>
    <row r="171" spans="1:14" x14ac:dyDescent="0.35">
      <c r="A171" s="20"/>
      <c r="B171" s="202"/>
      <c r="C171" s="269"/>
      <c r="D171" s="203" t="str">
        <f>IFERROR(IF(C171="No CAS","",INDEX('[3]DEQ Pollutant List'!$C$7:$C$611,MATCH('[3]5. Pollutant Emissions - MB'!C171,'[3]DEQ Pollutant List'!$B$7:$B$611,0))),"")</f>
        <v/>
      </c>
      <c r="E171" s="8" t="str">
        <f>IFERROR(IF(OR($C171="",$C171="No CAS"),INDEX('[3]DEQ Pollutant List'!$A$7:$A$611,MATCH($D171,'[3]DEQ Pollutant List'!$C$7:$C$611,0)),INDEX('[3]DEQ Pollutant List'!$A$7:$A$611,MATCH($C171,'[3]DEQ Pollutant List'!$B$7:$B$611,0))),"")</f>
        <v/>
      </c>
      <c r="F171" s="270"/>
      <c r="G171" s="271"/>
      <c r="H171" s="272"/>
      <c r="I171" s="273"/>
      <c r="J171" s="274"/>
      <c r="K171" s="22"/>
      <c r="L171" s="273"/>
      <c r="M171" s="274"/>
      <c r="N171" s="22"/>
    </row>
    <row r="172" spans="1:14" x14ac:dyDescent="0.35">
      <c r="A172" s="20"/>
      <c r="B172" s="202"/>
      <c r="C172" s="269"/>
      <c r="D172" s="203" t="str">
        <f>IFERROR(IF(C172="No CAS","",INDEX('[3]DEQ Pollutant List'!$C$7:$C$611,MATCH('[3]5. Pollutant Emissions - MB'!C172,'[3]DEQ Pollutant List'!$B$7:$B$611,0))),"")</f>
        <v/>
      </c>
      <c r="E172" s="8" t="str">
        <f>IFERROR(IF(OR($C172="",$C172="No CAS"),INDEX('[3]DEQ Pollutant List'!$A$7:$A$611,MATCH($D172,'[3]DEQ Pollutant List'!$C$7:$C$611,0)),INDEX('[3]DEQ Pollutant List'!$A$7:$A$611,MATCH($C172,'[3]DEQ Pollutant List'!$B$7:$B$611,0))),"")</f>
        <v/>
      </c>
      <c r="F172" s="270"/>
      <c r="G172" s="271"/>
      <c r="H172" s="272"/>
      <c r="I172" s="273"/>
      <c r="J172" s="274"/>
      <c r="K172" s="22"/>
      <c r="L172" s="273"/>
      <c r="M172" s="274"/>
      <c r="N172" s="22"/>
    </row>
    <row r="173" spans="1:14" x14ac:dyDescent="0.35">
      <c r="A173" s="20"/>
      <c r="B173" s="202"/>
      <c r="C173" s="269"/>
      <c r="D173" s="203" t="str">
        <f>IFERROR(IF(C173="No CAS","",INDEX('[3]DEQ Pollutant List'!$C$7:$C$611,MATCH('[3]5. Pollutant Emissions - MB'!C173,'[3]DEQ Pollutant List'!$B$7:$B$611,0))),"")</f>
        <v/>
      </c>
      <c r="E173" s="8" t="str">
        <f>IFERROR(IF(OR($C173="",$C173="No CAS"),INDEX('[3]DEQ Pollutant List'!$A$7:$A$611,MATCH($D173,'[3]DEQ Pollutant List'!$C$7:$C$611,0)),INDEX('[3]DEQ Pollutant List'!$A$7:$A$611,MATCH($C173,'[3]DEQ Pollutant List'!$B$7:$B$611,0))),"")</f>
        <v/>
      </c>
      <c r="F173" s="270"/>
      <c r="G173" s="271"/>
      <c r="H173" s="272"/>
      <c r="I173" s="273"/>
      <c r="J173" s="274"/>
      <c r="K173" s="22"/>
      <c r="L173" s="273"/>
      <c r="M173" s="274"/>
      <c r="N173" s="22"/>
    </row>
    <row r="174" spans="1:14" x14ac:dyDescent="0.35">
      <c r="A174" s="20"/>
      <c r="B174" s="202"/>
      <c r="C174" s="269"/>
      <c r="D174" s="203" t="str">
        <f>IFERROR(IF(C174="No CAS","",INDEX('[3]DEQ Pollutant List'!$C$7:$C$611,MATCH('[3]5. Pollutant Emissions - MB'!C174,'[3]DEQ Pollutant List'!$B$7:$B$611,0))),"")</f>
        <v/>
      </c>
      <c r="E174" s="8" t="str">
        <f>IFERROR(IF(OR($C174="",$C174="No CAS"),INDEX('[3]DEQ Pollutant List'!$A$7:$A$611,MATCH($D174,'[3]DEQ Pollutant List'!$C$7:$C$611,0)),INDEX('[3]DEQ Pollutant List'!$A$7:$A$611,MATCH($C174,'[3]DEQ Pollutant List'!$B$7:$B$611,0))),"")</f>
        <v/>
      </c>
      <c r="F174" s="270"/>
      <c r="G174" s="271"/>
      <c r="H174" s="272"/>
      <c r="I174" s="273"/>
      <c r="J174" s="274"/>
      <c r="K174" s="22"/>
      <c r="L174" s="273"/>
      <c r="M174" s="274"/>
      <c r="N174" s="22"/>
    </row>
    <row r="175" spans="1:14" x14ac:dyDescent="0.35">
      <c r="A175" s="20"/>
      <c r="B175" s="202"/>
      <c r="C175" s="269"/>
      <c r="D175" s="203" t="str">
        <f>IFERROR(IF(C175="No CAS","",INDEX('[3]DEQ Pollutant List'!$C$7:$C$611,MATCH('[3]5. Pollutant Emissions - MB'!C175,'[3]DEQ Pollutant List'!$B$7:$B$611,0))),"")</f>
        <v/>
      </c>
      <c r="E175" s="8" t="str">
        <f>IFERROR(IF(OR($C175="",$C175="No CAS"),INDEX('[3]DEQ Pollutant List'!$A$7:$A$611,MATCH($D175,'[3]DEQ Pollutant List'!$C$7:$C$611,0)),INDEX('[3]DEQ Pollutant List'!$A$7:$A$611,MATCH($C175,'[3]DEQ Pollutant List'!$B$7:$B$611,0))),"")</f>
        <v/>
      </c>
      <c r="F175" s="270"/>
      <c r="G175" s="271"/>
      <c r="H175" s="272"/>
      <c r="I175" s="273"/>
      <c r="J175" s="274"/>
      <c r="K175" s="22"/>
      <c r="L175" s="273"/>
      <c r="M175" s="274"/>
      <c r="N175" s="22"/>
    </row>
    <row r="176" spans="1:14" x14ac:dyDescent="0.35">
      <c r="A176" s="20"/>
      <c r="B176" s="202"/>
      <c r="C176" s="269"/>
      <c r="D176" s="203" t="str">
        <f>IFERROR(IF(C176="No CAS","",INDEX('[3]DEQ Pollutant List'!$C$7:$C$611,MATCH('[3]5. Pollutant Emissions - MB'!C176,'[3]DEQ Pollutant List'!$B$7:$B$611,0))),"")</f>
        <v/>
      </c>
      <c r="E176" s="8" t="str">
        <f>IFERROR(IF(OR($C176="",$C176="No CAS"),INDEX('[3]DEQ Pollutant List'!$A$7:$A$611,MATCH($D176,'[3]DEQ Pollutant List'!$C$7:$C$611,0)),INDEX('[3]DEQ Pollutant List'!$A$7:$A$611,MATCH($C176,'[3]DEQ Pollutant List'!$B$7:$B$611,0))),"")</f>
        <v/>
      </c>
      <c r="F176" s="270"/>
      <c r="G176" s="271"/>
      <c r="H176" s="272"/>
      <c r="I176" s="273"/>
      <c r="J176" s="274"/>
      <c r="K176" s="22"/>
      <c r="L176" s="273"/>
      <c r="M176" s="274"/>
      <c r="N176" s="22"/>
    </row>
    <row r="177" spans="1:14" x14ac:dyDescent="0.35">
      <c r="A177" s="20"/>
      <c r="B177" s="202"/>
      <c r="C177" s="269"/>
      <c r="D177" s="203" t="str">
        <f>IFERROR(IF(C177="No CAS","",INDEX('[3]DEQ Pollutant List'!$C$7:$C$611,MATCH('[3]5. Pollutant Emissions - MB'!C177,'[3]DEQ Pollutant List'!$B$7:$B$611,0))),"")</f>
        <v/>
      </c>
      <c r="E177" s="8" t="str">
        <f>IFERROR(IF(OR($C177="",$C177="No CAS"),INDEX('[3]DEQ Pollutant List'!$A$7:$A$611,MATCH($D177,'[3]DEQ Pollutant List'!$C$7:$C$611,0)),INDEX('[3]DEQ Pollutant List'!$A$7:$A$611,MATCH($C177,'[3]DEQ Pollutant List'!$B$7:$B$611,0))),"")</f>
        <v/>
      </c>
      <c r="F177" s="270"/>
      <c r="G177" s="271"/>
      <c r="H177" s="272"/>
      <c r="I177" s="273"/>
      <c r="J177" s="274"/>
      <c r="K177" s="22"/>
      <c r="L177" s="273"/>
      <c r="M177" s="274"/>
      <c r="N177" s="22"/>
    </row>
    <row r="178" spans="1:14" x14ac:dyDescent="0.35">
      <c r="A178" s="20"/>
      <c r="B178" s="202"/>
      <c r="C178" s="269"/>
      <c r="D178" s="203" t="str">
        <f>IFERROR(IF(C178="No CAS","",INDEX('[3]DEQ Pollutant List'!$C$7:$C$611,MATCH('[3]5. Pollutant Emissions - MB'!C178,'[3]DEQ Pollutant List'!$B$7:$B$611,0))),"")</f>
        <v/>
      </c>
      <c r="E178" s="8" t="str">
        <f>IFERROR(IF(OR($C178="",$C178="No CAS"),INDEX('[3]DEQ Pollutant List'!$A$7:$A$611,MATCH($D178,'[3]DEQ Pollutant List'!$C$7:$C$611,0)),INDEX('[3]DEQ Pollutant List'!$A$7:$A$611,MATCH($C178,'[3]DEQ Pollutant List'!$B$7:$B$611,0))),"")</f>
        <v/>
      </c>
      <c r="F178" s="270"/>
      <c r="G178" s="271"/>
      <c r="H178" s="272"/>
      <c r="I178" s="273"/>
      <c r="J178" s="274"/>
      <c r="K178" s="22"/>
      <c r="L178" s="273"/>
      <c r="M178" s="274"/>
      <c r="N178" s="22"/>
    </row>
    <row r="179" spans="1:14" x14ac:dyDescent="0.35">
      <c r="A179" s="20"/>
      <c r="B179" s="202"/>
      <c r="C179" s="269"/>
      <c r="D179" s="203" t="str">
        <f>IFERROR(IF(C179="No CAS","",INDEX('[3]DEQ Pollutant List'!$C$7:$C$611,MATCH('[3]5. Pollutant Emissions - MB'!C179,'[3]DEQ Pollutant List'!$B$7:$B$611,0))),"")</f>
        <v/>
      </c>
      <c r="E179" s="8" t="str">
        <f>IFERROR(IF(OR($C179="",$C179="No CAS"),INDEX('[3]DEQ Pollutant List'!$A$7:$A$611,MATCH($D179,'[3]DEQ Pollutant List'!$C$7:$C$611,0)),INDEX('[3]DEQ Pollutant List'!$A$7:$A$611,MATCH($C179,'[3]DEQ Pollutant List'!$B$7:$B$611,0))),"")</f>
        <v/>
      </c>
      <c r="F179" s="270"/>
      <c r="G179" s="271"/>
      <c r="H179" s="272"/>
      <c r="I179" s="273"/>
      <c r="J179" s="274"/>
      <c r="K179" s="22"/>
      <c r="L179" s="273"/>
      <c r="M179" s="274"/>
      <c r="N179" s="22"/>
    </row>
    <row r="180" spans="1:14" x14ac:dyDescent="0.35">
      <c r="A180" s="20"/>
      <c r="B180" s="202"/>
      <c r="C180" s="269"/>
      <c r="D180" s="203" t="str">
        <f>IFERROR(IF(C180="No CAS","",INDEX('[3]DEQ Pollutant List'!$C$7:$C$611,MATCH('[3]5. Pollutant Emissions - MB'!C180,'[3]DEQ Pollutant List'!$B$7:$B$611,0))),"")</f>
        <v/>
      </c>
      <c r="E180" s="8" t="str">
        <f>IFERROR(IF(OR($C180="",$C180="No CAS"),INDEX('[3]DEQ Pollutant List'!$A$7:$A$611,MATCH($D180,'[3]DEQ Pollutant List'!$C$7:$C$611,0)),INDEX('[3]DEQ Pollutant List'!$A$7:$A$611,MATCH($C180,'[3]DEQ Pollutant List'!$B$7:$B$611,0))),"")</f>
        <v/>
      </c>
      <c r="F180" s="270"/>
      <c r="G180" s="271"/>
      <c r="H180" s="272"/>
      <c r="I180" s="273"/>
      <c r="J180" s="274"/>
      <c r="K180" s="22"/>
      <c r="L180" s="273"/>
      <c r="M180" s="274"/>
      <c r="N180" s="22"/>
    </row>
    <row r="181" spans="1:14" x14ac:dyDescent="0.35">
      <c r="A181" s="20"/>
      <c r="B181" s="202"/>
      <c r="C181" s="269"/>
      <c r="D181" s="203" t="str">
        <f>IFERROR(IF(C181="No CAS","",INDEX('[3]DEQ Pollutant List'!$C$7:$C$611,MATCH('[3]5. Pollutant Emissions - MB'!C181,'[3]DEQ Pollutant List'!$B$7:$B$611,0))),"")</f>
        <v/>
      </c>
      <c r="E181" s="8" t="str">
        <f>IFERROR(IF(OR($C181="",$C181="No CAS"),INDEX('[3]DEQ Pollutant List'!$A$7:$A$611,MATCH($D181,'[3]DEQ Pollutant List'!$C$7:$C$611,0)),INDEX('[3]DEQ Pollutant List'!$A$7:$A$611,MATCH($C181,'[3]DEQ Pollutant List'!$B$7:$B$611,0))),"")</f>
        <v/>
      </c>
      <c r="F181" s="270"/>
      <c r="G181" s="271"/>
      <c r="H181" s="272"/>
      <c r="I181" s="273"/>
      <c r="J181" s="274"/>
      <c r="K181" s="22"/>
      <c r="L181" s="273"/>
      <c r="M181" s="274"/>
      <c r="N181" s="22"/>
    </row>
    <row r="182" spans="1:14" x14ac:dyDescent="0.35">
      <c r="A182" s="20"/>
      <c r="B182" s="202"/>
      <c r="C182" s="269"/>
      <c r="D182" s="203" t="str">
        <f>IFERROR(IF(C182="No CAS","",INDEX('[3]DEQ Pollutant List'!$C$7:$C$611,MATCH('[3]5. Pollutant Emissions - MB'!C182,'[3]DEQ Pollutant List'!$B$7:$B$611,0))),"")</f>
        <v/>
      </c>
      <c r="E182" s="8" t="str">
        <f>IFERROR(IF(OR($C182="",$C182="No CAS"),INDEX('[3]DEQ Pollutant List'!$A$7:$A$611,MATCH($D182,'[3]DEQ Pollutant List'!$C$7:$C$611,0)),INDEX('[3]DEQ Pollutant List'!$A$7:$A$611,MATCH($C182,'[3]DEQ Pollutant List'!$B$7:$B$611,0))),"")</f>
        <v/>
      </c>
      <c r="F182" s="270"/>
      <c r="G182" s="271"/>
      <c r="H182" s="272"/>
      <c r="I182" s="273"/>
      <c r="J182" s="274"/>
      <c r="K182" s="22"/>
      <c r="L182" s="273"/>
      <c r="M182" s="274"/>
      <c r="N182" s="22"/>
    </row>
    <row r="183" spans="1:14" x14ac:dyDescent="0.35">
      <c r="A183" s="20"/>
      <c r="B183" s="202"/>
      <c r="C183" s="269"/>
      <c r="D183" s="203" t="str">
        <f>IFERROR(IF(C183="No CAS","",INDEX('[3]DEQ Pollutant List'!$C$7:$C$611,MATCH('[3]5. Pollutant Emissions - MB'!C183,'[3]DEQ Pollutant List'!$B$7:$B$611,0))),"")</f>
        <v/>
      </c>
      <c r="E183" s="8" t="str">
        <f>IFERROR(IF(OR($C183="",$C183="No CAS"),INDEX('[3]DEQ Pollutant List'!$A$7:$A$611,MATCH($D183,'[3]DEQ Pollutant List'!$C$7:$C$611,0)),INDEX('[3]DEQ Pollutant List'!$A$7:$A$611,MATCH($C183,'[3]DEQ Pollutant List'!$B$7:$B$611,0))),"")</f>
        <v/>
      </c>
      <c r="F183" s="270"/>
      <c r="G183" s="271"/>
      <c r="H183" s="272"/>
      <c r="I183" s="273"/>
      <c r="J183" s="274"/>
      <c r="K183" s="22"/>
      <c r="L183" s="273"/>
      <c r="M183" s="274"/>
      <c r="N183" s="22"/>
    </row>
    <row r="184" spans="1:14" x14ac:dyDescent="0.35">
      <c r="A184" s="20"/>
      <c r="B184" s="202"/>
      <c r="C184" s="269"/>
      <c r="D184" s="203" t="str">
        <f>IFERROR(IF(C184="No CAS","",INDEX('[3]DEQ Pollutant List'!$C$7:$C$611,MATCH('[3]5. Pollutant Emissions - MB'!C184,'[3]DEQ Pollutant List'!$B$7:$B$611,0))),"")</f>
        <v/>
      </c>
      <c r="E184" s="8" t="str">
        <f>IFERROR(IF(OR($C184="",$C184="No CAS"),INDEX('[3]DEQ Pollutant List'!$A$7:$A$611,MATCH($D184,'[3]DEQ Pollutant List'!$C$7:$C$611,0)),INDEX('[3]DEQ Pollutant List'!$A$7:$A$611,MATCH($C184,'[3]DEQ Pollutant List'!$B$7:$B$611,0))),"")</f>
        <v/>
      </c>
      <c r="F184" s="270"/>
      <c r="G184" s="271"/>
      <c r="H184" s="272"/>
      <c r="I184" s="273"/>
      <c r="J184" s="274"/>
      <c r="K184" s="22"/>
      <c r="L184" s="273"/>
      <c r="M184" s="274"/>
      <c r="N184" s="22"/>
    </row>
    <row r="185" spans="1:14" x14ac:dyDescent="0.35">
      <c r="A185" s="20"/>
      <c r="B185" s="202"/>
      <c r="C185" s="269"/>
      <c r="D185" s="203" t="str">
        <f>IFERROR(IF(C185="No CAS","",INDEX('[3]DEQ Pollutant List'!$C$7:$C$611,MATCH('[3]5. Pollutant Emissions - MB'!C185,'[3]DEQ Pollutant List'!$B$7:$B$611,0))),"")</f>
        <v/>
      </c>
      <c r="E185" s="8" t="str">
        <f>IFERROR(IF(OR($C185="",$C185="No CAS"),INDEX('[3]DEQ Pollutant List'!$A$7:$A$611,MATCH($D185,'[3]DEQ Pollutant List'!$C$7:$C$611,0)),INDEX('[3]DEQ Pollutant List'!$A$7:$A$611,MATCH($C185,'[3]DEQ Pollutant List'!$B$7:$B$611,0))),"")</f>
        <v/>
      </c>
      <c r="F185" s="270"/>
      <c r="G185" s="271"/>
      <c r="H185" s="272"/>
      <c r="I185" s="273"/>
      <c r="J185" s="274"/>
      <c r="K185" s="22"/>
      <c r="L185" s="273"/>
      <c r="M185" s="274"/>
      <c r="N185" s="22"/>
    </row>
    <row r="186" spans="1:14" x14ac:dyDescent="0.35">
      <c r="A186" s="20"/>
      <c r="B186" s="202"/>
      <c r="C186" s="269"/>
      <c r="D186" s="203" t="str">
        <f>IFERROR(IF(C186="No CAS","",INDEX('[3]DEQ Pollutant List'!$C$7:$C$611,MATCH('[3]5. Pollutant Emissions - MB'!C186,'[3]DEQ Pollutant List'!$B$7:$B$611,0))),"")</f>
        <v/>
      </c>
      <c r="E186" s="8" t="str">
        <f>IFERROR(IF(OR($C186="",$C186="No CAS"),INDEX('[3]DEQ Pollutant List'!$A$7:$A$611,MATCH($D186,'[3]DEQ Pollutant List'!$C$7:$C$611,0)),INDEX('[3]DEQ Pollutant List'!$A$7:$A$611,MATCH($C186,'[3]DEQ Pollutant List'!$B$7:$B$611,0))),"")</f>
        <v/>
      </c>
      <c r="F186" s="270"/>
      <c r="G186" s="271"/>
      <c r="H186" s="272"/>
      <c r="I186" s="273"/>
      <c r="J186" s="274"/>
      <c r="K186" s="22"/>
      <c r="L186" s="273"/>
      <c r="M186" s="274"/>
      <c r="N186" s="22"/>
    </row>
    <row r="187" spans="1:14" x14ac:dyDescent="0.35">
      <c r="A187" s="20"/>
      <c r="B187" s="202"/>
      <c r="C187" s="269"/>
      <c r="D187" s="203" t="str">
        <f>IFERROR(IF(C187="No CAS","",INDEX('[3]DEQ Pollutant List'!$C$7:$C$611,MATCH('[3]5. Pollutant Emissions - MB'!C187,'[3]DEQ Pollutant List'!$B$7:$B$611,0))),"")</f>
        <v/>
      </c>
      <c r="E187" s="8" t="str">
        <f>IFERROR(IF(OR($C187="",$C187="No CAS"),INDEX('[3]DEQ Pollutant List'!$A$7:$A$611,MATCH($D187,'[3]DEQ Pollutant List'!$C$7:$C$611,0)),INDEX('[3]DEQ Pollutant List'!$A$7:$A$611,MATCH($C187,'[3]DEQ Pollutant List'!$B$7:$B$611,0))),"")</f>
        <v/>
      </c>
      <c r="F187" s="270"/>
      <c r="G187" s="271"/>
      <c r="H187" s="272"/>
      <c r="I187" s="273"/>
      <c r="J187" s="274"/>
      <c r="K187" s="22"/>
      <c r="L187" s="273"/>
      <c r="M187" s="274"/>
      <c r="N187" s="22"/>
    </row>
    <row r="188" spans="1:14" x14ac:dyDescent="0.35">
      <c r="A188" s="20"/>
      <c r="B188" s="202"/>
      <c r="C188" s="269"/>
      <c r="D188" s="203" t="str">
        <f>IFERROR(IF(C188="No CAS","",INDEX('[3]DEQ Pollutant List'!$C$7:$C$611,MATCH('[3]5. Pollutant Emissions - MB'!C188,'[3]DEQ Pollutant List'!$B$7:$B$611,0))),"")</f>
        <v/>
      </c>
      <c r="E188" s="8" t="str">
        <f>IFERROR(IF(OR($C188="",$C188="No CAS"),INDEX('[3]DEQ Pollutant List'!$A$7:$A$611,MATCH($D188,'[3]DEQ Pollutant List'!$C$7:$C$611,0)),INDEX('[3]DEQ Pollutant List'!$A$7:$A$611,MATCH($C188,'[3]DEQ Pollutant List'!$B$7:$B$611,0))),"")</f>
        <v/>
      </c>
      <c r="F188" s="270"/>
      <c r="G188" s="271"/>
      <c r="H188" s="272"/>
      <c r="I188" s="273"/>
      <c r="J188" s="274"/>
      <c r="K188" s="22"/>
      <c r="L188" s="273"/>
      <c r="M188" s="274"/>
      <c r="N188" s="22"/>
    </row>
    <row r="189" spans="1:14" x14ac:dyDescent="0.35">
      <c r="A189" s="20"/>
      <c r="B189" s="202"/>
      <c r="C189" s="269"/>
      <c r="D189" s="203" t="str">
        <f>IFERROR(IF(C189="No CAS","",INDEX('[3]DEQ Pollutant List'!$C$7:$C$611,MATCH('[3]5. Pollutant Emissions - MB'!C189,'[3]DEQ Pollutant List'!$B$7:$B$611,0))),"")</f>
        <v/>
      </c>
      <c r="E189" s="8" t="str">
        <f>IFERROR(IF(OR($C189="",$C189="No CAS"),INDEX('[3]DEQ Pollutant List'!$A$7:$A$611,MATCH($D189,'[3]DEQ Pollutant List'!$C$7:$C$611,0)),INDEX('[3]DEQ Pollutant List'!$A$7:$A$611,MATCH($C189,'[3]DEQ Pollutant List'!$B$7:$B$611,0))),"")</f>
        <v/>
      </c>
      <c r="F189" s="270"/>
      <c r="G189" s="271"/>
      <c r="H189" s="272"/>
      <c r="I189" s="273"/>
      <c r="J189" s="274"/>
      <c r="K189" s="22"/>
      <c r="L189" s="273"/>
      <c r="M189" s="274"/>
      <c r="N189" s="22"/>
    </row>
    <row r="190" spans="1:14" x14ac:dyDescent="0.35">
      <c r="A190" s="20"/>
      <c r="B190" s="202"/>
      <c r="C190" s="269"/>
      <c r="D190" s="203" t="str">
        <f>IFERROR(IF(C190="No CAS","",INDEX('[3]DEQ Pollutant List'!$C$7:$C$611,MATCH('[3]5. Pollutant Emissions - MB'!C190,'[3]DEQ Pollutant List'!$B$7:$B$611,0))),"")</f>
        <v/>
      </c>
      <c r="E190" s="8" t="str">
        <f>IFERROR(IF(OR($C190="",$C190="No CAS"),INDEX('[3]DEQ Pollutant List'!$A$7:$A$611,MATCH($D190,'[3]DEQ Pollutant List'!$C$7:$C$611,0)),INDEX('[3]DEQ Pollutant List'!$A$7:$A$611,MATCH($C190,'[3]DEQ Pollutant List'!$B$7:$B$611,0))),"")</f>
        <v/>
      </c>
      <c r="F190" s="270"/>
      <c r="G190" s="271"/>
      <c r="H190" s="272"/>
      <c r="I190" s="273"/>
      <c r="J190" s="274"/>
      <c r="K190" s="22"/>
      <c r="L190" s="273"/>
      <c r="M190" s="274"/>
      <c r="N190" s="22"/>
    </row>
    <row r="191" spans="1:14" x14ac:dyDescent="0.35">
      <c r="A191" s="20"/>
      <c r="B191" s="202"/>
      <c r="C191" s="269"/>
      <c r="D191" s="203" t="str">
        <f>IFERROR(IF(C191="No CAS","",INDEX('[3]DEQ Pollutant List'!$C$7:$C$611,MATCH('[3]5. Pollutant Emissions - MB'!C191,'[3]DEQ Pollutant List'!$B$7:$B$611,0))),"")</f>
        <v/>
      </c>
      <c r="E191" s="8" t="str">
        <f>IFERROR(IF(OR($C191="",$C191="No CAS"),INDEX('[3]DEQ Pollutant List'!$A$7:$A$611,MATCH($D191,'[3]DEQ Pollutant List'!$C$7:$C$611,0)),INDEX('[3]DEQ Pollutant List'!$A$7:$A$611,MATCH($C191,'[3]DEQ Pollutant List'!$B$7:$B$611,0))),"")</f>
        <v/>
      </c>
      <c r="F191" s="270"/>
      <c r="G191" s="271"/>
      <c r="H191" s="272"/>
      <c r="I191" s="273"/>
      <c r="J191" s="274"/>
      <c r="K191" s="22"/>
      <c r="L191" s="273"/>
      <c r="M191" s="274"/>
      <c r="N191" s="22"/>
    </row>
    <row r="192" spans="1:14" x14ac:dyDescent="0.35">
      <c r="A192" s="20"/>
      <c r="B192" s="202"/>
      <c r="C192" s="269"/>
      <c r="D192" s="203" t="str">
        <f>IFERROR(IF(C192="No CAS","",INDEX('[3]DEQ Pollutant List'!$C$7:$C$611,MATCH('[3]5. Pollutant Emissions - MB'!C192,'[3]DEQ Pollutant List'!$B$7:$B$611,0))),"")</f>
        <v/>
      </c>
      <c r="E192" s="8" t="str">
        <f>IFERROR(IF(OR($C192="",$C192="No CAS"),INDEX('[3]DEQ Pollutant List'!$A$7:$A$611,MATCH($D192,'[3]DEQ Pollutant List'!$C$7:$C$611,0)),INDEX('[3]DEQ Pollutant List'!$A$7:$A$611,MATCH($C192,'[3]DEQ Pollutant List'!$B$7:$B$611,0))),"")</f>
        <v/>
      </c>
      <c r="F192" s="270"/>
      <c r="G192" s="271"/>
      <c r="H192" s="272"/>
      <c r="I192" s="273"/>
      <c r="J192" s="274"/>
      <c r="K192" s="22"/>
      <c r="L192" s="273"/>
      <c r="M192" s="274"/>
      <c r="N192" s="22"/>
    </row>
    <row r="193" spans="1:14" x14ac:dyDescent="0.35">
      <c r="A193" s="20"/>
      <c r="B193" s="202"/>
      <c r="C193" s="269"/>
      <c r="D193" s="203" t="str">
        <f>IFERROR(IF(C193="No CAS","",INDEX('[3]DEQ Pollutant List'!$C$7:$C$611,MATCH('[3]5. Pollutant Emissions - MB'!C193,'[3]DEQ Pollutant List'!$B$7:$B$611,0))),"")</f>
        <v/>
      </c>
      <c r="E193" s="8" t="str">
        <f>IFERROR(IF(OR($C193="",$C193="No CAS"),INDEX('[3]DEQ Pollutant List'!$A$7:$A$611,MATCH($D193,'[3]DEQ Pollutant List'!$C$7:$C$611,0)),INDEX('[3]DEQ Pollutant List'!$A$7:$A$611,MATCH($C193,'[3]DEQ Pollutant List'!$B$7:$B$611,0))),"")</f>
        <v/>
      </c>
      <c r="F193" s="270"/>
      <c r="G193" s="271"/>
      <c r="H193" s="272"/>
      <c r="I193" s="273"/>
      <c r="J193" s="274"/>
      <c r="K193" s="22"/>
      <c r="L193" s="273"/>
      <c r="M193" s="274"/>
      <c r="N193" s="22"/>
    </row>
    <row r="194" spans="1:14" x14ac:dyDescent="0.35">
      <c r="A194" s="20"/>
      <c r="B194" s="202"/>
      <c r="C194" s="269"/>
      <c r="D194" s="203" t="str">
        <f>IFERROR(IF(C194="No CAS","",INDEX('[3]DEQ Pollutant List'!$C$7:$C$611,MATCH('[3]5. Pollutant Emissions - MB'!C194,'[3]DEQ Pollutant List'!$B$7:$B$611,0))),"")</f>
        <v/>
      </c>
      <c r="E194" s="8" t="str">
        <f>IFERROR(IF(OR($C194="",$C194="No CAS"),INDEX('[3]DEQ Pollutant List'!$A$7:$A$611,MATCH($D194,'[3]DEQ Pollutant List'!$C$7:$C$611,0)),INDEX('[3]DEQ Pollutant List'!$A$7:$A$611,MATCH($C194,'[3]DEQ Pollutant List'!$B$7:$B$611,0))),"")</f>
        <v/>
      </c>
      <c r="F194" s="270"/>
      <c r="G194" s="271"/>
      <c r="H194" s="272"/>
      <c r="I194" s="273"/>
      <c r="J194" s="274"/>
      <c r="K194" s="22"/>
      <c r="L194" s="273"/>
      <c r="M194" s="274"/>
      <c r="N194" s="22"/>
    </row>
    <row r="195" spans="1:14" x14ac:dyDescent="0.35">
      <c r="A195" s="20"/>
      <c r="B195" s="202"/>
      <c r="C195" s="269"/>
      <c r="D195" s="203" t="str">
        <f>IFERROR(IF(C195="No CAS","",INDEX('[3]DEQ Pollutant List'!$C$7:$C$611,MATCH('[3]5. Pollutant Emissions - MB'!C195,'[3]DEQ Pollutant List'!$B$7:$B$611,0))),"")</f>
        <v/>
      </c>
      <c r="E195" s="8" t="str">
        <f>IFERROR(IF(OR($C195="",$C195="No CAS"),INDEX('[3]DEQ Pollutant List'!$A$7:$A$611,MATCH($D195,'[3]DEQ Pollutant List'!$C$7:$C$611,0)),INDEX('[3]DEQ Pollutant List'!$A$7:$A$611,MATCH($C195,'[3]DEQ Pollutant List'!$B$7:$B$611,0))),"")</f>
        <v/>
      </c>
      <c r="F195" s="270"/>
      <c r="G195" s="271"/>
      <c r="H195" s="272"/>
      <c r="I195" s="273"/>
      <c r="J195" s="274"/>
      <c r="K195" s="22"/>
      <c r="L195" s="273"/>
      <c r="M195" s="274"/>
      <c r="N195" s="22"/>
    </row>
    <row r="196" spans="1:14" x14ac:dyDescent="0.35">
      <c r="A196" s="20"/>
      <c r="B196" s="202"/>
      <c r="C196" s="269"/>
      <c r="D196" s="203" t="str">
        <f>IFERROR(IF(C196="No CAS","",INDEX('[3]DEQ Pollutant List'!$C$7:$C$611,MATCH('[3]5. Pollutant Emissions - MB'!C196,'[3]DEQ Pollutant List'!$B$7:$B$611,0))),"")</f>
        <v/>
      </c>
      <c r="E196" s="8" t="str">
        <f>IFERROR(IF(OR($C196="",$C196="No CAS"),INDEX('[3]DEQ Pollutant List'!$A$7:$A$611,MATCH($D196,'[3]DEQ Pollutant List'!$C$7:$C$611,0)),INDEX('[3]DEQ Pollutant List'!$A$7:$A$611,MATCH($C196,'[3]DEQ Pollutant List'!$B$7:$B$611,0))),"")</f>
        <v/>
      </c>
      <c r="F196" s="270"/>
      <c r="G196" s="271"/>
      <c r="H196" s="272"/>
      <c r="I196" s="273"/>
      <c r="J196" s="274"/>
      <c r="K196" s="22"/>
      <c r="L196" s="273"/>
      <c r="M196" s="274"/>
      <c r="N196" s="22"/>
    </row>
    <row r="197" spans="1:14" x14ac:dyDescent="0.35">
      <c r="A197" s="20"/>
      <c r="B197" s="202"/>
      <c r="C197" s="269"/>
      <c r="D197" s="203" t="str">
        <f>IFERROR(IF(C197="No CAS","",INDEX('[3]DEQ Pollutant List'!$C$7:$C$611,MATCH('[3]5. Pollutant Emissions - MB'!C197,'[3]DEQ Pollutant List'!$B$7:$B$611,0))),"")</f>
        <v/>
      </c>
      <c r="E197" s="8" t="str">
        <f>IFERROR(IF(OR($C197="",$C197="No CAS"),INDEX('[3]DEQ Pollutant List'!$A$7:$A$611,MATCH($D197,'[3]DEQ Pollutant List'!$C$7:$C$611,0)),INDEX('[3]DEQ Pollutant List'!$A$7:$A$611,MATCH($C197,'[3]DEQ Pollutant List'!$B$7:$B$611,0))),"")</f>
        <v/>
      </c>
      <c r="F197" s="270"/>
      <c r="G197" s="271"/>
      <c r="H197" s="272"/>
      <c r="I197" s="273"/>
      <c r="J197" s="274"/>
      <c r="K197" s="22"/>
      <c r="L197" s="273"/>
      <c r="M197" s="274"/>
      <c r="N197" s="22"/>
    </row>
    <row r="198" spans="1:14" x14ac:dyDescent="0.35">
      <c r="A198" s="20"/>
      <c r="B198" s="202"/>
      <c r="C198" s="269"/>
      <c r="D198" s="203" t="str">
        <f>IFERROR(IF(C198="No CAS","",INDEX('[3]DEQ Pollutant List'!$C$7:$C$611,MATCH('[3]5. Pollutant Emissions - MB'!C198,'[3]DEQ Pollutant List'!$B$7:$B$611,0))),"")</f>
        <v/>
      </c>
      <c r="E198" s="8" t="str">
        <f>IFERROR(IF(OR($C198="",$C198="No CAS"),INDEX('[3]DEQ Pollutant List'!$A$7:$A$611,MATCH($D198,'[3]DEQ Pollutant List'!$C$7:$C$611,0)),INDEX('[3]DEQ Pollutant List'!$A$7:$A$611,MATCH($C198,'[3]DEQ Pollutant List'!$B$7:$B$611,0))),"")</f>
        <v/>
      </c>
      <c r="F198" s="270"/>
      <c r="G198" s="271"/>
      <c r="H198" s="272"/>
      <c r="I198" s="273"/>
      <c r="J198" s="274"/>
      <c r="K198" s="22"/>
      <c r="L198" s="273"/>
      <c r="M198" s="274"/>
      <c r="N198" s="22"/>
    </row>
    <row r="199" spans="1:14" x14ac:dyDescent="0.35">
      <c r="A199" s="20"/>
      <c r="B199" s="202"/>
      <c r="C199" s="269"/>
      <c r="D199" s="203" t="str">
        <f>IFERROR(IF(C199="No CAS","",INDEX('[3]DEQ Pollutant List'!$C$7:$C$611,MATCH('[3]5. Pollutant Emissions - MB'!C199,'[3]DEQ Pollutant List'!$B$7:$B$611,0))),"")</f>
        <v/>
      </c>
      <c r="E199" s="8" t="str">
        <f>IFERROR(IF(OR($C199="",$C199="No CAS"),INDEX('[3]DEQ Pollutant List'!$A$7:$A$611,MATCH($D199,'[3]DEQ Pollutant List'!$C$7:$C$611,0)),INDEX('[3]DEQ Pollutant List'!$A$7:$A$611,MATCH($C199,'[3]DEQ Pollutant List'!$B$7:$B$611,0))),"")</f>
        <v/>
      </c>
      <c r="F199" s="270"/>
      <c r="G199" s="271"/>
      <c r="H199" s="272"/>
      <c r="I199" s="273"/>
      <c r="J199" s="274"/>
      <c r="K199" s="22"/>
      <c r="L199" s="273"/>
      <c r="M199" s="274"/>
      <c r="N199" s="22"/>
    </row>
    <row r="200" spans="1:14" x14ac:dyDescent="0.35">
      <c r="A200" s="20"/>
      <c r="B200" s="202"/>
      <c r="C200" s="269"/>
      <c r="D200" s="203" t="str">
        <f>IFERROR(IF(C200="No CAS","",INDEX('[3]DEQ Pollutant List'!$C$7:$C$611,MATCH('[3]5. Pollutant Emissions - MB'!C200,'[3]DEQ Pollutant List'!$B$7:$B$611,0))),"")</f>
        <v/>
      </c>
      <c r="E200" s="8" t="str">
        <f>IFERROR(IF(OR($C200="",$C200="No CAS"),INDEX('[3]DEQ Pollutant List'!$A$7:$A$611,MATCH($D200,'[3]DEQ Pollutant List'!$C$7:$C$611,0)),INDEX('[3]DEQ Pollutant List'!$A$7:$A$611,MATCH($C200,'[3]DEQ Pollutant List'!$B$7:$B$611,0))),"")</f>
        <v/>
      </c>
      <c r="F200" s="270"/>
      <c r="G200" s="271"/>
      <c r="H200" s="272"/>
      <c r="I200" s="273"/>
      <c r="J200" s="274"/>
      <c r="K200" s="22"/>
      <c r="L200" s="273"/>
      <c r="M200" s="274"/>
      <c r="N200" s="22"/>
    </row>
    <row r="201" spans="1:14" x14ac:dyDescent="0.35">
      <c r="A201" s="20"/>
      <c r="B201" s="202"/>
      <c r="C201" s="269"/>
      <c r="D201" s="203" t="str">
        <f>IFERROR(IF(C201="No CAS","",INDEX('[3]DEQ Pollutant List'!$C$7:$C$611,MATCH('[3]5. Pollutant Emissions - MB'!C201,'[3]DEQ Pollutant List'!$B$7:$B$611,0))),"")</f>
        <v/>
      </c>
      <c r="E201" s="8" t="str">
        <f>IFERROR(IF(OR($C201="",$C201="No CAS"),INDEX('[3]DEQ Pollutant List'!$A$7:$A$611,MATCH($D201,'[3]DEQ Pollutant List'!$C$7:$C$611,0)),INDEX('[3]DEQ Pollutant List'!$A$7:$A$611,MATCH($C201,'[3]DEQ Pollutant List'!$B$7:$B$611,0))),"")</f>
        <v/>
      </c>
      <c r="F201" s="270"/>
      <c r="G201" s="271"/>
      <c r="H201" s="272"/>
      <c r="I201" s="273"/>
      <c r="J201" s="274"/>
      <c r="K201" s="22"/>
      <c r="L201" s="273"/>
      <c r="M201" s="274"/>
      <c r="N201" s="22"/>
    </row>
    <row r="202" spans="1:14" x14ac:dyDescent="0.35">
      <c r="A202" s="20"/>
      <c r="B202" s="202"/>
      <c r="C202" s="269"/>
      <c r="D202" s="203" t="str">
        <f>IFERROR(IF(C202="No CAS","",INDEX('[3]DEQ Pollutant List'!$C$7:$C$611,MATCH('[3]5. Pollutant Emissions - MB'!C202,'[3]DEQ Pollutant List'!$B$7:$B$611,0))),"")</f>
        <v/>
      </c>
      <c r="E202" s="8" t="str">
        <f>IFERROR(IF(OR($C202="",$C202="No CAS"),INDEX('[3]DEQ Pollutant List'!$A$7:$A$611,MATCH($D202,'[3]DEQ Pollutant List'!$C$7:$C$611,0)),INDEX('[3]DEQ Pollutant List'!$A$7:$A$611,MATCH($C202,'[3]DEQ Pollutant List'!$B$7:$B$611,0))),"")</f>
        <v/>
      </c>
      <c r="F202" s="270"/>
      <c r="G202" s="271"/>
      <c r="H202" s="272"/>
      <c r="I202" s="273"/>
      <c r="J202" s="274"/>
      <c r="K202" s="22"/>
      <c r="L202" s="273"/>
      <c r="M202" s="274"/>
      <c r="N202" s="22"/>
    </row>
    <row r="203" spans="1:14" x14ac:dyDescent="0.35">
      <c r="A203" s="20"/>
      <c r="B203" s="202"/>
      <c r="C203" s="269"/>
      <c r="D203" s="203" t="str">
        <f>IFERROR(IF(C203="No CAS","",INDEX('[3]DEQ Pollutant List'!$C$7:$C$611,MATCH('[3]5. Pollutant Emissions - MB'!C203,'[3]DEQ Pollutant List'!$B$7:$B$611,0))),"")</f>
        <v/>
      </c>
      <c r="E203" s="8" t="str">
        <f>IFERROR(IF(OR($C203="",$C203="No CAS"),INDEX('[3]DEQ Pollutant List'!$A$7:$A$611,MATCH($D203,'[3]DEQ Pollutant List'!$C$7:$C$611,0)),INDEX('[3]DEQ Pollutant List'!$A$7:$A$611,MATCH($C203,'[3]DEQ Pollutant List'!$B$7:$B$611,0))),"")</f>
        <v/>
      </c>
      <c r="F203" s="270"/>
      <c r="G203" s="271"/>
      <c r="H203" s="272"/>
      <c r="I203" s="273"/>
      <c r="J203" s="274"/>
      <c r="K203" s="22"/>
      <c r="L203" s="273"/>
      <c r="M203" s="274"/>
      <c r="N203" s="22"/>
    </row>
    <row r="204" spans="1:14" x14ac:dyDescent="0.35">
      <c r="A204" s="20"/>
      <c r="B204" s="202"/>
      <c r="C204" s="269"/>
      <c r="D204" s="203" t="str">
        <f>IFERROR(IF(C204="No CAS","",INDEX('[3]DEQ Pollutant List'!$C$7:$C$611,MATCH('[3]5. Pollutant Emissions - MB'!C204,'[3]DEQ Pollutant List'!$B$7:$B$611,0))),"")</f>
        <v/>
      </c>
      <c r="E204" s="8" t="str">
        <f>IFERROR(IF(OR($C204="",$C204="No CAS"),INDEX('[3]DEQ Pollutant List'!$A$7:$A$611,MATCH($D204,'[3]DEQ Pollutant List'!$C$7:$C$611,0)),INDEX('[3]DEQ Pollutant List'!$A$7:$A$611,MATCH($C204,'[3]DEQ Pollutant List'!$B$7:$B$611,0))),"")</f>
        <v/>
      </c>
      <c r="F204" s="270"/>
      <c r="G204" s="271"/>
      <c r="H204" s="272"/>
      <c r="I204" s="273"/>
      <c r="J204" s="274"/>
      <c r="K204" s="22"/>
      <c r="L204" s="273"/>
      <c r="M204" s="274"/>
      <c r="N204" s="22"/>
    </row>
    <row r="205" spans="1:14" x14ac:dyDescent="0.35">
      <c r="A205" s="20"/>
      <c r="B205" s="202"/>
      <c r="C205" s="269"/>
      <c r="D205" s="203" t="str">
        <f>IFERROR(IF(C205="No CAS","",INDEX('[3]DEQ Pollutant List'!$C$7:$C$611,MATCH('[3]5. Pollutant Emissions - MB'!C205,'[3]DEQ Pollutant List'!$B$7:$B$611,0))),"")</f>
        <v/>
      </c>
      <c r="E205" s="8" t="str">
        <f>IFERROR(IF(OR($C205="",$C205="No CAS"),INDEX('[3]DEQ Pollutant List'!$A$7:$A$611,MATCH($D205,'[3]DEQ Pollutant List'!$C$7:$C$611,0)),INDEX('[3]DEQ Pollutant List'!$A$7:$A$611,MATCH($C205,'[3]DEQ Pollutant List'!$B$7:$B$611,0))),"")</f>
        <v/>
      </c>
      <c r="F205" s="270"/>
      <c r="G205" s="271"/>
      <c r="H205" s="272"/>
      <c r="I205" s="273"/>
      <c r="J205" s="274"/>
      <c r="K205" s="22"/>
      <c r="L205" s="273"/>
      <c r="M205" s="274"/>
      <c r="N205" s="22"/>
    </row>
    <row r="206" spans="1:14" x14ac:dyDescent="0.35">
      <c r="A206" s="20"/>
      <c r="B206" s="202"/>
      <c r="C206" s="269"/>
      <c r="D206" s="203" t="str">
        <f>IFERROR(IF(C206="No CAS","",INDEX('[3]DEQ Pollutant List'!$C$7:$C$611,MATCH('[3]5. Pollutant Emissions - MB'!C206,'[3]DEQ Pollutant List'!$B$7:$B$611,0))),"")</f>
        <v/>
      </c>
      <c r="E206" s="8" t="str">
        <f>IFERROR(IF(OR($C206="",$C206="No CAS"),INDEX('[3]DEQ Pollutant List'!$A$7:$A$611,MATCH($D206,'[3]DEQ Pollutant List'!$C$7:$C$611,0)),INDEX('[3]DEQ Pollutant List'!$A$7:$A$611,MATCH($C206,'[3]DEQ Pollutant List'!$B$7:$B$611,0))),"")</f>
        <v/>
      </c>
      <c r="F206" s="270"/>
      <c r="G206" s="271"/>
      <c r="H206" s="272"/>
      <c r="I206" s="273"/>
      <c r="J206" s="274"/>
      <c r="K206" s="22"/>
      <c r="L206" s="273"/>
      <c r="M206" s="274"/>
      <c r="N206" s="22"/>
    </row>
    <row r="207" spans="1:14" x14ac:dyDescent="0.35">
      <c r="A207" s="20"/>
      <c r="B207" s="202"/>
      <c r="C207" s="269"/>
      <c r="D207" s="203" t="str">
        <f>IFERROR(IF(C207="No CAS","",INDEX('[3]DEQ Pollutant List'!$C$7:$C$611,MATCH('[3]5. Pollutant Emissions - MB'!C207,'[3]DEQ Pollutant List'!$B$7:$B$611,0))),"")</f>
        <v/>
      </c>
      <c r="E207" s="8" t="str">
        <f>IFERROR(IF(OR($C207="",$C207="No CAS"),INDEX('[3]DEQ Pollutant List'!$A$7:$A$611,MATCH($D207,'[3]DEQ Pollutant List'!$C$7:$C$611,0)),INDEX('[3]DEQ Pollutant List'!$A$7:$A$611,MATCH($C207,'[3]DEQ Pollutant List'!$B$7:$B$611,0))),"")</f>
        <v/>
      </c>
      <c r="F207" s="270"/>
      <c r="G207" s="271"/>
      <c r="H207" s="272"/>
      <c r="I207" s="273"/>
      <c r="J207" s="274"/>
      <c r="K207" s="22"/>
      <c r="L207" s="273"/>
      <c r="M207" s="274"/>
      <c r="N207" s="22"/>
    </row>
    <row r="208" spans="1:14" x14ac:dyDescent="0.35">
      <c r="A208" s="20"/>
      <c r="B208" s="202"/>
      <c r="C208" s="269"/>
      <c r="D208" s="203" t="str">
        <f>IFERROR(IF(C208="No CAS","",INDEX('[3]DEQ Pollutant List'!$C$7:$C$611,MATCH('[3]5. Pollutant Emissions - MB'!C208,'[3]DEQ Pollutant List'!$B$7:$B$611,0))),"")</f>
        <v/>
      </c>
      <c r="E208" s="8" t="str">
        <f>IFERROR(IF(OR($C208="",$C208="No CAS"),INDEX('[3]DEQ Pollutant List'!$A$7:$A$611,MATCH($D208,'[3]DEQ Pollutant List'!$C$7:$C$611,0)),INDEX('[3]DEQ Pollutant List'!$A$7:$A$611,MATCH($C208,'[3]DEQ Pollutant List'!$B$7:$B$611,0))),"")</f>
        <v/>
      </c>
      <c r="F208" s="270"/>
      <c r="G208" s="271"/>
      <c r="H208" s="272"/>
      <c r="I208" s="273"/>
      <c r="J208" s="274"/>
      <c r="K208" s="22"/>
      <c r="L208" s="273"/>
      <c r="M208" s="274"/>
      <c r="N208" s="22"/>
    </row>
    <row r="209" spans="1:14" x14ac:dyDescent="0.35">
      <c r="A209" s="20"/>
      <c r="B209" s="202"/>
      <c r="C209" s="269"/>
      <c r="D209" s="203" t="str">
        <f>IFERROR(IF(C209="No CAS","",INDEX('[3]DEQ Pollutant List'!$C$7:$C$611,MATCH('[3]5. Pollutant Emissions - MB'!C209,'[3]DEQ Pollutant List'!$B$7:$B$611,0))),"")</f>
        <v/>
      </c>
      <c r="E209" s="8" t="str">
        <f>IFERROR(IF(OR($C209="",$C209="No CAS"),INDEX('[3]DEQ Pollutant List'!$A$7:$A$611,MATCH($D209,'[3]DEQ Pollutant List'!$C$7:$C$611,0)),INDEX('[3]DEQ Pollutant List'!$A$7:$A$611,MATCH($C209,'[3]DEQ Pollutant List'!$B$7:$B$611,0))),"")</f>
        <v/>
      </c>
      <c r="F209" s="270"/>
      <c r="G209" s="271"/>
      <c r="H209" s="272"/>
      <c r="I209" s="273"/>
      <c r="J209" s="274"/>
      <c r="K209" s="22"/>
      <c r="L209" s="273"/>
      <c r="M209" s="274"/>
      <c r="N209" s="22"/>
    </row>
    <row r="210" spans="1:14" x14ac:dyDescent="0.35">
      <c r="A210" s="20"/>
      <c r="B210" s="202"/>
      <c r="C210" s="269"/>
      <c r="D210" s="203" t="str">
        <f>IFERROR(IF(C210="No CAS","",INDEX('[3]DEQ Pollutant List'!$C$7:$C$611,MATCH('[3]5. Pollutant Emissions - MB'!C210,'[3]DEQ Pollutant List'!$B$7:$B$611,0))),"")</f>
        <v/>
      </c>
      <c r="E210" s="8" t="str">
        <f>IFERROR(IF(OR($C210="",$C210="No CAS"),INDEX('[3]DEQ Pollutant List'!$A$7:$A$611,MATCH($D210,'[3]DEQ Pollutant List'!$C$7:$C$611,0)),INDEX('[3]DEQ Pollutant List'!$A$7:$A$611,MATCH($C210,'[3]DEQ Pollutant List'!$B$7:$B$611,0))),"")</f>
        <v/>
      </c>
      <c r="F210" s="270"/>
      <c r="G210" s="271"/>
      <c r="H210" s="272"/>
      <c r="I210" s="273"/>
      <c r="J210" s="274"/>
      <c r="K210" s="22"/>
      <c r="L210" s="273"/>
      <c r="M210" s="274"/>
      <c r="N210" s="22"/>
    </row>
    <row r="211" spans="1:14" x14ac:dyDescent="0.35">
      <c r="A211" s="20"/>
      <c r="B211" s="202"/>
      <c r="C211" s="269"/>
      <c r="D211" s="203" t="str">
        <f>IFERROR(IF(C211="No CAS","",INDEX('[3]DEQ Pollutant List'!$C$7:$C$611,MATCH('[3]5. Pollutant Emissions - MB'!C211,'[3]DEQ Pollutant List'!$B$7:$B$611,0))),"")</f>
        <v/>
      </c>
      <c r="E211" s="8" t="str">
        <f>IFERROR(IF(OR($C211="",$C211="No CAS"),INDEX('[3]DEQ Pollutant List'!$A$7:$A$611,MATCH($D211,'[3]DEQ Pollutant List'!$C$7:$C$611,0)),INDEX('[3]DEQ Pollutant List'!$A$7:$A$611,MATCH($C211,'[3]DEQ Pollutant List'!$B$7:$B$611,0))),"")</f>
        <v/>
      </c>
      <c r="F211" s="270"/>
      <c r="G211" s="271"/>
      <c r="H211" s="272"/>
      <c r="I211" s="273"/>
      <c r="J211" s="274"/>
      <c r="K211" s="22"/>
      <c r="L211" s="273"/>
      <c r="M211" s="274"/>
      <c r="N211" s="22"/>
    </row>
    <row r="212" spans="1:14" x14ac:dyDescent="0.35">
      <c r="A212" s="20"/>
      <c r="B212" s="202"/>
      <c r="C212" s="269"/>
      <c r="D212" s="203" t="str">
        <f>IFERROR(IF(C212="No CAS","",INDEX('[3]DEQ Pollutant List'!$C$7:$C$611,MATCH('[3]5. Pollutant Emissions - MB'!C212,'[3]DEQ Pollutant List'!$B$7:$B$611,0))),"")</f>
        <v/>
      </c>
      <c r="E212" s="8" t="str">
        <f>IFERROR(IF(OR($C212="",$C212="No CAS"),INDEX('[3]DEQ Pollutant List'!$A$7:$A$611,MATCH($D212,'[3]DEQ Pollutant List'!$C$7:$C$611,0)),INDEX('[3]DEQ Pollutant List'!$A$7:$A$611,MATCH($C212,'[3]DEQ Pollutant List'!$B$7:$B$611,0))),"")</f>
        <v/>
      </c>
      <c r="F212" s="270"/>
      <c r="G212" s="271"/>
      <c r="H212" s="272"/>
      <c r="I212" s="273"/>
      <c r="J212" s="274"/>
      <c r="K212" s="22"/>
      <c r="L212" s="273"/>
      <c r="M212" s="274"/>
      <c r="N212" s="22"/>
    </row>
    <row r="213" spans="1:14" x14ac:dyDescent="0.35">
      <c r="A213" s="20"/>
      <c r="B213" s="202"/>
      <c r="C213" s="269"/>
      <c r="D213" s="203" t="str">
        <f>IFERROR(IF(C213="No CAS","",INDEX('[3]DEQ Pollutant List'!$C$7:$C$611,MATCH('[3]5. Pollutant Emissions - MB'!C213,'[3]DEQ Pollutant List'!$B$7:$B$611,0))),"")</f>
        <v/>
      </c>
      <c r="E213" s="8" t="str">
        <f>IFERROR(IF(OR($C213="",$C213="No CAS"),INDEX('[3]DEQ Pollutant List'!$A$7:$A$611,MATCH($D213,'[3]DEQ Pollutant List'!$C$7:$C$611,0)),INDEX('[3]DEQ Pollutant List'!$A$7:$A$611,MATCH($C213,'[3]DEQ Pollutant List'!$B$7:$B$611,0))),"")</f>
        <v/>
      </c>
      <c r="F213" s="270"/>
      <c r="G213" s="271"/>
      <c r="H213" s="272"/>
      <c r="I213" s="273"/>
      <c r="J213" s="274"/>
      <c r="K213" s="22"/>
      <c r="L213" s="273"/>
      <c r="M213" s="274"/>
      <c r="N213" s="22"/>
    </row>
    <row r="214" spans="1:14" x14ac:dyDescent="0.35">
      <c r="A214" s="20"/>
      <c r="B214" s="202"/>
      <c r="C214" s="269"/>
      <c r="D214" s="203" t="str">
        <f>IFERROR(IF(C214="No CAS","",INDEX('[3]DEQ Pollutant List'!$C$7:$C$611,MATCH('[3]5. Pollutant Emissions - MB'!C214,'[3]DEQ Pollutant List'!$B$7:$B$611,0))),"")</f>
        <v/>
      </c>
      <c r="E214" s="8" t="str">
        <f>IFERROR(IF(OR($C214="",$C214="No CAS"),INDEX('[3]DEQ Pollutant List'!$A$7:$A$611,MATCH($D214,'[3]DEQ Pollutant List'!$C$7:$C$611,0)),INDEX('[3]DEQ Pollutant List'!$A$7:$A$611,MATCH($C214,'[3]DEQ Pollutant List'!$B$7:$B$611,0))),"")</f>
        <v/>
      </c>
      <c r="F214" s="270"/>
      <c r="G214" s="271"/>
      <c r="H214" s="272"/>
      <c r="I214" s="273"/>
      <c r="J214" s="274"/>
      <c r="K214" s="22"/>
      <c r="L214" s="273"/>
      <c r="M214" s="274"/>
      <c r="N214" s="22"/>
    </row>
    <row r="215" spans="1:14" x14ac:dyDescent="0.35">
      <c r="A215" s="20"/>
      <c r="B215" s="202"/>
      <c r="C215" s="269"/>
      <c r="D215" s="203" t="str">
        <f>IFERROR(IF(C215="No CAS","",INDEX('[3]DEQ Pollutant List'!$C$7:$C$611,MATCH('[3]5. Pollutant Emissions - MB'!C215,'[3]DEQ Pollutant List'!$B$7:$B$611,0))),"")</f>
        <v/>
      </c>
      <c r="E215" s="8" t="str">
        <f>IFERROR(IF(OR($C215="",$C215="No CAS"),INDEX('[3]DEQ Pollutant List'!$A$7:$A$611,MATCH($D215,'[3]DEQ Pollutant List'!$C$7:$C$611,0)),INDEX('[3]DEQ Pollutant List'!$A$7:$A$611,MATCH($C215,'[3]DEQ Pollutant List'!$B$7:$B$611,0))),"")</f>
        <v/>
      </c>
      <c r="F215" s="270"/>
      <c r="G215" s="271"/>
      <c r="H215" s="272"/>
      <c r="I215" s="273"/>
      <c r="J215" s="274"/>
      <c r="K215" s="22"/>
      <c r="L215" s="273"/>
      <c r="M215" s="274"/>
      <c r="N215" s="22"/>
    </row>
    <row r="216" spans="1:14" x14ac:dyDescent="0.35">
      <c r="A216" s="20"/>
      <c r="B216" s="202"/>
      <c r="C216" s="269"/>
      <c r="D216" s="203" t="str">
        <f>IFERROR(IF(C216="No CAS","",INDEX('[3]DEQ Pollutant List'!$C$7:$C$611,MATCH('[3]5. Pollutant Emissions - MB'!C216,'[3]DEQ Pollutant List'!$B$7:$B$611,0))),"")</f>
        <v/>
      </c>
      <c r="E216" s="8" t="str">
        <f>IFERROR(IF(OR($C216="",$C216="No CAS"),INDEX('[3]DEQ Pollutant List'!$A$7:$A$611,MATCH($D216,'[3]DEQ Pollutant List'!$C$7:$C$611,0)),INDEX('[3]DEQ Pollutant List'!$A$7:$A$611,MATCH($C216,'[3]DEQ Pollutant List'!$B$7:$B$611,0))),"")</f>
        <v/>
      </c>
      <c r="F216" s="270"/>
      <c r="G216" s="271"/>
      <c r="H216" s="272"/>
      <c r="I216" s="273"/>
      <c r="J216" s="274"/>
      <c r="K216" s="22"/>
      <c r="L216" s="273"/>
      <c r="M216" s="274"/>
      <c r="N216" s="22"/>
    </row>
    <row r="217" spans="1:14" x14ac:dyDescent="0.35">
      <c r="A217" s="20"/>
      <c r="B217" s="202"/>
      <c r="C217" s="269"/>
      <c r="D217" s="203" t="str">
        <f>IFERROR(IF(C217="No CAS","",INDEX('[3]DEQ Pollutant List'!$C$7:$C$611,MATCH('[3]5. Pollutant Emissions - MB'!C217,'[3]DEQ Pollutant List'!$B$7:$B$611,0))),"")</f>
        <v/>
      </c>
      <c r="E217" s="8" t="str">
        <f>IFERROR(IF(OR($C217="",$C217="No CAS"),INDEX('[3]DEQ Pollutant List'!$A$7:$A$611,MATCH($D217,'[3]DEQ Pollutant List'!$C$7:$C$611,0)),INDEX('[3]DEQ Pollutant List'!$A$7:$A$611,MATCH($C217,'[3]DEQ Pollutant List'!$B$7:$B$611,0))),"")</f>
        <v/>
      </c>
      <c r="F217" s="270"/>
      <c r="G217" s="271"/>
      <c r="H217" s="272"/>
      <c r="I217" s="273"/>
      <c r="J217" s="274"/>
      <c r="K217" s="22"/>
      <c r="L217" s="273"/>
      <c r="M217" s="274"/>
      <c r="N217" s="22"/>
    </row>
    <row r="218" spans="1:14" x14ac:dyDescent="0.35">
      <c r="A218" s="20"/>
      <c r="B218" s="202"/>
      <c r="C218" s="269"/>
      <c r="D218" s="203" t="str">
        <f>IFERROR(IF(C218="No CAS","",INDEX('[3]DEQ Pollutant List'!$C$7:$C$611,MATCH('[3]5. Pollutant Emissions - MB'!C218,'[3]DEQ Pollutant List'!$B$7:$B$611,0))),"")</f>
        <v/>
      </c>
      <c r="E218" s="8" t="str">
        <f>IFERROR(IF(OR($C218="",$C218="No CAS"),INDEX('[3]DEQ Pollutant List'!$A$7:$A$611,MATCH($D218,'[3]DEQ Pollutant List'!$C$7:$C$611,0)),INDEX('[3]DEQ Pollutant List'!$A$7:$A$611,MATCH($C218,'[3]DEQ Pollutant List'!$B$7:$B$611,0))),"")</f>
        <v/>
      </c>
      <c r="F218" s="270"/>
      <c r="G218" s="271"/>
      <c r="H218" s="272"/>
      <c r="I218" s="273"/>
      <c r="J218" s="274"/>
      <c r="K218" s="22"/>
      <c r="L218" s="273"/>
      <c r="M218" s="274"/>
      <c r="N218" s="22"/>
    </row>
    <row r="219" spans="1:14" x14ac:dyDescent="0.35">
      <c r="A219" s="20"/>
      <c r="B219" s="202"/>
      <c r="C219" s="269"/>
      <c r="D219" s="203" t="str">
        <f>IFERROR(IF(C219="No CAS","",INDEX('[3]DEQ Pollutant List'!$C$7:$C$611,MATCH('[3]5. Pollutant Emissions - MB'!C219,'[3]DEQ Pollutant List'!$B$7:$B$611,0))),"")</f>
        <v/>
      </c>
      <c r="E219" s="8" t="str">
        <f>IFERROR(IF(OR($C219="",$C219="No CAS"),INDEX('[3]DEQ Pollutant List'!$A$7:$A$611,MATCH($D219,'[3]DEQ Pollutant List'!$C$7:$C$611,0)),INDEX('[3]DEQ Pollutant List'!$A$7:$A$611,MATCH($C219,'[3]DEQ Pollutant List'!$B$7:$B$611,0))),"")</f>
        <v/>
      </c>
      <c r="F219" s="270"/>
      <c r="G219" s="271"/>
      <c r="H219" s="272"/>
      <c r="I219" s="273"/>
      <c r="J219" s="274"/>
      <c r="K219" s="22"/>
      <c r="L219" s="273"/>
      <c r="M219" s="274"/>
      <c r="N219" s="22"/>
    </row>
    <row r="220" spans="1:14" x14ac:dyDescent="0.35">
      <c r="A220" s="20"/>
      <c r="B220" s="202"/>
      <c r="C220" s="269"/>
      <c r="D220" s="203" t="str">
        <f>IFERROR(IF(C220="No CAS","",INDEX('[3]DEQ Pollutant List'!$C$7:$C$611,MATCH('[3]5. Pollutant Emissions - MB'!C220,'[3]DEQ Pollutant List'!$B$7:$B$611,0))),"")</f>
        <v/>
      </c>
      <c r="E220" s="8" t="str">
        <f>IFERROR(IF(OR($C220="",$C220="No CAS"),INDEX('[3]DEQ Pollutant List'!$A$7:$A$611,MATCH($D220,'[3]DEQ Pollutant List'!$C$7:$C$611,0)),INDEX('[3]DEQ Pollutant List'!$A$7:$A$611,MATCH($C220,'[3]DEQ Pollutant List'!$B$7:$B$611,0))),"")</f>
        <v/>
      </c>
      <c r="F220" s="270"/>
      <c r="G220" s="271"/>
      <c r="H220" s="272"/>
      <c r="I220" s="273"/>
      <c r="J220" s="274"/>
      <c r="K220" s="22"/>
      <c r="L220" s="273"/>
      <c r="M220" s="274"/>
      <c r="N220" s="22"/>
    </row>
    <row r="221" spans="1:14" x14ac:dyDescent="0.35">
      <c r="A221" s="20"/>
      <c r="B221" s="202"/>
      <c r="C221" s="269"/>
      <c r="D221" s="203" t="str">
        <f>IFERROR(IF(C221="No CAS","",INDEX('[3]DEQ Pollutant List'!$C$7:$C$611,MATCH('[3]5. Pollutant Emissions - MB'!C221,'[3]DEQ Pollutant List'!$B$7:$B$611,0))),"")</f>
        <v/>
      </c>
      <c r="E221" s="8" t="str">
        <f>IFERROR(IF(OR($C221="",$C221="No CAS"),INDEX('[3]DEQ Pollutant List'!$A$7:$A$611,MATCH($D221,'[3]DEQ Pollutant List'!$C$7:$C$611,0)),INDEX('[3]DEQ Pollutant List'!$A$7:$A$611,MATCH($C221,'[3]DEQ Pollutant List'!$B$7:$B$611,0))),"")</f>
        <v/>
      </c>
      <c r="F221" s="270"/>
      <c r="G221" s="271"/>
      <c r="H221" s="272"/>
      <c r="I221" s="273"/>
      <c r="J221" s="274"/>
      <c r="K221" s="22"/>
      <c r="L221" s="273"/>
      <c r="M221" s="274"/>
      <c r="N221" s="22"/>
    </row>
    <row r="222" spans="1:14" x14ac:dyDescent="0.35">
      <c r="A222" s="20"/>
      <c r="B222" s="202"/>
      <c r="C222" s="269"/>
      <c r="D222" s="203" t="str">
        <f>IFERROR(IF(C222="No CAS","",INDEX('[3]DEQ Pollutant List'!$C$7:$C$611,MATCH('[3]5. Pollutant Emissions - MB'!C222,'[3]DEQ Pollutant List'!$B$7:$B$611,0))),"")</f>
        <v/>
      </c>
      <c r="E222" s="8" t="str">
        <f>IFERROR(IF(OR($C222="",$C222="No CAS"),INDEX('[3]DEQ Pollutant List'!$A$7:$A$611,MATCH($D222,'[3]DEQ Pollutant List'!$C$7:$C$611,0)),INDEX('[3]DEQ Pollutant List'!$A$7:$A$611,MATCH($C222,'[3]DEQ Pollutant List'!$B$7:$B$611,0))),"")</f>
        <v/>
      </c>
      <c r="F222" s="270"/>
      <c r="G222" s="271"/>
      <c r="H222" s="272"/>
      <c r="I222" s="273"/>
      <c r="J222" s="274"/>
      <c r="K222" s="22"/>
      <c r="L222" s="273"/>
      <c r="M222" s="274"/>
      <c r="N222" s="22"/>
    </row>
    <row r="223" spans="1:14" x14ac:dyDescent="0.35">
      <c r="A223" s="20"/>
      <c r="B223" s="202"/>
      <c r="C223" s="269"/>
      <c r="D223" s="203" t="str">
        <f>IFERROR(IF(C223="No CAS","",INDEX('[3]DEQ Pollutant List'!$C$7:$C$611,MATCH('[3]5. Pollutant Emissions - MB'!C223,'[3]DEQ Pollutant List'!$B$7:$B$611,0))),"")</f>
        <v/>
      </c>
      <c r="E223" s="8" t="str">
        <f>IFERROR(IF(OR($C223="",$C223="No CAS"),INDEX('[3]DEQ Pollutant List'!$A$7:$A$611,MATCH($D223,'[3]DEQ Pollutant List'!$C$7:$C$611,0)),INDEX('[3]DEQ Pollutant List'!$A$7:$A$611,MATCH($C223,'[3]DEQ Pollutant List'!$B$7:$B$611,0))),"")</f>
        <v/>
      </c>
      <c r="F223" s="270"/>
      <c r="G223" s="271"/>
      <c r="H223" s="272"/>
      <c r="I223" s="273"/>
      <c r="J223" s="274"/>
      <c r="K223" s="22"/>
      <c r="L223" s="273"/>
      <c r="M223" s="274"/>
      <c r="N223" s="22"/>
    </row>
    <row r="224" spans="1:14" x14ac:dyDescent="0.35">
      <c r="A224" s="20"/>
      <c r="B224" s="202"/>
      <c r="C224" s="269"/>
      <c r="D224" s="203" t="str">
        <f>IFERROR(IF(C224="No CAS","",INDEX('[3]DEQ Pollutant List'!$C$7:$C$611,MATCH('[3]5. Pollutant Emissions - MB'!C224,'[3]DEQ Pollutant List'!$B$7:$B$611,0))),"")</f>
        <v/>
      </c>
      <c r="E224" s="8" t="str">
        <f>IFERROR(IF(OR($C224="",$C224="No CAS"),INDEX('[3]DEQ Pollutant List'!$A$7:$A$611,MATCH($D224,'[3]DEQ Pollutant List'!$C$7:$C$611,0)),INDEX('[3]DEQ Pollutant List'!$A$7:$A$611,MATCH($C224,'[3]DEQ Pollutant List'!$B$7:$B$611,0))),"")</f>
        <v/>
      </c>
      <c r="F224" s="270"/>
      <c r="G224" s="271"/>
      <c r="H224" s="272"/>
      <c r="I224" s="273"/>
      <c r="J224" s="274"/>
      <c r="K224" s="22"/>
      <c r="L224" s="273"/>
      <c r="M224" s="274"/>
      <c r="N224" s="22"/>
    </row>
    <row r="225" spans="1:14" x14ac:dyDescent="0.35">
      <c r="A225" s="20"/>
      <c r="B225" s="202"/>
      <c r="C225" s="269"/>
      <c r="D225" s="203" t="str">
        <f>IFERROR(IF(C225="No CAS","",INDEX('[3]DEQ Pollutant List'!$C$7:$C$611,MATCH('[3]5. Pollutant Emissions - MB'!C225,'[3]DEQ Pollutant List'!$B$7:$B$611,0))),"")</f>
        <v/>
      </c>
      <c r="E225" s="8" t="str">
        <f>IFERROR(IF(OR($C225="",$C225="No CAS"),INDEX('[3]DEQ Pollutant List'!$A$7:$A$611,MATCH($D225,'[3]DEQ Pollutant List'!$C$7:$C$611,0)),INDEX('[3]DEQ Pollutant List'!$A$7:$A$611,MATCH($C225,'[3]DEQ Pollutant List'!$B$7:$B$611,0))),"")</f>
        <v/>
      </c>
      <c r="F225" s="270"/>
      <c r="G225" s="271"/>
      <c r="H225" s="272"/>
      <c r="I225" s="273"/>
      <c r="J225" s="274"/>
      <c r="K225" s="22"/>
      <c r="L225" s="273"/>
      <c r="M225" s="274"/>
      <c r="N225" s="22"/>
    </row>
    <row r="226" spans="1:14" x14ac:dyDescent="0.35">
      <c r="A226" s="20"/>
      <c r="B226" s="202"/>
      <c r="C226" s="269"/>
      <c r="D226" s="203" t="str">
        <f>IFERROR(IF(C226="No CAS","",INDEX('[3]DEQ Pollutant List'!$C$7:$C$611,MATCH('[3]5. Pollutant Emissions - MB'!C226,'[3]DEQ Pollutant List'!$B$7:$B$611,0))),"")</f>
        <v/>
      </c>
      <c r="E226" s="8" t="str">
        <f>IFERROR(IF(OR($C226="",$C226="No CAS"),INDEX('[3]DEQ Pollutant List'!$A$7:$A$611,MATCH($D226,'[3]DEQ Pollutant List'!$C$7:$C$611,0)),INDEX('[3]DEQ Pollutant List'!$A$7:$A$611,MATCH($C226,'[3]DEQ Pollutant List'!$B$7:$B$611,0))),"")</f>
        <v/>
      </c>
      <c r="F226" s="270"/>
      <c r="G226" s="271"/>
      <c r="H226" s="272"/>
      <c r="I226" s="273"/>
      <c r="J226" s="274"/>
      <c r="K226" s="22"/>
      <c r="L226" s="273"/>
      <c r="M226" s="274"/>
      <c r="N226" s="22"/>
    </row>
    <row r="227" spans="1:14" x14ac:dyDescent="0.35">
      <c r="A227" s="20"/>
      <c r="B227" s="202"/>
      <c r="C227" s="269"/>
      <c r="D227" s="203" t="str">
        <f>IFERROR(IF(C227="No CAS","",INDEX('[3]DEQ Pollutant List'!$C$7:$C$611,MATCH('[3]5. Pollutant Emissions - MB'!C227,'[3]DEQ Pollutant List'!$B$7:$B$611,0))),"")</f>
        <v/>
      </c>
      <c r="E227" s="8" t="str">
        <f>IFERROR(IF(OR($C227="",$C227="No CAS"),INDEX('[3]DEQ Pollutant List'!$A$7:$A$611,MATCH($D227,'[3]DEQ Pollutant List'!$C$7:$C$611,0)),INDEX('[3]DEQ Pollutant List'!$A$7:$A$611,MATCH($C227,'[3]DEQ Pollutant List'!$B$7:$B$611,0))),"")</f>
        <v/>
      </c>
      <c r="F227" s="270"/>
      <c r="G227" s="271"/>
      <c r="H227" s="272"/>
      <c r="I227" s="273"/>
      <c r="J227" s="274"/>
      <c r="K227" s="22"/>
      <c r="L227" s="273"/>
      <c r="M227" s="274"/>
      <c r="N227" s="22"/>
    </row>
    <row r="228" spans="1:14" x14ac:dyDescent="0.35">
      <c r="A228" s="20"/>
      <c r="B228" s="202"/>
      <c r="C228" s="269"/>
      <c r="D228" s="203" t="str">
        <f>IFERROR(IF(C228="No CAS","",INDEX('[3]DEQ Pollutant List'!$C$7:$C$611,MATCH('[3]5. Pollutant Emissions - MB'!C228,'[3]DEQ Pollutant List'!$B$7:$B$611,0))),"")</f>
        <v/>
      </c>
      <c r="E228" s="8" t="str">
        <f>IFERROR(IF(OR($C228="",$C228="No CAS"),INDEX('[3]DEQ Pollutant List'!$A$7:$A$611,MATCH($D228,'[3]DEQ Pollutant List'!$C$7:$C$611,0)),INDEX('[3]DEQ Pollutant List'!$A$7:$A$611,MATCH($C228,'[3]DEQ Pollutant List'!$B$7:$B$611,0))),"")</f>
        <v/>
      </c>
      <c r="F228" s="270"/>
      <c r="G228" s="271"/>
      <c r="H228" s="272"/>
      <c r="I228" s="273"/>
      <c r="J228" s="274"/>
      <c r="K228" s="22"/>
      <c r="L228" s="273"/>
      <c r="M228" s="274"/>
      <c r="N228" s="22"/>
    </row>
    <row r="229" spans="1:14" x14ac:dyDescent="0.35">
      <c r="A229" s="20"/>
      <c r="B229" s="202"/>
      <c r="C229" s="269"/>
      <c r="D229" s="203" t="str">
        <f>IFERROR(IF(C229="No CAS","",INDEX('[3]DEQ Pollutant List'!$C$7:$C$611,MATCH('[3]5. Pollutant Emissions - MB'!C229,'[3]DEQ Pollutant List'!$B$7:$B$611,0))),"")</f>
        <v/>
      </c>
      <c r="E229" s="8" t="str">
        <f>IFERROR(IF(OR($C229="",$C229="No CAS"),INDEX('[3]DEQ Pollutant List'!$A$7:$A$611,MATCH($D229,'[3]DEQ Pollutant List'!$C$7:$C$611,0)),INDEX('[3]DEQ Pollutant List'!$A$7:$A$611,MATCH($C229,'[3]DEQ Pollutant List'!$B$7:$B$611,0))),"")</f>
        <v/>
      </c>
      <c r="F229" s="270"/>
      <c r="G229" s="271"/>
      <c r="H229" s="272"/>
      <c r="I229" s="273"/>
      <c r="J229" s="274"/>
      <c r="K229" s="22"/>
      <c r="L229" s="273"/>
      <c r="M229" s="274"/>
      <c r="N229" s="22"/>
    </row>
    <row r="230" spans="1:14" x14ac:dyDescent="0.35">
      <c r="A230" s="20"/>
      <c r="B230" s="202"/>
      <c r="C230" s="269"/>
      <c r="D230" s="203" t="str">
        <f>IFERROR(IF(C230="No CAS","",INDEX('[3]DEQ Pollutant List'!$C$7:$C$611,MATCH('[3]5. Pollutant Emissions - MB'!C230,'[3]DEQ Pollutant List'!$B$7:$B$611,0))),"")</f>
        <v/>
      </c>
      <c r="E230" s="8" t="str">
        <f>IFERROR(IF(OR($C230="",$C230="No CAS"),INDEX('[3]DEQ Pollutant List'!$A$7:$A$611,MATCH($D230,'[3]DEQ Pollutant List'!$C$7:$C$611,0)),INDEX('[3]DEQ Pollutant List'!$A$7:$A$611,MATCH($C230,'[3]DEQ Pollutant List'!$B$7:$B$611,0))),"")</f>
        <v/>
      </c>
      <c r="F230" s="270"/>
      <c r="G230" s="271"/>
      <c r="H230" s="272"/>
      <c r="I230" s="273"/>
      <c r="J230" s="274"/>
      <c r="K230" s="22"/>
      <c r="L230" s="273"/>
      <c r="M230" s="274"/>
      <c r="N230" s="22"/>
    </row>
    <row r="231" spans="1:14" x14ac:dyDescent="0.35">
      <c r="A231" s="20"/>
      <c r="B231" s="202"/>
      <c r="C231" s="269"/>
      <c r="D231" s="203" t="str">
        <f>IFERROR(IF(C231="No CAS","",INDEX('[3]DEQ Pollutant List'!$C$7:$C$611,MATCH('[3]5. Pollutant Emissions - MB'!C231,'[3]DEQ Pollutant List'!$B$7:$B$611,0))),"")</f>
        <v/>
      </c>
      <c r="E231" s="8" t="str">
        <f>IFERROR(IF(OR($C231="",$C231="No CAS"),INDEX('[3]DEQ Pollutant List'!$A$7:$A$611,MATCH($D231,'[3]DEQ Pollutant List'!$C$7:$C$611,0)),INDEX('[3]DEQ Pollutant List'!$A$7:$A$611,MATCH($C231,'[3]DEQ Pollutant List'!$B$7:$B$611,0))),"")</f>
        <v/>
      </c>
      <c r="F231" s="270"/>
      <c r="G231" s="271"/>
      <c r="H231" s="272"/>
      <c r="I231" s="273"/>
      <c r="J231" s="274"/>
      <c r="K231" s="22"/>
      <c r="L231" s="273"/>
      <c r="M231" s="274"/>
      <c r="N231" s="22"/>
    </row>
    <row r="232" spans="1:14" x14ac:dyDescent="0.35">
      <c r="A232" s="20"/>
      <c r="B232" s="202"/>
      <c r="C232" s="269"/>
      <c r="D232" s="203" t="str">
        <f>IFERROR(IF(C232="No CAS","",INDEX('[3]DEQ Pollutant List'!$C$7:$C$611,MATCH('[3]5. Pollutant Emissions - MB'!C232,'[3]DEQ Pollutant List'!$B$7:$B$611,0))),"")</f>
        <v/>
      </c>
      <c r="E232" s="8" t="str">
        <f>IFERROR(IF(OR($C232="",$C232="No CAS"),INDEX('[3]DEQ Pollutant List'!$A$7:$A$611,MATCH($D232,'[3]DEQ Pollutant List'!$C$7:$C$611,0)),INDEX('[3]DEQ Pollutant List'!$A$7:$A$611,MATCH($C232,'[3]DEQ Pollutant List'!$B$7:$B$611,0))),"")</f>
        <v/>
      </c>
      <c r="F232" s="270"/>
      <c r="G232" s="271"/>
      <c r="H232" s="272"/>
      <c r="I232" s="273"/>
      <c r="J232" s="274"/>
      <c r="K232" s="22"/>
      <c r="L232" s="273"/>
      <c r="M232" s="274"/>
      <c r="N232" s="22"/>
    </row>
    <row r="233" spans="1:14" x14ac:dyDescent="0.35">
      <c r="A233" s="20"/>
      <c r="B233" s="202"/>
      <c r="C233" s="269"/>
      <c r="D233" s="203" t="str">
        <f>IFERROR(IF(C233="No CAS","",INDEX('[3]DEQ Pollutant List'!$C$7:$C$611,MATCH('[3]5. Pollutant Emissions - MB'!C233,'[3]DEQ Pollutant List'!$B$7:$B$611,0))),"")</f>
        <v/>
      </c>
      <c r="E233" s="8" t="str">
        <f>IFERROR(IF(OR($C233="",$C233="No CAS"),INDEX('[3]DEQ Pollutant List'!$A$7:$A$611,MATCH($D233,'[3]DEQ Pollutant List'!$C$7:$C$611,0)),INDEX('[3]DEQ Pollutant List'!$A$7:$A$611,MATCH($C233,'[3]DEQ Pollutant List'!$B$7:$B$611,0))),"")</f>
        <v/>
      </c>
      <c r="F233" s="270"/>
      <c r="G233" s="271"/>
      <c r="H233" s="272"/>
      <c r="I233" s="273"/>
      <c r="J233" s="274"/>
      <c r="K233" s="22"/>
      <c r="L233" s="273"/>
      <c r="M233" s="274"/>
      <c r="N233" s="22"/>
    </row>
    <row r="234" spans="1:14" x14ac:dyDescent="0.35">
      <c r="A234" s="20"/>
      <c r="B234" s="202"/>
      <c r="C234" s="269"/>
      <c r="D234" s="203" t="str">
        <f>IFERROR(IF(C234="No CAS","",INDEX('[3]DEQ Pollutant List'!$C$7:$C$611,MATCH('[3]5. Pollutant Emissions - MB'!C234,'[3]DEQ Pollutant List'!$B$7:$B$611,0))),"")</f>
        <v/>
      </c>
      <c r="E234" s="8" t="str">
        <f>IFERROR(IF(OR($C234="",$C234="No CAS"),INDEX('[3]DEQ Pollutant List'!$A$7:$A$611,MATCH($D234,'[3]DEQ Pollutant List'!$C$7:$C$611,0)),INDEX('[3]DEQ Pollutant List'!$A$7:$A$611,MATCH($C234,'[3]DEQ Pollutant List'!$B$7:$B$611,0))),"")</f>
        <v/>
      </c>
      <c r="F234" s="270"/>
      <c r="G234" s="271"/>
      <c r="H234" s="272"/>
      <c r="I234" s="273"/>
      <c r="J234" s="274"/>
      <c r="K234" s="22"/>
      <c r="L234" s="273"/>
      <c r="M234" s="274"/>
      <c r="N234" s="22"/>
    </row>
    <row r="235" spans="1:14" x14ac:dyDescent="0.35">
      <c r="A235" s="20"/>
      <c r="B235" s="202"/>
      <c r="C235" s="269"/>
      <c r="D235" s="203" t="str">
        <f>IFERROR(IF(C235="No CAS","",INDEX('[3]DEQ Pollutant List'!$C$7:$C$611,MATCH('[3]5. Pollutant Emissions - MB'!C235,'[3]DEQ Pollutant List'!$B$7:$B$611,0))),"")</f>
        <v/>
      </c>
      <c r="E235" s="8" t="str">
        <f>IFERROR(IF(OR($C235="",$C235="No CAS"),INDEX('[3]DEQ Pollutant List'!$A$7:$A$611,MATCH($D235,'[3]DEQ Pollutant List'!$C$7:$C$611,0)),INDEX('[3]DEQ Pollutant List'!$A$7:$A$611,MATCH($C235,'[3]DEQ Pollutant List'!$B$7:$B$611,0))),"")</f>
        <v/>
      </c>
      <c r="F235" s="270"/>
      <c r="G235" s="271"/>
      <c r="H235" s="272"/>
      <c r="I235" s="273"/>
      <c r="J235" s="274"/>
      <c r="K235" s="22"/>
      <c r="L235" s="273"/>
      <c r="M235" s="274"/>
      <c r="N235" s="22"/>
    </row>
    <row r="236" spans="1:14" x14ac:dyDescent="0.35">
      <c r="A236" s="20"/>
      <c r="B236" s="202"/>
      <c r="C236" s="269"/>
      <c r="D236" s="203" t="str">
        <f>IFERROR(IF(C236="No CAS","",INDEX('[3]DEQ Pollutant List'!$C$7:$C$611,MATCH('[3]5. Pollutant Emissions - MB'!C236,'[3]DEQ Pollutant List'!$B$7:$B$611,0))),"")</f>
        <v/>
      </c>
      <c r="E236" s="8" t="str">
        <f>IFERROR(IF(OR($C236="",$C236="No CAS"),INDEX('[3]DEQ Pollutant List'!$A$7:$A$611,MATCH($D236,'[3]DEQ Pollutant List'!$C$7:$C$611,0)),INDEX('[3]DEQ Pollutant List'!$A$7:$A$611,MATCH($C236,'[3]DEQ Pollutant List'!$B$7:$B$611,0))),"")</f>
        <v/>
      </c>
      <c r="F236" s="270"/>
      <c r="G236" s="271"/>
      <c r="H236" s="272"/>
      <c r="I236" s="273"/>
      <c r="J236" s="274"/>
      <c r="K236" s="22"/>
      <c r="L236" s="273"/>
      <c r="M236" s="274"/>
      <c r="N236" s="22"/>
    </row>
    <row r="237" spans="1:14" x14ac:dyDescent="0.35">
      <c r="A237" s="20"/>
      <c r="B237" s="202"/>
      <c r="C237" s="269"/>
      <c r="D237" s="203" t="str">
        <f>IFERROR(IF(C237="No CAS","",INDEX('[3]DEQ Pollutant List'!$C$7:$C$611,MATCH('[3]5. Pollutant Emissions - MB'!C237,'[3]DEQ Pollutant List'!$B$7:$B$611,0))),"")</f>
        <v/>
      </c>
      <c r="E237" s="8" t="str">
        <f>IFERROR(IF(OR($C237="",$C237="No CAS"),INDEX('[3]DEQ Pollutant List'!$A$7:$A$611,MATCH($D237,'[3]DEQ Pollutant List'!$C$7:$C$611,0)),INDEX('[3]DEQ Pollutant List'!$A$7:$A$611,MATCH($C237,'[3]DEQ Pollutant List'!$B$7:$B$611,0))),"")</f>
        <v/>
      </c>
      <c r="F237" s="270"/>
      <c r="G237" s="271"/>
      <c r="H237" s="272"/>
      <c r="I237" s="273"/>
      <c r="J237" s="274"/>
      <c r="K237" s="22"/>
      <c r="L237" s="273"/>
      <c r="M237" s="274"/>
      <c r="N237" s="22"/>
    </row>
    <row r="238" spans="1:14" x14ac:dyDescent="0.35">
      <c r="A238" s="20"/>
      <c r="B238" s="202"/>
      <c r="C238" s="269"/>
      <c r="D238" s="203" t="str">
        <f>IFERROR(IF(C238="No CAS","",INDEX('[3]DEQ Pollutant List'!$C$7:$C$611,MATCH('[3]5. Pollutant Emissions - MB'!C238,'[3]DEQ Pollutant List'!$B$7:$B$611,0))),"")</f>
        <v/>
      </c>
      <c r="E238" s="8" t="str">
        <f>IFERROR(IF(OR($C238="",$C238="No CAS"),INDEX('[3]DEQ Pollutant List'!$A$7:$A$611,MATCH($D238,'[3]DEQ Pollutant List'!$C$7:$C$611,0)),INDEX('[3]DEQ Pollutant List'!$A$7:$A$611,MATCH($C238,'[3]DEQ Pollutant List'!$B$7:$B$611,0))),"")</f>
        <v/>
      </c>
      <c r="F238" s="270"/>
      <c r="G238" s="271"/>
      <c r="H238" s="272"/>
      <c r="I238" s="273"/>
      <c r="J238" s="274"/>
      <c r="K238" s="22"/>
      <c r="L238" s="273"/>
      <c r="M238" s="274"/>
      <c r="N238" s="22"/>
    </row>
    <row r="239" spans="1:14" x14ac:dyDescent="0.35">
      <c r="A239" s="20"/>
      <c r="B239" s="202"/>
      <c r="C239" s="269"/>
      <c r="D239" s="203" t="str">
        <f>IFERROR(IF(C239="No CAS","",INDEX('[3]DEQ Pollutant List'!$C$7:$C$611,MATCH('[3]5. Pollutant Emissions - MB'!C239,'[3]DEQ Pollutant List'!$B$7:$B$611,0))),"")</f>
        <v/>
      </c>
      <c r="E239" s="8" t="str">
        <f>IFERROR(IF(OR($C239="",$C239="No CAS"),INDEX('[3]DEQ Pollutant List'!$A$7:$A$611,MATCH($D239,'[3]DEQ Pollutant List'!$C$7:$C$611,0)),INDEX('[3]DEQ Pollutant List'!$A$7:$A$611,MATCH($C239,'[3]DEQ Pollutant List'!$B$7:$B$611,0))),"")</f>
        <v/>
      </c>
      <c r="F239" s="270"/>
      <c r="G239" s="271"/>
      <c r="H239" s="272"/>
      <c r="I239" s="273"/>
      <c r="J239" s="274"/>
      <c r="K239" s="22"/>
      <c r="L239" s="273"/>
      <c r="M239" s="274"/>
      <c r="N239" s="22"/>
    </row>
  </sheetData>
  <mergeCells count="6">
    <mergeCell ref="A1:A2"/>
    <mergeCell ref="B1:B2"/>
    <mergeCell ref="C1:E1"/>
    <mergeCell ref="F1:H1"/>
    <mergeCell ref="I1:K1"/>
    <mergeCell ref="L1:N1"/>
  </mergeCells>
  <conditionalFormatting sqref="E3:E239">
    <cfRule type="containsBlanks" dxfId="1" priority="1">
      <formula>LEN(TRIM(E3))=0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96E6FF8-01E9-4C8A-AE7D-889E116067A6}">
            <xm:f>INDEX('C:\Users\NKOWAL1\Downloads\[AQ520Form (6).xlsx]DEQ Pollutant List'!#REF!,MATCH(D3,'C:\Users\NKOWAL1\Downloads\[AQ520Form (6).xlsx]DEQ Pollutant List'!#REF!,0))="Y"</xm:f>
            <x14:dxf>
              <fill>
                <patternFill patternType="solid">
                  <fgColor auto="1"/>
                  <bgColor rgb="FFFFE579"/>
                </patternFill>
              </fill>
            </x14:dxf>
          </x14:cfRule>
          <xm:sqref>D3:D239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Title="Not in list" error="This CAS is not in the DEQ CAO pollutant list." promptTitle="CAS Selection" prompt="Select CAS from the list, or copy and paste directly.">
          <x14:formula1>
            <xm:f>'C:\Users\NKOWAL1\Downloads\[AQ520Form (6).xlsx]DEQ Pollutant List'!#REF!</xm:f>
          </x14:formula1>
          <xm:sqref>C3:C239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6"/>
  <sheetViews>
    <sheetView topLeftCell="B234" workbookViewId="0">
      <selection activeCell="B259" sqref="B259"/>
    </sheetView>
  </sheetViews>
  <sheetFormatPr defaultRowHeight="14.5" x14ac:dyDescent="0.35"/>
  <cols>
    <col min="1" max="1" width="45.7265625" hidden="1" customWidth="1"/>
    <col min="2" max="2" width="23.1796875" customWidth="1"/>
    <col min="3" max="3" width="45.7265625" customWidth="1"/>
    <col min="4" max="4" width="45.7265625" hidden="1" customWidth="1"/>
  </cols>
  <sheetData>
    <row r="1" spans="1:4" s="277" customFormat="1" ht="54.5" thickBot="1" x14ac:dyDescent="0.4">
      <c r="A1" s="275" t="s">
        <v>455</v>
      </c>
      <c r="B1" s="275" t="s">
        <v>456</v>
      </c>
      <c r="C1" s="275" t="s">
        <v>162</v>
      </c>
      <c r="D1" s="276" t="s">
        <v>457</v>
      </c>
    </row>
    <row r="2" spans="1:4" s="281" customFormat="1" x14ac:dyDescent="0.35">
      <c r="A2" s="278">
        <v>115</v>
      </c>
      <c r="B2" s="279" t="s">
        <v>458</v>
      </c>
      <c r="C2" s="280" t="s">
        <v>459</v>
      </c>
      <c r="D2" s="278" t="s">
        <v>460</v>
      </c>
    </row>
    <row r="3" spans="1:4" s="281" customFormat="1" x14ac:dyDescent="0.35">
      <c r="A3" s="278">
        <v>245</v>
      </c>
      <c r="B3" s="279" t="s">
        <v>461</v>
      </c>
      <c r="C3" s="280" t="s">
        <v>462</v>
      </c>
      <c r="D3" s="278" t="s">
        <v>460</v>
      </c>
    </row>
    <row r="4" spans="1:4" s="281" customFormat="1" x14ac:dyDescent="0.35">
      <c r="A4" s="278">
        <v>326</v>
      </c>
      <c r="B4" s="279" t="s">
        <v>269</v>
      </c>
      <c r="C4" s="282" t="s">
        <v>463</v>
      </c>
      <c r="D4" s="278" t="s">
        <v>464</v>
      </c>
    </row>
    <row r="5" spans="1:4" s="281" customFormat="1" x14ac:dyDescent="0.35">
      <c r="A5" s="278">
        <v>594</v>
      </c>
      <c r="B5" s="279" t="s">
        <v>465</v>
      </c>
      <c r="C5" s="282" t="s">
        <v>466</v>
      </c>
      <c r="D5" s="278" t="s">
        <v>464</v>
      </c>
    </row>
    <row r="6" spans="1:4" s="281" customFormat="1" x14ac:dyDescent="0.35">
      <c r="A6" s="278">
        <v>607</v>
      </c>
      <c r="B6" s="279" t="s">
        <v>272</v>
      </c>
      <c r="C6" s="282" t="s">
        <v>467</v>
      </c>
      <c r="D6" s="278" t="s">
        <v>464</v>
      </c>
    </row>
    <row r="7" spans="1:4" s="281" customFormat="1" x14ac:dyDescent="0.35">
      <c r="A7" s="278">
        <v>193</v>
      </c>
      <c r="B7" s="279" t="s">
        <v>274</v>
      </c>
      <c r="C7" s="282" t="s">
        <v>421</v>
      </c>
      <c r="D7" s="278" t="s">
        <v>464</v>
      </c>
    </row>
    <row r="8" spans="1:4" s="281" customFormat="1" x14ac:dyDescent="0.35">
      <c r="A8" s="278">
        <v>244</v>
      </c>
      <c r="B8" s="279" t="s">
        <v>468</v>
      </c>
      <c r="C8" s="280" t="s">
        <v>469</v>
      </c>
      <c r="D8" s="278" t="s">
        <v>460</v>
      </c>
    </row>
    <row r="9" spans="1:4" s="281" customFormat="1" x14ac:dyDescent="0.35">
      <c r="A9" s="278">
        <v>212</v>
      </c>
      <c r="B9" s="279" t="s">
        <v>470</v>
      </c>
      <c r="C9" s="282" t="s">
        <v>471</v>
      </c>
      <c r="D9" s="278" t="s">
        <v>464</v>
      </c>
    </row>
    <row r="10" spans="1:4" s="281" customFormat="1" x14ac:dyDescent="0.35">
      <c r="A10" s="278">
        <v>546</v>
      </c>
      <c r="B10" s="279" t="s">
        <v>180</v>
      </c>
      <c r="C10" s="282" t="s">
        <v>181</v>
      </c>
      <c r="D10" s="278" t="s">
        <v>464</v>
      </c>
    </row>
    <row r="11" spans="1:4" s="281" customFormat="1" x14ac:dyDescent="0.35">
      <c r="A11" s="278">
        <v>532</v>
      </c>
      <c r="B11" s="279" t="s">
        <v>176</v>
      </c>
      <c r="C11" s="282" t="s">
        <v>177</v>
      </c>
      <c r="D11" s="283" t="s">
        <v>464</v>
      </c>
    </row>
    <row r="12" spans="1:4" s="281" customFormat="1" x14ac:dyDescent="0.35">
      <c r="A12" s="278">
        <v>547</v>
      </c>
      <c r="B12" s="279" t="s">
        <v>182</v>
      </c>
      <c r="C12" s="282" t="s">
        <v>183</v>
      </c>
      <c r="D12" s="278" t="s">
        <v>464</v>
      </c>
    </row>
    <row r="13" spans="1:4" s="281" customFormat="1" x14ac:dyDescent="0.35">
      <c r="A13" s="278">
        <v>542</v>
      </c>
      <c r="B13" s="279" t="s">
        <v>186</v>
      </c>
      <c r="C13" s="282" t="s">
        <v>187</v>
      </c>
      <c r="D13" s="278" t="s">
        <v>464</v>
      </c>
    </row>
    <row r="14" spans="1:4" s="281" customFormat="1" x14ac:dyDescent="0.35">
      <c r="A14" s="278">
        <v>529</v>
      </c>
      <c r="B14" s="279" t="s">
        <v>184</v>
      </c>
      <c r="C14" s="282" t="s">
        <v>185</v>
      </c>
      <c r="D14" s="278" t="s">
        <v>464</v>
      </c>
    </row>
    <row r="15" spans="1:4" s="281" customFormat="1" x14ac:dyDescent="0.35">
      <c r="A15" s="278">
        <v>543</v>
      </c>
      <c r="B15" s="279" t="s">
        <v>190</v>
      </c>
      <c r="C15" s="282" t="s">
        <v>191</v>
      </c>
      <c r="D15" s="278" t="s">
        <v>464</v>
      </c>
    </row>
    <row r="16" spans="1:4" s="281" customFormat="1" x14ac:dyDescent="0.35">
      <c r="A16" s="278">
        <v>530</v>
      </c>
      <c r="B16" s="279" t="s">
        <v>188</v>
      </c>
      <c r="C16" s="282" t="s">
        <v>189</v>
      </c>
      <c r="D16" s="278" t="s">
        <v>464</v>
      </c>
    </row>
    <row r="17" spans="1:4" s="281" customFormat="1" x14ac:dyDescent="0.35">
      <c r="A17" s="278">
        <v>544</v>
      </c>
      <c r="B17" s="279" t="s">
        <v>361</v>
      </c>
      <c r="C17" s="282" t="s">
        <v>362</v>
      </c>
      <c r="D17" s="278" t="s">
        <v>464</v>
      </c>
    </row>
    <row r="18" spans="1:4" s="281" customFormat="1" x14ac:dyDescent="0.35">
      <c r="A18" s="278">
        <v>531</v>
      </c>
      <c r="B18" s="279" t="s">
        <v>192</v>
      </c>
      <c r="C18" s="282" t="s">
        <v>193</v>
      </c>
      <c r="D18" s="278" t="s">
        <v>464</v>
      </c>
    </row>
    <row r="19" spans="1:4" s="281" customFormat="1" x14ac:dyDescent="0.35">
      <c r="A19" s="278">
        <v>540</v>
      </c>
      <c r="B19" s="279" t="s">
        <v>196</v>
      </c>
      <c r="C19" s="282" t="s">
        <v>197</v>
      </c>
      <c r="D19" s="278" t="s">
        <v>464</v>
      </c>
    </row>
    <row r="20" spans="1:4" s="281" customFormat="1" x14ac:dyDescent="0.35">
      <c r="A20" s="278">
        <v>528</v>
      </c>
      <c r="B20" s="279" t="s">
        <v>194</v>
      </c>
      <c r="C20" s="282" t="s">
        <v>195</v>
      </c>
      <c r="D20" s="278" t="s">
        <v>464</v>
      </c>
    </row>
    <row r="21" spans="1:4" s="281" customFormat="1" x14ac:dyDescent="0.35">
      <c r="A21" s="278">
        <v>609</v>
      </c>
      <c r="B21" s="279" t="s">
        <v>472</v>
      </c>
      <c r="C21" s="282" t="s">
        <v>473</v>
      </c>
      <c r="D21" s="278" t="s">
        <v>460</v>
      </c>
    </row>
    <row r="22" spans="1:4" s="281" customFormat="1" x14ac:dyDescent="0.35">
      <c r="A22" s="278">
        <v>613</v>
      </c>
      <c r="B22" s="279" t="s">
        <v>474</v>
      </c>
      <c r="C22" s="282" t="s">
        <v>475</v>
      </c>
      <c r="D22" s="278" t="s">
        <v>460</v>
      </c>
    </row>
    <row r="23" spans="1:4" s="281" customFormat="1" x14ac:dyDescent="0.35">
      <c r="A23" s="278">
        <v>113</v>
      </c>
      <c r="B23" s="279" t="s">
        <v>276</v>
      </c>
      <c r="C23" s="282" t="s">
        <v>277</v>
      </c>
      <c r="D23" s="278" t="s">
        <v>464</v>
      </c>
    </row>
    <row r="24" spans="1:4" s="281" customFormat="1" x14ac:dyDescent="0.35">
      <c r="A24" s="278">
        <v>614</v>
      </c>
      <c r="B24" s="279" t="s">
        <v>476</v>
      </c>
      <c r="C24" s="282" t="s">
        <v>477</v>
      </c>
      <c r="D24" s="278" t="s">
        <v>460</v>
      </c>
    </row>
    <row r="25" spans="1:4" s="281" customFormat="1" x14ac:dyDescent="0.35">
      <c r="A25" s="278">
        <v>190</v>
      </c>
      <c r="B25" s="279" t="s">
        <v>478</v>
      </c>
      <c r="C25" s="282" t="s">
        <v>479</v>
      </c>
      <c r="D25" s="278" t="s">
        <v>464</v>
      </c>
    </row>
    <row r="26" spans="1:4" s="281" customFormat="1" x14ac:dyDescent="0.35">
      <c r="A26" s="278">
        <v>110</v>
      </c>
      <c r="B26" s="279" t="s">
        <v>480</v>
      </c>
      <c r="C26" s="282" t="s">
        <v>481</v>
      </c>
      <c r="D26" s="278" t="s">
        <v>460</v>
      </c>
    </row>
    <row r="27" spans="1:4" s="281" customFormat="1" x14ac:dyDescent="0.35">
      <c r="A27" s="278">
        <v>195</v>
      </c>
      <c r="B27" s="279" t="s">
        <v>482</v>
      </c>
      <c r="C27" s="282" t="s">
        <v>483</v>
      </c>
      <c r="D27" s="278" t="s">
        <v>464</v>
      </c>
    </row>
    <row r="28" spans="1:4" s="281" customFormat="1" x14ac:dyDescent="0.35">
      <c r="A28" s="278">
        <v>335</v>
      </c>
      <c r="B28" s="279" t="s">
        <v>484</v>
      </c>
      <c r="C28" s="280" t="s">
        <v>485</v>
      </c>
      <c r="D28" s="278" t="s">
        <v>460</v>
      </c>
    </row>
    <row r="29" spans="1:4" s="281" customFormat="1" x14ac:dyDescent="0.35">
      <c r="A29" s="278">
        <v>222</v>
      </c>
      <c r="B29" s="279" t="s">
        <v>486</v>
      </c>
      <c r="C29" s="282" t="s">
        <v>487</v>
      </c>
      <c r="D29" s="278" t="s">
        <v>464</v>
      </c>
    </row>
    <row r="30" spans="1:4" s="281" customFormat="1" x14ac:dyDescent="0.35">
      <c r="A30" s="278">
        <v>226</v>
      </c>
      <c r="B30" s="279" t="s">
        <v>488</v>
      </c>
      <c r="C30" s="282" t="s">
        <v>489</v>
      </c>
      <c r="D30" s="278" t="s">
        <v>464</v>
      </c>
    </row>
    <row r="31" spans="1:4" s="281" customFormat="1" x14ac:dyDescent="0.35">
      <c r="A31" s="278">
        <v>564</v>
      </c>
      <c r="B31" s="279" t="s">
        <v>490</v>
      </c>
      <c r="C31" s="282" t="s">
        <v>491</v>
      </c>
      <c r="D31" s="278" t="s">
        <v>464</v>
      </c>
    </row>
    <row r="32" spans="1:4" s="281" customFormat="1" x14ac:dyDescent="0.35">
      <c r="A32" s="278">
        <v>615</v>
      </c>
      <c r="B32" s="279" t="s">
        <v>492</v>
      </c>
      <c r="C32" s="282" t="s">
        <v>493</v>
      </c>
      <c r="D32" s="278" t="s">
        <v>460</v>
      </c>
    </row>
    <row r="33" spans="1:4" s="281" customFormat="1" x14ac:dyDescent="0.35">
      <c r="A33" s="278">
        <v>75</v>
      </c>
      <c r="B33" s="279" t="s">
        <v>310</v>
      </c>
      <c r="C33" s="282" t="s">
        <v>311</v>
      </c>
      <c r="D33" s="278" t="s">
        <v>464</v>
      </c>
    </row>
    <row r="34" spans="1:4" s="281" customFormat="1" x14ac:dyDescent="0.35">
      <c r="A34" s="278">
        <v>111</v>
      </c>
      <c r="B34" s="279" t="s">
        <v>494</v>
      </c>
      <c r="C34" s="282" t="s">
        <v>495</v>
      </c>
      <c r="D34" s="278" t="s">
        <v>460</v>
      </c>
    </row>
    <row r="35" spans="1:4" s="281" customFormat="1" x14ac:dyDescent="0.35">
      <c r="A35" s="278">
        <v>196</v>
      </c>
      <c r="B35" s="279" t="s">
        <v>496</v>
      </c>
      <c r="C35" s="282" t="s">
        <v>497</v>
      </c>
      <c r="D35" s="278" t="s">
        <v>464</v>
      </c>
    </row>
    <row r="36" spans="1:4" s="281" customFormat="1" x14ac:dyDescent="0.35">
      <c r="A36" s="278">
        <v>557</v>
      </c>
      <c r="B36" s="279" t="s">
        <v>498</v>
      </c>
      <c r="C36" s="282" t="s">
        <v>499</v>
      </c>
      <c r="D36" s="278" t="s">
        <v>464</v>
      </c>
    </row>
    <row r="37" spans="1:4" s="281" customFormat="1" x14ac:dyDescent="0.35">
      <c r="A37" s="278">
        <v>220</v>
      </c>
      <c r="B37" s="279" t="s">
        <v>500</v>
      </c>
      <c r="C37" s="282" t="s">
        <v>501</v>
      </c>
      <c r="D37" s="278" t="s">
        <v>464</v>
      </c>
    </row>
    <row r="38" spans="1:4" s="281" customFormat="1" x14ac:dyDescent="0.35">
      <c r="A38" s="278">
        <v>437</v>
      </c>
      <c r="B38" s="279" t="s">
        <v>502</v>
      </c>
      <c r="C38" s="282" t="s">
        <v>503</v>
      </c>
      <c r="D38" s="278" t="s">
        <v>464</v>
      </c>
    </row>
    <row r="39" spans="1:4" s="281" customFormat="1" x14ac:dyDescent="0.35">
      <c r="A39" s="278">
        <v>438</v>
      </c>
      <c r="B39" s="279" t="s">
        <v>504</v>
      </c>
      <c r="C39" s="282" t="s">
        <v>505</v>
      </c>
      <c r="D39" s="278" t="s">
        <v>464</v>
      </c>
    </row>
    <row r="40" spans="1:4" s="281" customFormat="1" x14ac:dyDescent="0.35">
      <c r="A40" s="278">
        <v>385</v>
      </c>
      <c r="B40" s="279" t="s">
        <v>506</v>
      </c>
      <c r="C40" s="280" t="s">
        <v>507</v>
      </c>
      <c r="D40" s="278" t="s">
        <v>460</v>
      </c>
    </row>
    <row r="41" spans="1:4" s="281" customFormat="1" x14ac:dyDescent="0.35">
      <c r="A41" s="278">
        <v>20</v>
      </c>
      <c r="B41" s="279" t="s">
        <v>508</v>
      </c>
      <c r="C41" s="280" t="s">
        <v>509</v>
      </c>
      <c r="D41" s="278" t="s">
        <v>460</v>
      </c>
    </row>
    <row r="42" spans="1:4" s="281" customFormat="1" x14ac:dyDescent="0.35">
      <c r="A42" s="278">
        <v>73</v>
      </c>
      <c r="B42" s="279" t="s">
        <v>510</v>
      </c>
      <c r="C42" s="282" t="s">
        <v>511</v>
      </c>
      <c r="D42" s="278" t="s">
        <v>464</v>
      </c>
    </row>
    <row r="43" spans="1:4" s="281" customFormat="1" x14ac:dyDescent="0.35">
      <c r="A43" s="278">
        <v>117</v>
      </c>
      <c r="B43" s="279" t="s">
        <v>512</v>
      </c>
      <c r="C43" s="280" t="s">
        <v>513</v>
      </c>
      <c r="D43" s="278" t="s">
        <v>460</v>
      </c>
    </row>
    <row r="44" spans="1:4" s="281" customFormat="1" x14ac:dyDescent="0.35">
      <c r="A44" s="278">
        <v>343</v>
      </c>
      <c r="B44" s="279" t="s">
        <v>514</v>
      </c>
      <c r="C44" s="284" t="s">
        <v>515</v>
      </c>
      <c r="D44" s="278" t="s">
        <v>464</v>
      </c>
    </row>
    <row r="45" spans="1:4" s="281" customFormat="1" x14ac:dyDescent="0.35">
      <c r="A45" s="278">
        <v>344</v>
      </c>
      <c r="B45" s="279" t="s">
        <v>516</v>
      </c>
      <c r="C45" s="284" t="s">
        <v>517</v>
      </c>
      <c r="D45" s="278" t="s">
        <v>464</v>
      </c>
    </row>
    <row r="46" spans="1:4" s="281" customFormat="1" x14ac:dyDescent="0.35">
      <c r="A46" s="278">
        <v>444</v>
      </c>
      <c r="B46" s="279" t="s">
        <v>518</v>
      </c>
      <c r="C46" s="282" t="s">
        <v>519</v>
      </c>
      <c r="D46" s="278" t="s">
        <v>464</v>
      </c>
    </row>
    <row r="47" spans="1:4" s="281" customFormat="1" x14ac:dyDescent="0.35">
      <c r="A47" s="278">
        <v>616</v>
      </c>
      <c r="B47" s="279" t="s">
        <v>393</v>
      </c>
      <c r="C47" s="282" t="s">
        <v>394</v>
      </c>
      <c r="D47" s="278" t="s">
        <v>464</v>
      </c>
    </row>
    <row r="48" spans="1:4" s="281" customFormat="1" x14ac:dyDescent="0.35">
      <c r="A48" s="278">
        <v>545</v>
      </c>
      <c r="B48" s="279" t="s">
        <v>198</v>
      </c>
      <c r="C48" s="282" t="s">
        <v>199</v>
      </c>
      <c r="D48" s="278" t="s">
        <v>464</v>
      </c>
    </row>
    <row r="49" spans="1:4" s="281" customFormat="1" x14ac:dyDescent="0.35">
      <c r="A49" s="278">
        <v>128</v>
      </c>
      <c r="B49" s="279" t="s">
        <v>520</v>
      </c>
      <c r="C49" s="282" t="s">
        <v>521</v>
      </c>
      <c r="D49" s="278" t="s">
        <v>460</v>
      </c>
    </row>
    <row r="50" spans="1:4" s="281" customFormat="1" x14ac:dyDescent="0.35">
      <c r="A50" s="278">
        <v>541</v>
      </c>
      <c r="B50" s="279" t="s">
        <v>200</v>
      </c>
      <c r="C50" s="282" t="s">
        <v>201</v>
      </c>
      <c r="D50" s="278" t="s">
        <v>464</v>
      </c>
    </row>
    <row r="51" spans="1:4" s="281" customFormat="1" x14ac:dyDescent="0.35">
      <c r="A51" s="278">
        <v>539</v>
      </c>
      <c r="B51" s="279" t="s">
        <v>204</v>
      </c>
      <c r="C51" s="282" t="s">
        <v>205</v>
      </c>
      <c r="D51" s="278" t="s">
        <v>464</v>
      </c>
    </row>
    <row r="52" spans="1:4" s="281" customFormat="1" x14ac:dyDescent="0.35">
      <c r="A52" s="278">
        <v>527</v>
      </c>
      <c r="B52" s="279" t="s">
        <v>202</v>
      </c>
      <c r="C52" s="282" t="s">
        <v>203</v>
      </c>
      <c r="D52" s="278" t="s">
        <v>464</v>
      </c>
    </row>
    <row r="53" spans="1:4" s="281" customFormat="1" x14ac:dyDescent="0.35">
      <c r="A53" s="278">
        <v>191</v>
      </c>
      <c r="B53" s="279" t="s">
        <v>522</v>
      </c>
      <c r="C53" s="282" t="s">
        <v>523</v>
      </c>
      <c r="D53" s="278" t="s">
        <v>460</v>
      </c>
    </row>
    <row r="54" spans="1:4" s="281" customFormat="1" x14ac:dyDescent="0.35">
      <c r="A54" s="278">
        <v>125</v>
      </c>
      <c r="B54" s="279" t="s">
        <v>524</v>
      </c>
      <c r="C54" s="282" t="s">
        <v>525</v>
      </c>
      <c r="D54" s="278" t="s">
        <v>464</v>
      </c>
    </row>
    <row r="55" spans="1:4" s="281" customFormat="1" x14ac:dyDescent="0.35">
      <c r="A55" s="278">
        <v>126</v>
      </c>
      <c r="B55" s="279" t="s">
        <v>526</v>
      </c>
      <c r="C55" s="282" t="s">
        <v>527</v>
      </c>
      <c r="D55" s="278" t="s">
        <v>464</v>
      </c>
    </row>
    <row r="56" spans="1:4" s="281" customFormat="1" x14ac:dyDescent="0.35">
      <c r="A56" s="278">
        <v>171</v>
      </c>
      <c r="B56" s="279" t="s">
        <v>528</v>
      </c>
      <c r="C56" s="285" t="s">
        <v>529</v>
      </c>
      <c r="D56" s="278" t="s">
        <v>460</v>
      </c>
    </row>
    <row r="57" spans="1:4" s="281" customFormat="1" x14ac:dyDescent="0.35">
      <c r="A57" s="278">
        <v>637</v>
      </c>
      <c r="B57" s="286" t="s">
        <v>530</v>
      </c>
      <c r="C57" s="280" t="s">
        <v>531</v>
      </c>
      <c r="D57" s="278" t="s">
        <v>460</v>
      </c>
    </row>
    <row r="58" spans="1:4" s="281" customFormat="1" x14ac:dyDescent="0.35">
      <c r="A58" s="278">
        <v>174</v>
      </c>
      <c r="B58" s="279" t="s">
        <v>532</v>
      </c>
      <c r="C58" s="280" t="s">
        <v>533</v>
      </c>
      <c r="D58" s="278" t="s">
        <v>460</v>
      </c>
    </row>
    <row r="59" spans="1:4" s="281" customFormat="1" x14ac:dyDescent="0.35">
      <c r="A59" s="278">
        <v>183</v>
      </c>
      <c r="B59" s="279" t="s">
        <v>534</v>
      </c>
      <c r="C59" s="282" t="s">
        <v>535</v>
      </c>
      <c r="D59" s="278" t="s">
        <v>460</v>
      </c>
    </row>
    <row r="60" spans="1:4" s="281" customFormat="1" x14ac:dyDescent="0.35">
      <c r="A60" s="278">
        <v>15</v>
      </c>
      <c r="B60" s="279" t="s">
        <v>536</v>
      </c>
      <c r="C60" s="280" t="s">
        <v>537</v>
      </c>
      <c r="D60" s="278"/>
    </row>
    <row r="61" spans="1:4" s="281" customFormat="1" x14ac:dyDescent="0.35">
      <c r="A61" s="278">
        <v>184</v>
      </c>
      <c r="B61" s="279" t="s">
        <v>538</v>
      </c>
      <c r="C61" s="282" t="s">
        <v>539</v>
      </c>
      <c r="D61" s="278" t="s">
        <v>464</v>
      </c>
    </row>
    <row r="62" spans="1:4" s="281" customFormat="1" x14ac:dyDescent="0.35">
      <c r="A62" s="278">
        <v>123</v>
      </c>
      <c r="B62" s="279" t="s">
        <v>540</v>
      </c>
      <c r="C62" s="282" t="s">
        <v>541</v>
      </c>
      <c r="D62" s="278" t="s">
        <v>460</v>
      </c>
    </row>
    <row r="63" spans="1:4" s="281" customFormat="1" x14ac:dyDescent="0.35">
      <c r="A63" s="278">
        <v>216</v>
      </c>
      <c r="B63" s="279" t="s">
        <v>542</v>
      </c>
      <c r="C63" s="282" t="s">
        <v>543</v>
      </c>
      <c r="D63" s="278" t="s">
        <v>464</v>
      </c>
    </row>
    <row r="64" spans="1:4" s="281" customFormat="1" x14ac:dyDescent="0.35">
      <c r="A64" s="278">
        <v>218</v>
      </c>
      <c r="B64" s="279" t="s">
        <v>544</v>
      </c>
      <c r="C64" s="282" t="s">
        <v>545</v>
      </c>
      <c r="D64" s="278" t="s">
        <v>464</v>
      </c>
    </row>
    <row r="65" spans="1:4" s="281" customFormat="1" x14ac:dyDescent="0.35">
      <c r="A65" s="278">
        <v>219</v>
      </c>
      <c r="B65" s="279" t="s">
        <v>546</v>
      </c>
      <c r="C65" s="282" t="s">
        <v>547</v>
      </c>
      <c r="D65" s="278" t="s">
        <v>460</v>
      </c>
    </row>
    <row r="66" spans="1:4" s="281" customFormat="1" x14ac:dyDescent="0.35">
      <c r="A66" s="278">
        <v>433</v>
      </c>
      <c r="B66" s="279" t="s">
        <v>548</v>
      </c>
      <c r="C66" s="282" t="s">
        <v>549</v>
      </c>
      <c r="D66" s="278" t="s">
        <v>464</v>
      </c>
    </row>
    <row r="67" spans="1:4" s="281" customFormat="1" x14ac:dyDescent="0.35">
      <c r="A67" s="278">
        <v>19</v>
      </c>
      <c r="B67" s="279" t="s">
        <v>550</v>
      </c>
      <c r="C67" s="280" t="s">
        <v>551</v>
      </c>
      <c r="D67" s="278" t="s">
        <v>460</v>
      </c>
    </row>
    <row r="68" spans="1:4" s="281" customFormat="1" x14ac:dyDescent="0.35">
      <c r="A68" s="278">
        <v>21</v>
      </c>
      <c r="B68" s="279" t="s">
        <v>552</v>
      </c>
      <c r="C68" s="280" t="s">
        <v>553</v>
      </c>
      <c r="D68" s="278" t="s">
        <v>460</v>
      </c>
    </row>
    <row r="69" spans="1:4" s="281" customFormat="1" x14ac:dyDescent="0.35">
      <c r="A69" s="278">
        <v>22</v>
      </c>
      <c r="B69" s="279" t="s">
        <v>554</v>
      </c>
      <c r="C69" s="280" t="s">
        <v>555</v>
      </c>
      <c r="D69" s="278" t="s">
        <v>460</v>
      </c>
    </row>
    <row r="70" spans="1:4" s="281" customFormat="1" x14ac:dyDescent="0.35">
      <c r="A70" s="278">
        <v>434</v>
      </c>
      <c r="B70" s="279" t="s">
        <v>556</v>
      </c>
      <c r="C70" s="282" t="s">
        <v>557</v>
      </c>
      <c r="D70" s="278"/>
    </row>
    <row r="71" spans="1:4" s="281" customFormat="1" x14ac:dyDescent="0.35">
      <c r="A71" s="278">
        <v>333</v>
      </c>
      <c r="B71" s="279" t="s">
        <v>278</v>
      </c>
      <c r="C71" s="282" t="s">
        <v>558</v>
      </c>
      <c r="D71" s="278" t="s">
        <v>464</v>
      </c>
    </row>
    <row r="72" spans="1:4" s="281" customFormat="1" x14ac:dyDescent="0.35">
      <c r="A72" s="278">
        <v>104</v>
      </c>
      <c r="B72" s="279" t="s">
        <v>559</v>
      </c>
      <c r="C72" s="282" t="s">
        <v>560</v>
      </c>
      <c r="D72" s="278" t="s">
        <v>464</v>
      </c>
    </row>
    <row r="73" spans="1:4" s="281" customFormat="1" x14ac:dyDescent="0.35">
      <c r="A73" s="278">
        <v>122</v>
      </c>
      <c r="B73" s="279" t="s">
        <v>561</v>
      </c>
      <c r="C73" s="282" t="s">
        <v>562</v>
      </c>
      <c r="D73" s="278" t="s">
        <v>460</v>
      </c>
    </row>
    <row r="74" spans="1:4" s="281" customFormat="1" x14ac:dyDescent="0.35">
      <c r="A74" s="278">
        <v>427</v>
      </c>
      <c r="B74" s="279" t="s">
        <v>238</v>
      </c>
      <c r="C74" s="282" t="s">
        <v>239</v>
      </c>
      <c r="D74" s="278" t="s">
        <v>464</v>
      </c>
    </row>
    <row r="75" spans="1:4" s="281" customFormat="1" x14ac:dyDescent="0.35">
      <c r="A75" s="278">
        <v>341</v>
      </c>
      <c r="B75" s="279" t="s">
        <v>563</v>
      </c>
      <c r="C75" s="280" t="s">
        <v>564</v>
      </c>
      <c r="D75" s="278" t="s">
        <v>460</v>
      </c>
    </row>
    <row r="76" spans="1:4" s="281" customFormat="1" x14ac:dyDescent="0.35">
      <c r="A76" s="278">
        <v>338</v>
      </c>
      <c r="B76" s="279" t="s">
        <v>565</v>
      </c>
      <c r="C76" s="282" t="s">
        <v>566</v>
      </c>
      <c r="D76" s="278" t="s">
        <v>460</v>
      </c>
    </row>
    <row r="77" spans="1:4" s="281" customFormat="1" x14ac:dyDescent="0.35">
      <c r="A77" s="278">
        <v>345</v>
      </c>
      <c r="B77" s="279" t="s">
        <v>567</v>
      </c>
      <c r="C77" s="282" t="s">
        <v>568</v>
      </c>
      <c r="D77" s="278" t="s">
        <v>460</v>
      </c>
    </row>
    <row r="78" spans="1:4" s="281" customFormat="1" x14ac:dyDescent="0.35">
      <c r="A78" s="278">
        <v>363</v>
      </c>
      <c r="B78" s="279" t="s">
        <v>569</v>
      </c>
      <c r="C78" s="280" t="s">
        <v>570</v>
      </c>
      <c r="D78" s="278" t="s">
        <v>460</v>
      </c>
    </row>
    <row r="79" spans="1:4" s="281" customFormat="1" x14ac:dyDescent="0.35">
      <c r="A79" s="278">
        <v>443</v>
      </c>
      <c r="B79" s="279" t="s">
        <v>571</v>
      </c>
      <c r="C79" s="282" t="s">
        <v>572</v>
      </c>
      <c r="D79" s="278" t="s">
        <v>464</v>
      </c>
    </row>
    <row r="80" spans="1:4" s="281" customFormat="1" x14ac:dyDescent="0.35">
      <c r="A80" s="278">
        <v>389</v>
      </c>
      <c r="B80" s="279" t="s">
        <v>573</v>
      </c>
      <c r="C80" s="282" t="s">
        <v>574</v>
      </c>
      <c r="D80" s="278" t="s">
        <v>464</v>
      </c>
    </row>
    <row r="81" spans="1:4" s="281" customFormat="1" x14ac:dyDescent="0.35">
      <c r="A81" s="278">
        <v>502</v>
      </c>
      <c r="B81" s="279" t="s">
        <v>454</v>
      </c>
      <c r="C81" s="282" t="s">
        <v>575</v>
      </c>
      <c r="D81" s="278" t="s">
        <v>460</v>
      </c>
    </row>
    <row r="82" spans="1:4" s="281" customFormat="1" x14ac:dyDescent="0.35">
      <c r="A82" s="278">
        <v>192</v>
      </c>
      <c r="B82" s="279" t="s">
        <v>576</v>
      </c>
      <c r="C82" s="282" t="s">
        <v>577</v>
      </c>
      <c r="D82" s="278" t="s">
        <v>464</v>
      </c>
    </row>
    <row r="83" spans="1:4" s="281" customFormat="1" x14ac:dyDescent="0.35">
      <c r="A83" s="278">
        <v>206</v>
      </c>
      <c r="B83" s="279" t="s">
        <v>578</v>
      </c>
      <c r="C83" s="282" t="s">
        <v>579</v>
      </c>
      <c r="D83" s="278" t="s">
        <v>464</v>
      </c>
    </row>
    <row r="84" spans="1:4" s="281" customFormat="1" x14ac:dyDescent="0.35">
      <c r="A84" s="278">
        <v>209</v>
      </c>
      <c r="B84" s="279" t="s">
        <v>580</v>
      </c>
      <c r="C84" s="282" t="s">
        <v>581</v>
      </c>
      <c r="D84" s="278" t="s">
        <v>464</v>
      </c>
    </row>
    <row r="85" spans="1:4" s="281" customFormat="1" x14ac:dyDescent="0.35">
      <c r="A85" s="278">
        <v>18</v>
      </c>
      <c r="B85" s="279" t="s">
        <v>582</v>
      </c>
      <c r="C85" s="280" t="s">
        <v>583</v>
      </c>
      <c r="D85" s="278" t="s">
        <v>460</v>
      </c>
    </row>
    <row r="86" spans="1:4" s="281" customFormat="1" x14ac:dyDescent="0.35">
      <c r="A86" s="278">
        <v>120</v>
      </c>
      <c r="B86" s="279" t="s">
        <v>584</v>
      </c>
      <c r="C86" s="280" t="s">
        <v>585</v>
      </c>
      <c r="D86" s="278" t="s">
        <v>460</v>
      </c>
    </row>
    <row r="87" spans="1:4" s="281" customFormat="1" x14ac:dyDescent="0.35">
      <c r="A87" s="278">
        <v>439</v>
      </c>
      <c r="B87" s="279" t="s">
        <v>397</v>
      </c>
      <c r="C87" s="282" t="s">
        <v>398</v>
      </c>
      <c r="D87" s="278" t="s">
        <v>464</v>
      </c>
    </row>
    <row r="88" spans="1:4" s="281" customFormat="1" x14ac:dyDescent="0.35">
      <c r="A88" s="278">
        <v>170</v>
      </c>
      <c r="B88" s="279" t="s">
        <v>586</v>
      </c>
      <c r="C88" s="280" t="s">
        <v>587</v>
      </c>
      <c r="D88" s="278" t="s">
        <v>460</v>
      </c>
    </row>
    <row r="89" spans="1:4" s="281" customFormat="1" x14ac:dyDescent="0.35">
      <c r="A89" s="278">
        <v>173</v>
      </c>
      <c r="B89" s="279" t="s">
        <v>588</v>
      </c>
      <c r="C89" s="280" t="s">
        <v>589</v>
      </c>
      <c r="D89" s="278" t="s">
        <v>464</v>
      </c>
    </row>
    <row r="90" spans="1:4" s="281" customFormat="1" x14ac:dyDescent="0.35">
      <c r="A90" s="278">
        <v>17</v>
      </c>
      <c r="B90" s="279" t="s">
        <v>590</v>
      </c>
      <c r="C90" s="280" t="s">
        <v>591</v>
      </c>
      <c r="D90" s="278" t="s">
        <v>460</v>
      </c>
    </row>
    <row r="91" spans="1:4" s="281" customFormat="1" x14ac:dyDescent="0.35">
      <c r="A91" s="278">
        <v>303</v>
      </c>
      <c r="B91" s="279" t="s">
        <v>592</v>
      </c>
      <c r="C91" s="282" t="s">
        <v>593</v>
      </c>
      <c r="D91" s="278" t="s">
        <v>460</v>
      </c>
    </row>
    <row r="92" spans="1:4" s="281" customFormat="1" x14ac:dyDescent="0.35">
      <c r="A92" s="278">
        <v>327</v>
      </c>
      <c r="B92" s="279" t="s">
        <v>594</v>
      </c>
      <c r="C92" s="282" t="s">
        <v>595</v>
      </c>
      <c r="D92" s="278" t="s">
        <v>464</v>
      </c>
    </row>
    <row r="93" spans="1:4" s="281" customFormat="1" x14ac:dyDescent="0.35">
      <c r="A93" s="278">
        <v>331</v>
      </c>
      <c r="B93" s="279" t="s">
        <v>596</v>
      </c>
      <c r="C93" s="280" t="s">
        <v>597</v>
      </c>
      <c r="D93" s="278" t="s">
        <v>460</v>
      </c>
    </row>
    <row r="94" spans="1:4" s="281" customFormat="1" x14ac:dyDescent="0.35">
      <c r="A94" s="278">
        <v>332</v>
      </c>
      <c r="B94" s="279" t="s">
        <v>598</v>
      </c>
      <c r="C94" s="280" t="s">
        <v>599</v>
      </c>
      <c r="D94" s="278" t="s">
        <v>460</v>
      </c>
    </row>
    <row r="95" spans="1:4" s="281" customFormat="1" x14ac:dyDescent="0.35">
      <c r="A95" s="278">
        <v>329</v>
      </c>
      <c r="B95" s="279" t="s">
        <v>600</v>
      </c>
      <c r="C95" s="282" t="s">
        <v>601</v>
      </c>
      <c r="D95" s="278" t="s">
        <v>464</v>
      </c>
    </row>
    <row r="96" spans="1:4" s="281" customFormat="1" x14ac:dyDescent="0.35">
      <c r="A96" s="278">
        <v>330</v>
      </c>
      <c r="B96" s="279" t="s">
        <v>602</v>
      </c>
      <c r="C96" s="280" t="s">
        <v>603</v>
      </c>
      <c r="D96" s="278" t="s">
        <v>460</v>
      </c>
    </row>
    <row r="97" spans="1:4" s="281" customFormat="1" x14ac:dyDescent="0.35">
      <c r="A97" s="278">
        <v>597</v>
      </c>
      <c r="B97" s="279" t="s">
        <v>604</v>
      </c>
      <c r="C97" s="280" t="s">
        <v>605</v>
      </c>
      <c r="D97" s="278" t="s">
        <v>460</v>
      </c>
    </row>
    <row r="98" spans="1:4" s="281" customFormat="1" x14ac:dyDescent="0.35">
      <c r="A98" s="278">
        <v>215</v>
      </c>
      <c r="B98" s="279" t="s">
        <v>606</v>
      </c>
      <c r="C98" s="282" t="s">
        <v>607</v>
      </c>
      <c r="D98" s="278" t="s">
        <v>464</v>
      </c>
    </row>
    <row r="99" spans="1:4" s="281" customFormat="1" x14ac:dyDescent="0.35">
      <c r="A99" s="278">
        <v>24</v>
      </c>
      <c r="B99" s="279" t="s">
        <v>608</v>
      </c>
      <c r="C99" s="282" t="s">
        <v>609</v>
      </c>
      <c r="D99" s="278" t="s">
        <v>464</v>
      </c>
    </row>
    <row r="100" spans="1:4" s="281" customFormat="1" x14ac:dyDescent="0.35">
      <c r="A100" s="278">
        <v>129</v>
      </c>
      <c r="B100" s="279" t="s">
        <v>610</v>
      </c>
      <c r="C100" s="282" t="s">
        <v>611</v>
      </c>
      <c r="D100" s="278" t="s">
        <v>460</v>
      </c>
    </row>
    <row r="101" spans="1:4" s="281" customFormat="1" x14ac:dyDescent="0.35">
      <c r="A101" s="278">
        <v>207</v>
      </c>
      <c r="B101" s="279" t="s">
        <v>612</v>
      </c>
      <c r="C101" s="282" t="s">
        <v>613</v>
      </c>
      <c r="D101" s="278" t="s">
        <v>464</v>
      </c>
    </row>
    <row r="102" spans="1:4" s="281" customFormat="1" x14ac:dyDescent="0.35">
      <c r="A102" s="278">
        <v>382</v>
      </c>
      <c r="B102" s="279" t="s">
        <v>614</v>
      </c>
      <c r="C102" s="282" t="s">
        <v>615</v>
      </c>
      <c r="D102" s="278" t="s">
        <v>464</v>
      </c>
    </row>
    <row r="103" spans="1:4" s="281" customFormat="1" x14ac:dyDescent="0.35">
      <c r="A103" s="278">
        <v>388</v>
      </c>
      <c r="B103" s="279" t="s">
        <v>616</v>
      </c>
      <c r="C103" s="282" t="s">
        <v>617</v>
      </c>
      <c r="D103" s="278" t="s">
        <v>464</v>
      </c>
    </row>
    <row r="104" spans="1:4" s="281" customFormat="1" x14ac:dyDescent="0.35">
      <c r="A104" s="278">
        <v>445</v>
      </c>
      <c r="B104" s="279" t="s">
        <v>618</v>
      </c>
      <c r="C104" s="282" t="s">
        <v>619</v>
      </c>
      <c r="D104" s="278" t="s">
        <v>464</v>
      </c>
    </row>
    <row r="105" spans="1:4" s="281" customFormat="1" x14ac:dyDescent="0.35">
      <c r="A105" s="278">
        <v>400</v>
      </c>
      <c r="B105" s="279" t="s">
        <v>620</v>
      </c>
      <c r="C105" s="285" t="s">
        <v>621</v>
      </c>
      <c r="D105" s="278" t="s">
        <v>460</v>
      </c>
    </row>
    <row r="106" spans="1:4" s="281" customFormat="1" x14ac:dyDescent="0.35">
      <c r="A106" s="278">
        <v>625</v>
      </c>
      <c r="B106" s="279" t="s">
        <v>452</v>
      </c>
      <c r="C106" s="282" t="s">
        <v>622</v>
      </c>
      <c r="D106" s="278"/>
    </row>
    <row r="107" spans="1:4" s="281" customFormat="1" x14ac:dyDescent="0.35">
      <c r="A107" s="278">
        <v>440</v>
      </c>
      <c r="B107" s="279" t="s">
        <v>623</v>
      </c>
      <c r="C107" s="282" t="s">
        <v>624</v>
      </c>
      <c r="D107" s="278" t="s">
        <v>464</v>
      </c>
    </row>
    <row r="108" spans="1:4" s="281" customFormat="1" x14ac:dyDescent="0.35">
      <c r="A108" s="278">
        <v>441</v>
      </c>
      <c r="B108" s="279" t="s">
        <v>625</v>
      </c>
      <c r="C108" s="282" t="s">
        <v>626</v>
      </c>
      <c r="D108" s="278" t="s">
        <v>464</v>
      </c>
    </row>
    <row r="109" spans="1:4" s="281" customFormat="1" x14ac:dyDescent="0.35">
      <c r="A109" s="278">
        <v>380</v>
      </c>
      <c r="B109" s="279" t="s">
        <v>627</v>
      </c>
      <c r="C109" s="280" t="s">
        <v>628</v>
      </c>
      <c r="D109" s="278"/>
    </row>
    <row r="110" spans="1:4" s="281" customFormat="1" x14ac:dyDescent="0.35">
      <c r="A110" s="278">
        <v>442</v>
      </c>
      <c r="B110" s="287" t="s">
        <v>629</v>
      </c>
      <c r="C110" s="282" t="s">
        <v>630</v>
      </c>
      <c r="D110" s="278" t="s">
        <v>464</v>
      </c>
    </row>
    <row r="111" spans="1:4" s="281" customFormat="1" x14ac:dyDescent="0.35">
      <c r="A111" s="278">
        <v>436</v>
      </c>
      <c r="B111" s="279" t="s">
        <v>399</v>
      </c>
      <c r="C111" s="282" t="s">
        <v>400</v>
      </c>
      <c r="D111" s="278" t="s">
        <v>464</v>
      </c>
    </row>
    <row r="112" spans="1:4" s="281" customFormat="1" x14ac:dyDescent="0.35">
      <c r="A112" s="278">
        <v>418</v>
      </c>
      <c r="B112" s="279" t="s">
        <v>631</v>
      </c>
      <c r="C112" s="282" t="s">
        <v>632</v>
      </c>
      <c r="D112" s="278" t="s">
        <v>464</v>
      </c>
    </row>
    <row r="113" spans="1:4" s="281" customFormat="1" x14ac:dyDescent="0.35">
      <c r="A113" s="278">
        <v>23</v>
      </c>
      <c r="B113" s="279" t="s">
        <v>633</v>
      </c>
      <c r="C113" s="280" t="s">
        <v>634</v>
      </c>
      <c r="D113" s="278"/>
    </row>
    <row r="114" spans="1:4" s="281" customFormat="1" x14ac:dyDescent="0.35">
      <c r="A114" s="278">
        <v>402</v>
      </c>
      <c r="B114" s="279" t="s">
        <v>363</v>
      </c>
      <c r="C114" s="282" t="s">
        <v>364</v>
      </c>
      <c r="D114" s="278" t="s">
        <v>464</v>
      </c>
    </row>
    <row r="115" spans="1:4" s="281" customFormat="1" x14ac:dyDescent="0.35">
      <c r="A115" s="278">
        <v>403</v>
      </c>
      <c r="B115" s="279" t="s">
        <v>365</v>
      </c>
      <c r="C115" s="282" t="s">
        <v>366</v>
      </c>
      <c r="D115" s="278" t="s">
        <v>464</v>
      </c>
    </row>
    <row r="116" spans="1:4" s="281" customFormat="1" x14ac:dyDescent="0.35">
      <c r="A116" s="278">
        <v>1</v>
      </c>
      <c r="B116" s="279" t="s">
        <v>206</v>
      </c>
      <c r="C116" s="288" t="s">
        <v>207</v>
      </c>
      <c r="D116" s="278" t="s">
        <v>464</v>
      </c>
    </row>
    <row r="117" spans="1:4" s="281" customFormat="1" x14ac:dyDescent="0.35">
      <c r="A117" s="278">
        <v>2</v>
      </c>
      <c r="B117" s="279" t="s">
        <v>635</v>
      </c>
      <c r="C117" s="282" t="s">
        <v>636</v>
      </c>
      <c r="D117" s="278" t="s">
        <v>464</v>
      </c>
    </row>
    <row r="118" spans="1:4" s="281" customFormat="1" x14ac:dyDescent="0.35">
      <c r="A118" s="278">
        <v>634</v>
      </c>
      <c r="B118" s="279" t="s">
        <v>322</v>
      </c>
      <c r="C118" s="282" t="s">
        <v>323</v>
      </c>
      <c r="D118" s="278"/>
    </row>
    <row r="119" spans="1:4" s="281" customFormat="1" x14ac:dyDescent="0.35">
      <c r="A119" s="278">
        <v>3</v>
      </c>
      <c r="B119" s="279" t="s">
        <v>637</v>
      </c>
      <c r="C119" s="282" t="s">
        <v>638</v>
      </c>
      <c r="D119" s="278" t="s">
        <v>464</v>
      </c>
    </row>
    <row r="120" spans="1:4" s="281" customFormat="1" x14ac:dyDescent="0.35">
      <c r="A120" s="278">
        <v>4</v>
      </c>
      <c r="B120" s="279" t="s">
        <v>324</v>
      </c>
      <c r="C120" s="282" t="s">
        <v>325</v>
      </c>
      <c r="D120" s="278" t="s">
        <v>464</v>
      </c>
    </row>
    <row r="121" spans="1:4" s="281" customFormat="1" x14ac:dyDescent="0.35">
      <c r="A121" s="278">
        <v>5</v>
      </c>
      <c r="B121" s="279" t="s">
        <v>301</v>
      </c>
      <c r="C121" s="282" t="s">
        <v>302</v>
      </c>
      <c r="D121" s="278" t="s">
        <v>464</v>
      </c>
    </row>
    <row r="122" spans="1:4" s="281" customFormat="1" x14ac:dyDescent="0.35">
      <c r="A122" s="278">
        <v>6</v>
      </c>
      <c r="B122" s="279" t="s">
        <v>639</v>
      </c>
      <c r="C122" s="282" t="s">
        <v>640</v>
      </c>
      <c r="D122" s="278" t="s">
        <v>464</v>
      </c>
    </row>
    <row r="123" spans="1:4" s="281" customFormat="1" x14ac:dyDescent="0.35">
      <c r="A123" s="278">
        <v>7</v>
      </c>
      <c r="B123" s="279" t="s">
        <v>641</v>
      </c>
      <c r="C123" s="282" t="s">
        <v>642</v>
      </c>
      <c r="D123" s="278" t="s">
        <v>464</v>
      </c>
    </row>
    <row r="124" spans="1:4" s="281" customFormat="1" x14ac:dyDescent="0.35">
      <c r="A124" s="278">
        <v>8</v>
      </c>
      <c r="B124" s="279" t="s">
        <v>643</v>
      </c>
      <c r="C124" s="282" t="s">
        <v>644</v>
      </c>
      <c r="D124" s="278" t="s">
        <v>464</v>
      </c>
    </row>
    <row r="125" spans="1:4" s="281" customFormat="1" x14ac:dyDescent="0.35">
      <c r="A125" s="278">
        <v>9</v>
      </c>
      <c r="B125" s="279" t="s">
        <v>645</v>
      </c>
      <c r="C125" s="280" t="s">
        <v>646</v>
      </c>
      <c r="D125" s="278" t="s">
        <v>460</v>
      </c>
    </row>
    <row r="126" spans="1:4" s="281" customFormat="1" x14ac:dyDescent="0.35">
      <c r="A126" s="278">
        <v>10</v>
      </c>
      <c r="B126" s="279" t="s">
        <v>647</v>
      </c>
      <c r="C126" s="280" t="s">
        <v>648</v>
      </c>
      <c r="D126" s="278" t="s">
        <v>460</v>
      </c>
    </row>
    <row r="127" spans="1:4" s="281" customFormat="1" x14ac:dyDescent="0.35">
      <c r="A127" s="278">
        <v>11</v>
      </c>
      <c r="B127" s="279" t="s">
        <v>649</v>
      </c>
      <c r="C127" s="280" t="s">
        <v>650</v>
      </c>
      <c r="D127" s="278"/>
    </row>
    <row r="128" spans="1:4" s="281" customFormat="1" x14ac:dyDescent="0.35">
      <c r="A128" s="278">
        <v>12</v>
      </c>
      <c r="B128" s="279" t="s">
        <v>651</v>
      </c>
      <c r="C128" s="282" t="s">
        <v>652</v>
      </c>
      <c r="D128" s="278" t="s">
        <v>464</v>
      </c>
    </row>
    <row r="129" spans="1:4" s="281" customFormat="1" x14ac:dyDescent="0.35">
      <c r="A129" s="278">
        <v>283</v>
      </c>
      <c r="B129" s="279" t="s">
        <v>653</v>
      </c>
      <c r="C129" s="282" t="s">
        <v>654</v>
      </c>
      <c r="D129" s="278"/>
    </row>
    <row r="130" spans="1:4" s="281" customFormat="1" x14ac:dyDescent="0.35">
      <c r="A130" s="278">
        <v>13</v>
      </c>
      <c r="B130" s="279" t="s">
        <v>655</v>
      </c>
      <c r="C130" s="282" t="s">
        <v>656</v>
      </c>
      <c r="D130" s="278" t="s">
        <v>460</v>
      </c>
    </row>
    <row r="131" spans="1:4" s="281" customFormat="1" x14ac:dyDescent="0.35">
      <c r="A131" s="278">
        <v>14</v>
      </c>
      <c r="B131" s="279" t="s">
        <v>657</v>
      </c>
      <c r="C131" s="282" t="s">
        <v>658</v>
      </c>
      <c r="D131" s="278" t="s">
        <v>460</v>
      </c>
    </row>
    <row r="132" spans="1:4" s="281" customFormat="1" x14ac:dyDescent="0.35">
      <c r="A132" s="278">
        <v>25</v>
      </c>
      <c r="B132" s="279" t="s">
        <v>167</v>
      </c>
      <c r="C132" s="282" t="s">
        <v>659</v>
      </c>
      <c r="D132" s="278" t="s">
        <v>460</v>
      </c>
    </row>
    <row r="133" spans="1:4" s="281" customFormat="1" x14ac:dyDescent="0.35">
      <c r="A133" s="278">
        <v>26</v>
      </c>
      <c r="B133" s="279" t="s">
        <v>351</v>
      </c>
      <c r="C133" s="282" t="s">
        <v>352</v>
      </c>
      <c r="D133" s="278" t="s">
        <v>460</v>
      </c>
    </row>
    <row r="134" spans="1:4" s="281" customFormat="1" x14ac:dyDescent="0.35">
      <c r="A134" s="278">
        <v>27</v>
      </c>
      <c r="B134" s="279" t="s">
        <v>660</v>
      </c>
      <c r="C134" s="280" t="s">
        <v>661</v>
      </c>
      <c r="D134" s="278" t="s">
        <v>460</v>
      </c>
    </row>
    <row r="135" spans="1:4" s="281" customFormat="1" x14ac:dyDescent="0.35">
      <c r="A135" s="278">
        <v>28</v>
      </c>
      <c r="B135" s="279" t="s">
        <v>662</v>
      </c>
      <c r="C135" s="282" t="s">
        <v>663</v>
      </c>
      <c r="D135" s="278"/>
    </row>
    <row r="136" spans="1:4" s="281" customFormat="1" x14ac:dyDescent="0.35">
      <c r="A136" s="278">
        <v>29</v>
      </c>
      <c r="B136" s="279" t="s">
        <v>664</v>
      </c>
      <c r="C136" s="282" t="s">
        <v>665</v>
      </c>
      <c r="D136" s="278"/>
    </row>
    <row r="137" spans="1:4" s="281" customFormat="1" x14ac:dyDescent="0.35">
      <c r="A137" s="278">
        <v>30</v>
      </c>
      <c r="B137" s="279" t="s">
        <v>666</v>
      </c>
      <c r="C137" s="282" t="s">
        <v>667</v>
      </c>
      <c r="D137" s="278" t="s">
        <v>464</v>
      </c>
    </row>
    <row r="138" spans="1:4" s="281" customFormat="1" x14ac:dyDescent="0.35">
      <c r="A138" s="278">
        <v>635</v>
      </c>
      <c r="B138" s="279" t="s">
        <v>668</v>
      </c>
      <c r="C138" s="282" t="s">
        <v>669</v>
      </c>
      <c r="D138" s="278"/>
    </row>
    <row r="139" spans="1:4" s="281" customFormat="1" x14ac:dyDescent="0.35">
      <c r="A139" s="278">
        <v>404</v>
      </c>
      <c r="B139" s="279" t="s">
        <v>367</v>
      </c>
      <c r="C139" s="282" t="s">
        <v>368</v>
      </c>
      <c r="D139" s="278" t="s">
        <v>464</v>
      </c>
    </row>
    <row r="140" spans="1:4" s="281" customFormat="1" x14ac:dyDescent="0.35">
      <c r="A140" s="289">
        <v>33</v>
      </c>
      <c r="B140" s="279" t="s">
        <v>208</v>
      </c>
      <c r="C140" s="282" t="s">
        <v>209</v>
      </c>
      <c r="D140" s="278" t="s">
        <v>464</v>
      </c>
    </row>
    <row r="141" spans="1:4" s="281" customFormat="1" x14ac:dyDescent="0.35">
      <c r="A141" s="278">
        <v>35</v>
      </c>
      <c r="B141" s="279" t="s">
        <v>670</v>
      </c>
      <c r="C141" s="282" t="s">
        <v>671</v>
      </c>
      <c r="D141" s="278"/>
    </row>
    <row r="142" spans="1:4" s="281" customFormat="1" x14ac:dyDescent="0.35">
      <c r="A142" s="278">
        <v>36</v>
      </c>
      <c r="B142" s="279" t="s">
        <v>672</v>
      </c>
      <c r="C142" s="280" t="s">
        <v>673</v>
      </c>
      <c r="D142" s="278"/>
    </row>
    <row r="143" spans="1:4" s="281" customFormat="1" x14ac:dyDescent="0.35">
      <c r="A143" s="278">
        <v>37</v>
      </c>
      <c r="B143" s="279" t="s">
        <v>170</v>
      </c>
      <c r="C143" s="282" t="s">
        <v>210</v>
      </c>
      <c r="D143" s="278" t="s">
        <v>464</v>
      </c>
    </row>
    <row r="144" spans="1:4" s="281" customFormat="1" x14ac:dyDescent="0.35">
      <c r="A144" s="278">
        <v>39</v>
      </c>
      <c r="B144" s="279" t="s">
        <v>674</v>
      </c>
      <c r="C144" s="282" t="s">
        <v>675</v>
      </c>
      <c r="D144" s="278" t="s">
        <v>460</v>
      </c>
    </row>
    <row r="145" spans="1:4" s="281" customFormat="1" x14ac:dyDescent="0.35">
      <c r="A145" s="278">
        <v>356</v>
      </c>
      <c r="B145" s="279" t="s">
        <v>676</v>
      </c>
      <c r="C145" s="282" t="s">
        <v>677</v>
      </c>
      <c r="D145" s="278" t="s">
        <v>464</v>
      </c>
    </row>
    <row r="146" spans="1:4" s="281" customFormat="1" x14ac:dyDescent="0.35">
      <c r="A146" s="278">
        <v>40</v>
      </c>
      <c r="B146" s="279" t="s">
        <v>678</v>
      </c>
      <c r="C146" s="280" t="s">
        <v>679</v>
      </c>
      <c r="D146" s="278" t="s">
        <v>460</v>
      </c>
    </row>
    <row r="147" spans="1:4" s="281" customFormat="1" x14ac:dyDescent="0.35">
      <c r="A147" s="278">
        <v>41</v>
      </c>
      <c r="B147" s="279" t="s">
        <v>680</v>
      </c>
      <c r="C147" s="280" t="s">
        <v>681</v>
      </c>
      <c r="D147" s="278" t="s">
        <v>460</v>
      </c>
    </row>
    <row r="148" spans="1:4" s="281" customFormat="1" x14ac:dyDescent="0.35">
      <c r="A148" s="278">
        <v>42</v>
      </c>
      <c r="B148" s="279" t="s">
        <v>682</v>
      </c>
      <c r="C148" s="280" t="s">
        <v>683</v>
      </c>
      <c r="D148" s="278" t="s">
        <v>460</v>
      </c>
    </row>
    <row r="149" spans="1:4" s="281" customFormat="1" x14ac:dyDescent="0.35">
      <c r="A149" s="278">
        <v>44</v>
      </c>
      <c r="B149" s="279" t="s">
        <v>684</v>
      </c>
      <c r="C149" s="280" t="s">
        <v>685</v>
      </c>
      <c r="D149" s="278"/>
    </row>
    <row r="150" spans="1:4" s="281" customFormat="1" x14ac:dyDescent="0.35">
      <c r="A150" s="278">
        <v>45</v>
      </c>
      <c r="B150" s="279" t="s">
        <v>241</v>
      </c>
      <c r="C150" s="282" t="s">
        <v>242</v>
      </c>
      <c r="D150" s="278"/>
    </row>
    <row r="151" spans="1:4" s="281" customFormat="1" x14ac:dyDescent="0.35">
      <c r="A151" s="278">
        <v>405</v>
      </c>
      <c r="B151" s="279" t="s">
        <v>369</v>
      </c>
      <c r="C151" s="282" t="s">
        <v>370</v>
      </c>
      <c r="D151" s="278" t="s">
        <v>464</v>
      </c>
    </row>
    <row r="152" spans="1:4" s="281" customFormat="1" x14ac:dyDescent="0.35">
      <c r="A152" s="278">
        <v>46</v>
      </c>
      <c r="B152" s="279" t="s">
        <v>312</v>
      </c>
      <c r="C152" s="282" t="s">
        <v>313</v>
      </c>
      <c r="D152" s="278" t="s">
        <v>464</v>
      </c>
    </row>
    <row r="153" spans="1:4" s="281" customFormat="1" x14ac:dyDescent="0.35">
      <c r="A153" s="278">
        <v>47</v>
      </c>
      <c r="B153" s="279" t="s">
        <v>686</v>
      </c>
      <c r="C153" s="282" t="s">
        <v>687</v>
      </c>
      <c r="D153" s="278" t="s">
        <v>464</v>
      </c>
    </row>
    <row r="154" spans="1:4" s="281" customFormat="1" x14ac:dyDescent="0.35">
      <c r="A154" s="278">
        <v>406</v>
      </c>
      <c r="B154" s="279" t="s">
        <v>371</v>
      </c>
      <c r="C154" s="282" t="s">
        <v>372</v>
      </c>
      <c r="D154" s="278" t="s">
        <v>464</v>
      </c>
    </row>
    <row r="155" spans="1:4" s="281" customFormat="1" x14ac:dyDescent="0.35">
      <c r="A155" s="278">
        <v>407</v>
      </c>
      <c r="B155" s="279" t="s">
        <v>373</v>
      </c>
      <c r="C155" s="282" t="s">
        <v>374</v>
      </c>
      <c r="D155" s="278" t="s">
        <v>464</v>
      </c>
    </row>
    <row r="156" spans="1:4" s="281" customFormat="1" x14ac:dyDescent="0.35">
      <c r="A156" s="278">
        <v>408</v>
      </c>
      <c r="B156" s="279" t="s">
        <v>688</v>
      </c>
      <c r="C156" s="282" t="s">
        <v>689</v>
      </c>
      <c r="D156" s="278"/>
    </row>
    <row r="157" spans="1:4" s="281" customFormat="1" x14ac:dyDescent="0.35">
      <c r="A157" s="278">
        <v>409</v>
      </c>
      <c r="B157" s="279" t="s">
        <v>375</v>
      </c>
      <c r="C157" s="282" t="s">
        <v>376</v>
      </c>
      <c r="D157" s="278" t="s">
        <v>464</v>
      </c>
    </row>
    <row r="158" spans="1:4" s="281" customFormat="1" x14ac:dyDescent="0.35">
      <c r="A158" s="278">
        <v>410</v>
      </c>
      <c r="B158" s="279" t="s">
        <v>377</v>
      </c>
      <c r="C158" s="282" t="s">
        <v>378</v>
      </c>
      <c r="D158" s="278" t="s">
        <v>464</v>
      </c>
    </row>
    <row r="159" spans="1:4" s="281" customFormat="1" x14ac:dyDescent="0.35">
      <c r="A159" s="278">
        <v>411</v>
      </c>
      <c r="B159" s="279" t="s">
        <v>690</v>
      </c>
      <c r="C159" s="282" t="s">
        <v>691</v>
      </c>
      <c r="D159" s="278" t="s">
        <v>464</v>
      </c>
    </row>
    <row r="160" spans="1:4" s="281" customFormat="1" x14ac:dyDescent="0.35">
      <c r="A160" s="278">
        <v>412</v>
      </c>
      <c r="B160" s="279" t="s">
        <v>379</v>
      </c>
      <c r="C160" s="282" t="s">
        <v>380</v>
      </c>
      <c r="D160" s="278" t="s">
        <v>464</v>
      </c>
    </row>
    <row r="161" spans="1:4" s="281" customFormat="1" x14ac:dyDescent="0.35">
      <c r="A161" s="278">
        <v>52</v>
      </c>
      <c r="B161" s="279" t="s">
        <v>692</v>
      </c>
      <c r="C161" s="282" t="s">
        <v>693</v>
      </c>
      <c r="D161" s="278" t="s">
        <v>460</v>
      </c>
    </row>
    <row r="162" spans="1:4" s="281" customFormat="1" x14ac:dyDescent="0.35">
      <c r="A162" s="278">
        <v>53</v>
      </c>
      <c r="B162" s="279" t="s">
        <v>694</v>
      </c>
      <c r="C162" s="282" t="s">
        <v>695</v>
      </c>
      <c r="D162" s="278" t="s">
        <v>464</v>
      </c>
    </row>
    <row r="163" spans="1:4" s="281" customFormat="1" x14ac:dyDescent="0.35">
      <c r="A163" s="278">
        <v>54</v>
      </c>
      <c r="B163" s="279" t="s">
        <v>696</v>
      </c>
      <c r="C163" s="282" t="s">
        <v>697</v>
      </c>
      <c r="D163" s="278"/>
    </row>
    <row r="164" spans="1:4" s="281" customFormat="1" x14ac:dyDescent="0.35">
      <c r="A164" s="278">
        <v>55</v>
      </c>
      <c r="B164" s="279" t="s">
        <v>698</v>
      </c>
      <c r="C164" s="282" t="s">
        <v>699</v>
      </c>
      <c r="D164" s="278" t="s">
        <v>460</v>
      </c>
    </row>
    <row r="165" spans="1:4" s="281" customFormat="1" x14ac:dyDescent="0.35">
      <c r="A165" s="278">
        <v>56</v>
      </c>
      <c r="B165" s="279" t="s">
        <v>700</v>
      </c>
      <c r="C165" s="282" t="s">
        <v>701</v>
      </c>
      <c r="D165" s="278" t="s">
        <v>464</v>
      </c>
    </row>
    <row r="166" spans="1:4" s="281" customFormat="1" x14ac:dyDescent="0.35">
      <c r="A166" s="278">
        <v>57</v>
      </c>
      <c r="B166" s="279" t="s">
        <v>702</v>
      </c>
      <c r="C166" s="280" t="s">
        <v>703</v>
      </c>
      <c r="D166" s="278"/>
    </row>
    <row r="167" spans="1:4" s="281" customFormat="1" x14ac:dyDescent="0.35">
      <c r="A167" s="278">
        <v>58</v>
      </c>
      <c r="B167" s="279" t="s">
        <v>211</v>
      </c>
      <c r="C167" s="282" t="s">
        <v>212</v>
      </c>
      <c r="D167" s="278" t="s">
        <v>464</v>
      </c>
    </row>
    <row r="168" spans="1:4" s="281" customFormat="1" x14ac:dyDescent="0.35">
      <c r="A168" s="278">
        <v>60</v>
      </c>
      <c r="B168" s="279" t="s">
        <v>704</v>
      </c>
      <c r="C168" s="280" t="s">
        <v>705</v>
      </c>
      <c r="D168" s="278" t="s">
        <v>460</v>
      </c>
    </row>
    <row r="169" spans="1:4" s="281" customFormat="1" x14ac:dyDescent="0.35">
      <c r="A169" s="278">
        <v>61</v>
      </c>
      <c r="B169" s="279" t="s">
        <v>706</v>
      </c>
      <c r="C169" s="280" t="s">
        <v>707</v>
      </c>
      <c r="D169" s="278"/>
    </row>
    <row r="170" spans="1:4" s="281" customFormat="1" x14ac:dyDescent="0.35">
      <c r="A170" s="278">
        <v>82</v>
      </c>
      <c r="B170" s="279" t="s">
        <v>708</v>
      </c>
      <c r="C170" s="280" t="s">
        <v>709</v>
      </c>
      <c r="D170" s="278"/>
    </row>
    <row r="171" spans="1:4" s="281" customFormat="1" x14ac:dyDescent="0.35">
      <c r="A171" s="278">
        <v>284</v>
      </c>
      <c r="B171" s="279" t="s">
        <v>710</v>
      </c>
      <c r="C171" s="282" t="s">
        <v>711</v>
      </c>
      <c r="D171" s="278"/>
    </row>
    <row r="172" spans="1:4" s="281" customFormat="1" x14ac:dyDescent="0.35">
      <c r="A172" s="278">
        <v>558</v>
      </c>
      <c r="B172" s="279" t="s">
        <v>712</v>
      </c>
      <c r="C172" s="282" t="s">
        <v>713</v>
      </c>
      <c r="D172" s="278" t="s">
        <v>464</v>
      </c>
    </row>
    <row r="173" spans="1:4" s="281" customFormat="1" x14ac:dyDescent="0.35">
      <c r="A173" s="278">
        <v>62</v>
      </c>
      <c r="B173" s="279" t="s">
        <v>332</v>
      </c>
      <c r="C173" s="282" t="s">
        <v>333</v>
      </c>
      <c r="D173" s="278" t="s">
        <v>464</v>
      </c>
    </row>
    <row r="174" spans="1:4" s="281" customFormat="1" x14ac:dyDescent="0.35">
      <c r="A174" s="278">
        <v>63</v>
      </c>
      <c r="B174" s="279" t="s">
        <v>714</v>
      </c>
      <c r="C174" s="282" t="s">
        <v>715</v>
      </c>
      <c r="D174" s="278" t="s">
        <v>464</v>
      </c>
    </row>
    <row r="175" spans="1:4" s="281" customFormat="1" x14ac:dyDescent="0.35">
      <c r="A175" s="278">
        <v>65</v>
      </c>
      <c r="B175" s="279" t="s">
        <v>716</v>
      </c>
      <c r="C175" s="282" t="s">
        <v>717</v>
      </c>
      <c r="D175" s="278" t="s">
        <v>460</v>
      </c>
    </row>
    <row r="176" spans="1:4" s="281" customFormat="1" x14ac:dyDescent="0.35">
      <c r="A176" s="278">
        <v>522</v>
      </c>
      <c r="B176" s="279" t="s">
        <v>401</v>
      </c>
      <c r="C176" s="282" t="s">
        <v>718</v>
      </c>
      <c r="D176" s="278" t="s">
        <v>464</v>
      </c>
    </row>
    <row r="177" spans="1:4" s="281" customFormat="1" x14ac:dyDescent="0.35">
      <c r="A177" s="278">
        <v>64</v>
      </c>
      <c r="B177" s="279" t="s">
        <v>719</v>
      </c>
      <c r="C177" s="282" t="s">
        <v>720</v>
      </c>
      <c r="D177" s="278" t="s">
        <v>464</v>
      </c>
    </row>
    <row r="178" spans="1:4" s="281" customFormat="1" x14ac:dyDescent="0.35">
      <c r="A178" s="278">
        <v>66</v>
      </c>
      <c r="B178" s="279" t="s">
        <v>721</v>
      </c>
      <c r="C178" s="282" t="s">
        <v>722</v>
      </c>
      <c r="D178" s="278"/>
    </row>
    <row r="179" spans="1:4" s="281" customFormat="1" x14ac:dyDescent="0.35">
      <c r="A179" s="278">
        <v>68</v>
      </c>
      <c r="B179" s="279" t="s">
        <v>723</v>
      </c>
      <c r="C179" s="282" t="s">
        <v>724</v>
      </c>
      <c r="D179" s="278"/>
    </row>
    <row r="180" spans="1:4" s="281" customFormat="1" x14ac:dyDescent="0.35">
      <c r="A180" s="278">
        <v>71</v>
      </c>
      <c r="B180" s="279" t="s">
        <v>403</v>
      </c>
      <c r="C180" s="280" t="s">
        <v>404</v>
      </c>
      <c r="D180" s="278" t="s">
        <v>460</v>
      </c>
    </row>
    <row r="181" spans="1:4" s="281" customFormat="1" x14ac:dyDescent="0.35">
      <c r="A181" s="278">
        <v>72</v>
      </c>
      <c r="B181" s="279" t="s">
        <v>725</v>
      </c>
      <c r="C181" s="282" t="s">
        <v>726</v>
      </c>
      <c r="D181" s="278" t="s">
        <v>464</v>
      </c>
    </row>
    <row r="182" spans="1:4" s="281" customFormat="1" x14ac:dyDescent="0.35">
      <c r="A182" s="278">
        <v>324</v>
      </c>
      <c r="B182" s="279" t="s">
        <v>405</v>
      </c>
      <c r="C182" s="282" t="s">
        <v>727</v>
      </c>
      <c r="D182" s="278" t="s">
        <v>464</v>
      </c>
    </row>
    <row r="183" spans="1:4" s="281" customFormat="1" x14ac:dyDescent="0.35">
      <c r="A183" s="278">
        <v>77</v>
      </c>
      <c r="B183" s="279" t="s">
        <v>728</v>
      </c>
      <c r="C183" s="282" t="s">
        <v>729</v>
      </c>
      <c r="D183" s="278" t="s">
        <v>460</v>
      </c>
    </row>
    <row r="184" spans="1:4" s="281" customFormat="1" x14ac:dyDescent="0.35">
      <c r="A184" s="278">
        <v>519</v>
      </c>
      <c r="B184" s="279" t="s">
        <v>730</v>
      </c>
      <c r="C184" s="282" t="s">
        <v>731</v>
      </c>
      <c r="D184" s="278"/>
    </row>
    <row r="185" spans="1:4" s="281" customFormat="1" x14ac:dyDescent="0.35">
      <c r="A185" s="278">
        <v>81</v>
      </c>
      <c r="B185" s="279" t="s">
        <v>732</v>
      </c>
      <c r="C185" s="280" t="s">
        <v>733</v>
      </c>
      <c r="D185" s="278"/>
    </row>
    <row r="186" spans="1:4" s="281" customFormat="1" x14ac:dyDescent="0.35">
      <c r="A186" s="278">
        <v>144</v>
      </c>
      <c r="B186" s="279" t="s">
        <v>734</v>
      </c>
      <c r="C186" s="280" t="s">
        <v>735</v>
      </c>
      <c r="D186" s="278" t="s">
        <v>460</v>
      </c>
    </row>
    <row r="187" spans="1:4" s="281" customFormat="1" x14ac:dyDescent="0.35">
      <c r="A187" s="278">
        <v>83</v>
      </c>
      <c r="B187" s="279" t="s">
        <v>213</v>
      </c>
      <c r="C187" s="282" t="s">
        <v>214</v>
      </c>
      <c r="D187" s="278" t="s">
        <v>464</v>
      </c>
    </row>
    <row r="188" spans="1:4" s="281" customFormat="1" x14ac:dyDescent="0.35">
      <c r="A188" s="278">
        <v>85</v>
      </c>
      <c r="B188" s="279" t="s">
        <v>736</v>
      </c>
      <c r="C188" s="282" t="s">
        <v>737</v>
      </c>
      <c r="D188" s="278" t="s">
        <v>464</v>
      </c>
    </row>
    <row r="189" spans="1:4" s="281" customFormat="1" x14ac:dyDescent="0.35">
      <c r="A189" s="278">
        <v>86</v>
      </c>
      <c r="B189" s="279" t="s">
        <v>738</v>
      </c>
      <c r="C189" s="282" t="s">
        <v>739</v>
      </c>
      <c r="D189" s="278"/>
    </row>
    <row r="190" spans="1:4" s="281" customFormat="1" x14ac:dyDescent="0.35">
      <c r="A190" s="278">
        <v>87</v>
      </c>
      <c r="B190" s="287" t="s">
        <v>740</v>
      </c>
      <c r="C190" s="282" t="s">
        <v>741</v>
      </c>
      <c r="D190" s="278"/>
    </row>
    <row r="191" spans="1:4" s="281" customFormat="1" x14ac:dyDescent="0.35">
      <c r="A191" s="278">
        <v>88</v>
      </c>
      <c r="B191" s="279" t="s">
        <v>742</v>
      </c>
      <c r="C191" s="282" t="s">
        <v>743</v>
      </c>
      <c r="D191" s="278" t="s">
        <v>464</v>
      </c>
    </row>
    <row r="192" spans="1:4" s="281" customFormat="1" x14ac:dyDescent="0.35">
      <c r="A192" s="278">
        <v>435</v>
      </c>
      <c r="B192" s="279" t="s">
        <v>744</v>
      </c>
      <c r="C192" s="282" t="s">
        <v>745</v>
      </c>
      <c r="D192" s="278" t="s">
        <v>464</v>
      </c>
    </row>
    <row r="193" spans="1:4" s="281" customFormat="1" x14ac:dyDescent="0.35">
      <c r="A193" s="278">
        <v>413</v>
      </c>
      <c r="B193" s="279" t="s">
        <v>746</v>
      </c>
      <c r="C193" s="282" t="s">
        <v>747</v>
      </c>
      <c r="D193" s="278" t="s">
        <v>464</v>
      </c>
    </row>
    <row r="194" spans="1:4" s="281" customFormat="1" x14ac:dyDescent="0.35">
      <c r="A194" s="278">
        <v>89</v>
      </c>
      <c r="B194" s="279">
        <v>89</v>
      </c>
      <c r="C194" s="282" t="s">
        <v>748</v>
      </c>
      <c r="D194" s="278"/>
    </row>
    <row r="195" spans="1:4" s="281" customFormat="1" x14ac:dyDescent="0.35">
      <c r="A195" s="278">
        <v>90</v>
      </c>
      <c r="B195" s="279" t="s">
        <v>314</v>
      </c>
      <c r="C195" s="282" t="s">
        <v>315</v>
      </c>
      <c r="D195" s="278" t="s">
        <v>464</v>
      </c>
    </row>
    <row r="196" spans="1:4" s="281" customFormat="1" x14ac:dyDescent="0.35">
      <c r="A196" s="278">
        <v>91</v>
      </c>
      <c r="B196" s="279" t="s">
        <v>280</v>
      </c>
      <c r="C196" s="282" t="s">
        <v>281</v>
      </c>
      <c r="D196" s="278" t="s">
        <v>464</v>
      </c>
    </row>
    <row r="197" spans="1:4" s="281" customFormat="1" x14ac:dyDescent="0.35">
      <c r="A197" s="278">
        <v>92</v>
      </c>
      <c r="B197" s="279" t="s">
        <v>326</v>
      </c>
      <c r="C197" s="282" t="s">
        <v>327</v>
      </c>
      <c r="D197" s="278" t="s">
        <v>464</v>
      </c>
    </row>
    <row r="198" spans="1:4" s="281" customFormat="1" x14ac:dyDescent="0.35">
      <c r="A198" s="278">
        <v>93</v>
      </c>
      <c r="B198" s="287" t="s">
        <v>749</v>
      </c>
      <c r="C198" s="282" t="s">
        <v>750</v>
      </c>
      <c r="D198" s="278"/>
    </row>
    <row r="199" spans="1:4" s="281" customFormat="1" x14ac:dyDescent="0.35">
      <c r="A199" s="278">
        <v>94</v>
      </c>
      <c r="B199" s="279" t="s">
        <v>751</v>
      </c>
      <c r="C199" s="282" t="s">
        <v>752</v>
      </c>
      <c r="D199" s="278" t="s">
        <v>464</v>
      </c>
    </row>
    <row r="200" spans="1:4" s="281" customFormat="1" x14ac:dyDescent="0.35">
      <c r="A200" s="278">
        <v>351</v>
      </c>
      <c r="B200" s="279">
        <v>351</v>
      </c>
      <c r="C200" s="282" t="s">
        <v>753</v>
      </c>
      <c r="D200" s="278" t="s">
        <v>464</v>
      </c>
    </row>
    <row r="201" spans="1:4" s="281" customFormat="1" x14ac:dyDescent="0.35">
      <c r="A201" s="278">
        <v>95</v>
      </c>
      <c r="B201" s="279" t="s">
        <v>754</v>
      </c>
      <c r="C201" s="282" t="s">
        <v>755</v>
      </c>
      <c r="D201" s="278" t="s">
        <v>464</v>
      </c>
    </row>
    <row r="202" spans="1:4" s="281" customFormat="1" x14ac:dyDescent="0.35">
      <c r="A202" s="278">
        <v>96</v>
      </c>
      <c r="B202" s="279" t="s">
        <v>756</v>
      </c>
      <c r="C202" s="280" t="s">
        <v>757</v>
      </c>
      <c r="D202" s="278" t="s">
        <v>460</v>
      </c>
    </row>
    <row r="203" spans="1:4" s="281" customFormat="1" x14ac:dyDescent="0.35">
      <c r="A203" s="278">
        <v>97</v>
      </c>
      <c r="B203" s="279" t="s">
        <v>758</v>
      </c>
      <c r="C203" s="282" t="s">
        <v>759</v>
      </c>
      <c r="D203" s="278" t="s">
        <v>464</v>
      </c>
    </row>
    <row r="204" spans="1:4" s="281" customFormat="1" x14ac:dyDescent="0.35">
      <c r="A204" s="278">
        <v>98</v>
      </c>
      <c r="B204" s="279" t="s">
        <v>760</v>
      </c>
      <c r="C204" s="280" t="s">
        <v>761</v>
      </c>
      <c r="D204" s="278" t="s">
        <v>460</v>
      </c>
    </row>
    <row r="205" spans="1:4" s="281" customFormat="1" x14ac:dyDescent="0.35">
      <c r="A205" s="278">
        <v>99</v>
      </c>
      <c r="B205" s="279" t="s">
        <v>762</v>
      </c>
      <c r="C205" s="280" t="s">
        <v>763</v>
      </c>
      <c r="D205" s="278"/>
    </row>
    <row r="206" spans="1:4" s="281" customFormat="1" x14ac:dyDescent="0.35">
      <c r="A206" s="278">
        <v>243</v>
      </c>
      <c r="B206" s="279" t="s">
        <v>764</v>
      </c>
      <c r="C206" s="282" t="s">
        <v>765</v>
      </c>
      <c r="D206" s="278" t="s">
        <v>460</v>
      </c>
    </row>
    <row r="207" spans="1:4" s="281" customFormat="1" x14ac:dyDescent="0.35">
      <c r="A207" s="278">
        <v>100</v>
      </c>
      <c r="B207" s="279" t="s">
        <v>766</v>
      </c>
      <c r="C207" s="282" t="s">
        <v>767</v>
      </c>
      <c r="D207" s="278"/>
    </row>
    <row r="208" spans="1:4" s="281" customFormat="1" x14ac:dyDescent="0.35">
      <c r="A208" s="278">
        <v>101</v>
      </c>
      <c r="B208" s="279" t="s">
        <v>768</v>
      </c>
      <c r="C208" s="282" t="s">
        <v>769</v>
      </c>
      <c r="D208" s="278" t="s">
        <v>464</v>
      </c>
    </row>
    <row r="209" spans="1:4" s="281" customFormat="1" x14ac:dyDescent="0.35">
      <c r="A209" s="278">
        <v>102</v>
      </c>
      <c r="B209" s="279" t="s">
        <v>770</v>
      </c>
      <c r="C209" s="282" t="s">
        <v>771</v>
      </c>
      <c r="D209" s="278"/>
    </row>
    <row r="210" spans="1:4" s="281" customFormat="1" x14ac:dyDescent="0.35">
      <c r="A210" s="278">
        <v>103</v>
      </c>
      <c r="B210" s="279" t="s">
        <v>772</v>
      </c>
      <c r="C210" s="282" t="s">
        <v>773</v>
      </c>
      <c r="D210" s="278" t="s">
        <v>464</v>
      </c>
    </row>
    <row r="211" spans="1:4" s="281" customFormat="1" x14ac:dyDescent="0.35">
      <c r="A211" s="278">
        <v>105</v>
      </c>
      <c r="B211" s="279" t="s">
        <v>774</v>
      </c>
      <c r="C211" s="280" t="s">
        <v>775</v>
      </c>
      <c r="D211" s="278" t="s">
        <v>460</v>
      </c>
    </row>
    <row r="212" spans="1:4" s="281" customFormat="1" x14ac:dyDescent="0.35">
      <c r="A212" s="278">
        <v>108</v>
      </c>
      <c r="B212" s="279" t="s">
        <v>282</v>
      </c>
      <c r="C212" s="282" t="s">
        <v>283</v>
      </c>
      <c r="D212" s="278" t="s">
        <v>464</v>
      </c>
    </row>
    <row r="213" spans="1:4" s="281" customFormat="1" x14ac:dyDescent="0.35">
      <c r="A213" s="278">
        <v>114</v>
      </c>
      <c r="B213" s="279" t="s">
        <v>776</v>
      </c>
      <c r="C213" s="282" t="s">
        <v>777</v>
      </c>
      <c r="D213" s="278" t="s">
        <v>464</v>
      </c>
    </row>
    <row r="214" spans="1:4" s="281" customFormat="1" x14ac:dyDescent="0.35">
      <c r="A214" s="278">
        <v>246</v>
      </c>
      <c r="B214" s="279" t="s">
        <v>778</v>
      </c>
      <c r="C214" s="282" t="s">
        <v>779</v>
      </c>
      <c r="D214" s="278"/>
    </row>
    <row r="215" spans="1:4" s="281" customFormat="1" x14ac:dyDescent="0.35">
      <c r="A215" s="278">
        <v>230</v>
      </c>
      <c r="B215" s="279" t="s">
        <v>780</v>
      </c>
      <c r="C215" s="282" t="s">
        <v>781</v>
      </c>
      <c r="D215" s="278" t="s">
        <v>464</v>
      </c>
    </row>
    <row r="216" spans="1:4" s="281" customFormat="1" x14ac:dyDescent="0.35">
      <c r="A216" s="278">
        <v>118</v>
      </c>
      <c r="B216" s="279" t="s">
        <v>284</v>
      </c>
      <c r="C216" s="282" t="s">
        <v>285</v>
      </c>
      <c r="D216" s="278" t="s">
        <v>464</v>
      </c>
    </row>
    <row r="217" spans="1:4" s="281" customFormat="1" x14ac:dyDescent="0.35">
      <c r="A217" s="278">
        <v>325</v>
      </c>
      <c r="B217" s="279" t="s">
        <v>334</v>
      </c>
      <c r="C217" s="282" t="s">
        <v>782</v>
      </c>
      <c r="D217" s="278" t="s">
        <v>464</v>
      </c>
    </row>
    <row r="218" spans="1:4" s="281" customFormat="1" x14ac:dyDescent="0.35">
      <c r="A218" s="278">
        <v>119</v>
      </c>
      <c r="B218" s="279" t="s">
        <v>783</v>
      </c>
      <c r="C218" s="282" t="s">
        <v>784</v>
      </c>
      <c r="D218" s="278" t="s">
        <v>464</v>
      </c>
    </row>
    <row r="219" spans="1:4" s="281" customFormat="1" x14ac:dyDescent="0.35">
      <c r="A219" s="278">
        <v>130</v>
      </c>
      <c r="B219" s="279" t="s">
        <v>785</v>
      </c>
      <c r="C219" s="282" t="s">
        <v>786</v>
      </c>
      <c r="D219" s="278" t="s">
        <v>460</v>
      </c>
    </row>
    <row r="220" spans="1:4" s="281" customFormat="1" x14ac:dyDescent="0.35">
      <c r="A220" s="278">
        <v>131</v>
      </c>
      <c r="B220" s="279" t="s">
        <v>395</v>
      </c>
      <c r="C220" s="282" t="s">
        <v>396</v>
      </c>
      <c r="D220" s="278" t="s">
        <v>464</v>
      </c>
    </row>
    <row r="221" spans="1:4" s="281" customFormat="1" x14ac:dyDescent="0.35">
      <c r="A221" s="278">
        <v>132</v>
      </c>
      <c r="B221" s="279" t="s">
        <v>787</v>
      </c>
      <c r="C221" s="280" t="s">
        <v>788</v>
      </c>
      <c r="D221" s="278"/>
    </row>
    <row r="222" spans="1:4" s="281" customFormat="1" x14ac:dyDescent="0.35">
      <c r="A222" s="278">
        <v>134</v>
      </c>
      <c r="B222" s="279" t="s">
        <v>789</v>
      </c>
      <c r="C222" s="280" t="s">
        <v>790</v>
      </c>
      <c r="D222" s="278"/>
    </row>
    <row r="223" spans="1:4" s="281" customFormat="1" x14ac:dyDescent="0.35">
      <c r="A223" s="278">
        <v>140</v>
      </c>
      <c r="B223" s="279" t="s">
        <v>791</v>
      </c>
      <c r="C223" s="285" t="s">
        <v>792</v>
      </c>
      <c r="D223" s="278" t="s">
        <v>464</v>
      </c>
    </row>
    <row r="224" spans="1:4" s="281" customFormat="1" x14ac:dyDescent="0.35">
      <c r="A224" s="278">
        <v>136</v>
      </c>
      <c r="B224" s="279" t="s">
        <v>381</v>
      </c>
      <c r="C224" s="285" t="s">
        <v>793</v>
      </c>
      <c r="D224" s="278" t="s">
        <v>464</v>
      </c>
    </row>
    <row r="225" spans="1:4" s="281" customFormat="1" x14ac:dyDescent="0.35">
      <c r="A225" s="278">
        <v>414</v>
      </c>
      <c r="B225" s="279" t="s">
        <v>383</v>
      </c>
      <c r="C225" s="282" t="s">
        <v>384</v>
      </c>
      <c r="D225" s="278" t="s">
        <v>464</v>
      </c>
    </row>
    <row r="226" spans="1:4" s="281" customFormat="1" x14ac:dyDescent="0.35">
      <c r="A226" s="278">
        <v>145</v>
      </c>
      <c r="B226" s="279" t="s">
        <v>794</v>
      </c>
      <c r="C226" s="280" t="s">
        <v>795</v>
      </c>
      <c r="D226" s="278" t="s">
        <v>460</v>
      </c>
    </row>
    <row r="227" spans="1:4" s="281" customFormat="1" x14ac:dyDescent="0.35">
      <c r="A227" s="278">
        <v>146</v>
      </c>
      <c r="B227" s="279" t="s">
        <v>243</v>
      </c>
      <c r="C227" s="282" t="s">
        <v>244</v>
      </c>
      <c r="D227" s="278" t="s">
        <v>464</v>
      </c>
    </row>
    <row r="228" spans="1:4" s="281" customFormat="1" x14ac:dyDescent="0.35">
      <c r="A228" s="278">
        <v>148</v>
      </c>
      <c r="B228" s="279">
        <v>148</v>
      </c>
      <c r="C228" s="282" t="s">
        <v>796</v>
      </c>
      <c r="D228" s="278" t="s">
        <v>464</v>
      </c>
    </row>
    <row r="229" spans="1:4" s="281" customFormat="1" x14ac:dyDescent="0.35">
      <c r="A229" s="278">
        <v>149</v>
      </c>
      <c r="B229" s="279" t="s">
        <v>215</v>
      </c>
      <c r="C229" s="282" t="s">
        <v>216</v>
      </c>
      <c r="D229" s="278" t="s">
        <v>460</v>
      </c>
    </row>
    <row r="230" spans="1:4" s="281" customFormat="1" x14ac:dyDescent="0.35">
      <c r="A230" s="278">
        <v>150</v>
      </c>
      <c r="B230" s="279">
        <v>150</v>
      </c>
      <c r="C230" s="282" t="s">
        <v>797</v>
      </c>
      <c r="D230" s="278"/>
    </row>
    <row r="231" spans="1:4" s="281" customFormat="1" x14ac:dyDescent="0.35">
      <c r="A231" s="278">
        <v>152</v>
      </c>
      <c r="B231" s="279" t="s">
        <v>328</v>
      </c>
      <c r="C231" s="282" t="s">
        <v>329</v>
      </c>
      <c r="D231" s="278" t="s">
        <v>464</v>
      </c>
    </row>
    <row r="232" spans="1:4" s="281" customFormat="1" x14ac:dyDescent="0.35">
      <c r="A232" s="278">
        <v>156</v>
      </c>
      <c r="B232" s="279" t="s">
        <v>336</v>
      </c>
      <c r="C232" s="282" t="s">
        <v>337</v>
      </c>
      <c r="D232" s="278"/>
    </row>
    <row r="233" spans="1:4" s="281" customFormat="1" x14ac:dyDescent="0.35">
      <c r="A233" s="278">
        <v>158</v>
      </c>
      <c r="B233" s="279" t="s">
        <v>798</v>
      </c>
      <c r="C233" s="282" t="s">
        <v>799</v>
      </c>
      <c r="D233" s="278"/>
    </row>
    <row r="234" spans="1:4" s="281" customFormat="1" x14ac:dyDescent="0.35">
      <c r="A234" s="278">
        <v>159</v>
      </c>
      <c r="B234" s="279" t="s">
        <v>800</v>
      </c>
      <c r="C234" s="282" t="s">
        <v>801</v>
      </c>
      <c r="D234" s="278" t="s">
        <v>460</v>
      </c>
    </row>
    <row r="235" spans="1:4" s="281" customFormat="1" x14ac:dyDescent="0.35">
      <c r="A235" s="278">
        <v>161</v>
      </c>
      <c r="B235" s="279" t="s">
        <v>802</v>
      </c>
      <c r="C235" s="282" t="s">
        <v>803</v>
      </c>
      <c r="D235" s="278" t="s">
        <v>464</v>
      </c>
    </row>
    <row r="236" spans="1:4" s="281" customFormat="1" x14ac:dyDescent="0.35">
      <c r="A236" s="278">
        <v>162</v>
      </c>
      <c r="B236" s="279" t="s">
        <v>804</v>
      </c>
      <c r="C236" s="282" t="s">
        <v>805</v>
      </c>
      <c r="D236" s="278"/>
    </row>
    <row r="237" spans="1:4" s="281" customFormat="1" x14ac:dyDescent="0.35">
      <c r="A237" s="278">
        <v>163</v>
      </c>
      <c r="B237" s="279" t="s">
        <v>806</v>
      </c>
      <c r="C237" s="282" t="s">
        <v>807</v>
      </c>
      <c r="D237" s="278" t="s">
        <v>460</v>
      </c>
    </row>
    <row r="238" spans="1:4" s="281" customFormat="1" x14ac:dyDescent="0.35">
      <c r="A238" s="278">
        <v>164</v>
      </c>
      <c r="B238" s="279" t="s">
        <v>808</v>
      </c>
      <c r="C238" s="282" t="s">
        <v>809</v>
      </c>
      <c r="D238" s="278" t="s">
        <v>460</v>
      </c>
    </row>
    <row r="239" spans="1:4" s="281" customFormat="1" x14ac:dyDescent="0.35">
      <c r="A239" s="278">
        <v>415</v>
      </c>
      <c r="B239" s="279" t="s">
        <v>810</v>
      </c>
      <c r="C239" s="282" t="s">
        <v>811</v>
      </c>
      <c r="D239" s="278" t="s">
        <v>460</v>
      </c>
    </row>
    <row r="240" spans="1:4" s="281" customFormat="1" x14ac:dyDescent="0.35">
      <c r="A240" s="278">
        <v>165</v>
      </c>
      <c r="B240" s="279" t="s">
        <v>812</v>
      </c>
      <c r="C240" s="280" t="s">
        <v>813</v>
      </c>
      <c r="D240" s="278" t="s">
        <v>460</v>
      </c>
    </row>
    <row r="241" spans="1:4" s="281" customFormat="1" x14ac:dyDescent="0.35">
      <c r="A241" s="278">
        <v>166</v>
      </c>
      <c r="B241" s="279" t="s">
        <v>814</v>
      </c>
      <c r="C241" s="280" t="s">
        <v>815</v>
      </c>
      <c r="D241" s="278" t="s">
        <v>460</v>
      </c>
    </row>
    <row r="242" spans="1:4" s="281" customFormat="1" x14ac:dyDescent="0.35">
      <c r="A242" s="278">
        <v>167</v>
      </c>
      <c r="B242" s="287" t="s">
        <v>816</v>
      </c>
      <c r="C242" s="280" t="s">
        <v>817</v>
      </c>
      <c r="D242" s="278"/>
    </row>
    <row r="243" spans="1:4" s="281" customFormat="1" x14ac:dyDescent="0.35">
      <c r="A243" s="278">
        <v>168</v>
      </c>
      <c r="B243" s="287" t="s">
        <v>818</v>
      </c>
      <c r="C243" s="280" t="s">
        <v>819</v>
      </c>
      <c r="D243" s="278" t="s">
        <v>460</v>
      </c>
    </row>
    <row r="244" spans="1:4" s="281" customFormat="1" x14ac:dyDescent="0.35">
      <c r="A244" s="278">
        <v>169</v>
      </c>
      <c r="B244" s="279" t="s">
        <v>820</v>
      </c>
      <c r="C244" s="280" t="s">
        <v>821</v>
      </c>
      <c r="D244" s="278" t="s">
        <v>460</v>
      </c>
    </row>
    <row r="245" spans="1:4" s="281" customFormat="1" x14ac:dyDescent="0.35">
      <c r="A245" s="278">
        <v>172</v>
      </c>
      <c r="B245" s="286" t="s">
        <v>822</v>
      </c>
      <c r="C245" s="280" t="s">
        <v>823</v>
      </c>
      <c r="D245" s="278" t="s">
        <v>464</v>
      </c>
    </row>
    <row r="246" spans="1:4" s="281" customFormat="1" x14ac:dyDescent="0.35">
      <c r="A246" s="278">
        <v>175</v>
      </c>
      <c r="B246" s="279" t="s">
        <v>824</v>
      </c>
      <c r="C246" s="280" t="s">
        <v>825</v>
      </c>
      <c r="D246" s="278"/>
    </row>
    <row r="247" spans="1:4" s="281" customFormat="1" x14ac:dyDescent="0.35">
      <c r="A247" s="278">
        <v>186</v>
      </c>
      <c r="B247" s="279" t="s">
        <v>826</v>
      </c>
      <c r="C247" s="280" t="s">
        <v>827</v>
      </c>
      <c r="D247" s="278"/>
    </row>
    <row r="248" spans="1:4" s="281" customFormat="1" x14ac:dyDescent="0.35">
      <c r="A248" s="278">
        <v>185</v>
      </c>
      <c r="B248" s="279" t="s">
        <v>828</v>
      </c>
      <c r="C248" s="282" t="s">
        <v>829</v>
      </c>
      <c r="D248" s="278" t="s">
        <v>464</v>
      </c>
    </row>
    <row r="249" spans="1:4" s="281" customFormat="1" x14ac:dyDescent="0.35">
      <c r="A249" s="278">
        <v>416</v>
      </c>
      <c r="B249" s="279" t="s">
        <v>830</v>
      </c>
      <c r="C249" s="282" t="s">
        <v>831</v>
      </c>
      <c r="D249" s="278" t="s">
        <v>464</v>
      </c>
    </row>
    <row r="250" spans="1:4" s="281" customFormat="1" x14ac:dyDescent="0.35">
      <c r="A250" s="278">
        <v>419</v>
      </c>
      <c r="B250" s="279" t="s">
        <v>385</v>
      </c>
      <c r="C250" s="282" t="s">
        <v>386</v>
      </c>
      <c r="D250" s="278" t="s">
        <v>464</v>
      </c>
    </row>
    <row r="251" spans="1:4" s="281" customFormat="1" x14ac:dyDescent="0.35">
      <c r="A251" s="278">
        <v>417</v>
      </c>
      <c r="B251" s="279" t="s">
        <v>832</v>
      </c>
      <c r="C251" s="282" t="s">
        <v>833</v>
      </c>
      <c r="D251" s="278" t="s">
        <v>464</v>
      </c>
    </row>
    <row r="252" spans="1:4" s="281" customFormat="1" x14ac:dyDescent="0.35">
      <c r="A252" s="278">
        <v>187</v>
      </c>
      <c r="B252" s="279" t="s">
        <v>834</v>
      </c>
      <c r="C252" s="284" t="s">
        <v>835</v>
      </c>
      <c r="D252" s="278"/>
    </row>
    <row r="253" spans="1:4" s="281" customFormat="1" x14ac:dyDescent="0.35">
      <c r="A253" s="278">
        <v>420</v>
      </c>
      <c r="B253" s="279" t="s">
        <v>836</v>
      </c>
      <c r="C253" s="282" t="s">
        <v>837</v>
      </c>
      <c r="D253" s="278" t="s">
        <v>464</v>
      </c>
    </row>
    <row r="254" spans="1:4" s="281" customFormat="1" x14ac:dyDescent="0.35">
      <c r="A254" s="278">
        <v>421</v>
      </c>
      <c r="B254" s="279" t="s">
        <v>838</v>
      </c>
      <c r="C254" s="282" t="s">
        <v>839</v>
      </c>
      <c r="D254" s="278" t="s">
        <v>464</v>
      </c>
    </row>
    <row r="255" spans="1:4" s="281" customFormat="1" x14ac:dyDescent="0.35">
      <c r="A255" s="278">
        <v>422</v>
      </c>
      <c r="B255" s="279" t="s">
        <v>840</v>
      </c>
      <c r="C255" s="282" t="s">
        <v>841</v>
      </c>
      <c r="D255" s="278" t="s">
        <v>464</v>
      </c>
    </row>
    <row r="256" spans="1:4" s="281" customFormat="1" x14ac:dyDescent="0.35">
      <c r="A256" s="278">
        <v>423</v>
      </c>
      <c r="B256" s="279" t="s">
        <v>842</v>
      </c>
      <c r="C256" s="282" t="s">
        <v>843</v>
      </c>
      <c r="D256" s="278" t="s">
        <v>464</v>
      </c>
    </row>
    <row r="257" spans="1:4" s="281" customFormat="1" x14ac:dyDescent="0.35">
      <c r="A257" s="278">
        <v>188</v>
      </c>
      <c r="B257" s="279" t="s">
        <v>844</v>
      </c>
      <c r="C257" s="282" t="s">
        <v>845</v>
      </c>
      <c r="D257" s="278" t="s">
        <v>464</v>
      </c>
    </row>
    <row r="258" spans="1:4" s="281" customFormat="1" x14ac:dyDescent="0.35">
      <c r="A258" s="278">
        <v>189</v>
      </c>
      <c r="B258" s="279" t="s">
        <v>846</v>
      </c>
      <c r="C258" s="280" t="s">
        <v>847</v>
      </c>
      <c r="D258" s="278" t="s">
        <v>460</v>
      </c>
    </row>
    <row r="259" spans="1:4" s="281" customFormat="1" x14ac:dyDescent="0.35">
      <c r="A259" s="278">
        <v>520</v>
      </c>
      <c r="B259" s="279" t="s">
        <v>407</v>
      </c>
      <c r="C259" s="282" t="s">
        <v>408</v>
      </c>
      <c r="D259" s="278" t="s">
        <v>464</v>
      </c>
    </row>
    <row r="260" spans="1:4" s="281" customFormat="1" x14ac:dyDescent="0.35">
      <c r="A260" s="278">
        <v>247</v>
      </c>
      <c r="B260" s="279" t="s">
        <v>848</v>
      </c>
      <c r="C260" s="282" t="s">
        <v>849</v>
      </c>
      <c r="D260" s="278"/>
    </row>
    <row r="261" spans="1:4" s="281" customFormat="1" x14ac:dyDescent="0.35">
      <c r="A261" s="278">
        <v>248</v>
      </c>
      <c r="B261" s="279" t="s">
        <v>850</v>
      </c>
      <c r="C261" s="282" t="s">
        <v>851</v>
      </c>
      <c r="D261" s="278"/>
    </row>
    <row r="262" spans="1:4" s="281" customFormat="1" x14ac:dyDescent="0.35">
      <c r="A262" s="278">
        <v>328</v>
      </c>
      <c r="B262" s="279" t="s">
        <v>286</v>
      </c>
      <c r="C262" s="282" t="s">
        <v>852</v>
      </c>
      <c r="D262" s="278" t="s">
        <v>464</v>
      </c>
    </row>
    <row r="263" spans="1:4" s="281" customFormat="1" x14ac:dyDescent="0.35">
      <c r="A263" s="278">
        <v>194</v>
      </c>
      <c r="B263" s="279" t="s">
        <v>853</v>
      </c>
      <c r="C263" s="282" t="s">
        <v>854</v>
      </c>
      <c r="D263" s="278" t="s">
        <v>464</v>
      </c>
    </row>
    <row r="264" spans="1:4" s="281" customFormat="1" x14ac:dyDescent="0.35">
      <c r="A264" s="278">
        <v>197</v>
      </c>
      <c r="B264" s="279" t="s">
        <v>855</v>
      </c>
      <c r="C264" s="282" t="s">
        <v>856</v>
      </c>
      <c r="D264" s="278" t="s">
        <v>464</v>
      </c>
    </row>
    <row r="265" spans="1:4" s="281" customFormat="1" x14ac:dyDescent="0.35">
      <c r="A265" s="278">
        <v>198</v>
      </c>
      <c r="B265" s="279" t="s">
        <v>857</v>
      </c>
      <c r="C265" s="282" t="s">
        <v>858</v>
      </c>
      <c r="D265" s="278" t="s">
        <v>460</v>
      </c>
    </row>
    <row r="266" spans="1:4" s="281" customFormat="1" x14ac:dyDescent="0.35">
      <c r="A266" s="278">
        <v>521</v>
      </c>
      <c r="B266" s="279" t="s">
        <v>859</v>
      </c>
      <c r="C266" s="285" t="s">
        <v>860</v>
      </c>
      <c r="D266" s="278"/>
    </row>
    <row r="267" spans="1:4" s="281" customFormat="1" x14ac:dyDescent="0.35">
      <c r="A267" s="278">
        <v>199</v>
      </c>
      <c r="B267" s="279" t="s">
        <v>861</v>
      </c>
      <c r="C267" s="280" t="s">
        <v>862</v>
      </c>
      <c r="D267" s="278"/>
    </row>
    <row r="268" spans="1:4" s="281" customFormat="1" x14ac:dyDescent="0.35">
      <c r="A268" s="278">
        <v>200</v>
      </c>
      <c r="B268" s="279">
        <v>200</v>
      </c>
      <c r="C268" s="280" t="s">
        <v>863</v>
      </c>
      <c r="D268" s="278" t="s">
        <v>460</v>
      </c>
    </row>
    <row r="269" spans="1:4" s="281" customFormat="1" x14ac:dyDescent="0.35">
      <c r="A269" s="278">
        <v>201</v>
      </c>
      <c r="B269" s="279" t="s">
        <v>864</v>
      </c>
      <c r="C269" s="282" t="s">
        <v>865</v>
      </c>
      <c r="D269" s="278" t="s">
        <v>464</v>
      </c>
    </row>
    <row r="270" spans="1:4" s="281" customFormat="1" x14ac:dyDescent="0.35">
      <c r="A270" s="278">
        <v>202</v>
      </c>
      <c r="B270" s="279" t="s">
        <v>866</v>
      </c>
      <c r="C270" s="282" t="s">
        <v>867</v>
      </c>
      <c r="D270" s="278" t="s">
        <v>464</v>
      </c>
    </row>
    <row r="271" spans="1:4" s="281" customFormat="1" x14ac:dyDescent="0.35">
      <c r="A271" s="278">
        <v>258</v>
      </c>
      <c r="B271" s="279" t="s">
        <v>868</v>
      </c>
      <c r="C271" s="282" t="s">
        <v>869</v>
      </c>
      <c r="D271" s="278"/>
    </row>
    <row r="272" spans="1:4" s="281" customFormat="1" x14ac:dyDescent="0.35">
      <c r="A272" s="278">
        <v>259</v>
      </c>
      <c r="B272" s="279" t="s">
        <v>870</v>
      </c>
      <c r="C272" s="282" t="s">
        <v>871</v>
      </c>
      <c r="D272" s="278" t="s">
        <v>464</v>
      </c>
    </row>
    <row r="273" spans="1:4" s="281" customFormat="1" x14ac:dyDescent="0.35">
      <c r="A273" s="278">
        <v>260</v>
      </c>
      <c r="B273" s="279" t="s">
        <v>872</v>
      </c>
      <c r="C273" s="282" t="s">
        <v>873</v>
      </c>
      <c r="D273" s="278" t="s">
        <v>464</v>
      </c>
    </row>
    <row r="274" spans="1:4" s="281" customFormat="1" x14ac:dyDescent="0.35">
      <c r="A274" s="278">
        <v>261</v>
      </c>
      <c r="B274" s="279" t="s">
        <v>874</v>
      </c>
      <c r="C274" s="282" t="s">
        <v>875</v>
      </c>
      <c r="D274" s="278" t="s">
        <v>464</v>
      </c>
    </row>
    <row r="275" spans="1:4" s="281" customFormat="1" x14ac:dyDescent="0.35">
      <c r="A275" s="278">
        <v>262</v>
      </c>
      <c r="B275" s="279" t="s">
        <v>876</v>
      </c>
      <c r="C275" s="282" t="s">
        <v>877</v>
      </c>
      <c r="D275" s="278" t="s">
        <v>464</v>
      </c>
    </row>
    <row r="276" spans="1:4" s="281" customFormat="1" x14ac:dyDescent="0.35">
      <c r="A276" s="278">
        <v>320</v>
      </c>
      <c r="B276" s="279" t="s">
        <v>878</v>
      </c>
      <c r="C276" s="280" t="s">
        <v>879</v>
      </c>
      <c r="D276" s="278" t="s">
        <v>460</v>
      </c>
    </row>
    <row r="277" spans="1:4" s="281" customFormat="1" x14ac:dyDescent="0.35">
      <c r="A277" s="278">
        <v>523</v>
      </c>
      <c r="B277" s="279" t="s">
        <v>880</v>
      </c>
      <c r="C277" s="285" t="s">
        <v>881</v>
      </c>
      <c r="D277" s="278" t="s">
        <v>460</v>
      </c>
    </row>
    <row r="278" spans="1:4" s="281" customFormat="1" x14ac:dyDescent="0.35">
      <c r="A278" s="278">
        <v>204</v>
      </c>
      <c r="B278" s="279" t="s">
        <v>882</v>
      </c>
      <c r="C278" s="280" t="s">
        <v>883</v>
      </c>
      <c r="D278" s="278"/>
    </row>
    <row r="279" spans="1:4" s="281" customFormat="1" x14ac:dyDescent="0.35">
      <c r="A279" s="278">
        <v>205</v>
      </c>
      <c r="B279" s="279" t="s">
        <v>884</v>
      </c>
      <c r="C279" s="280" t="s">
        <v>885</v>
      </c>
      <c r="D279" s="278"/>
    </row>
    <row r="280" spans="1:4" s="281" customFormat="1" x14ac:dyDescent="0.35">
      <c r="A280" s="278">
        <v>210</v>
      </c>
      <c r="B280" s="279" t="s">
        <v>886</v>
      </c>
      <c r="C280" s="282" t="s">
        <v>887</v>
      </c>
      <c r="D280" s="278" t="s">
        <v>464</v>
      </c>
    </row>
    <row r="281" spans="1:4" s="281" customFormat="1" x14ac:dyDescent="0.35">
      <c r="A281" s="278">
        <v>211</v>
      </c>
      <c r="B281" s="279" t="s">
        <v>888</v>
      </c>
      <c r="C281" s="282" t="s">
        <v>889</v>
      </c>
      <c r="D281" s="278" t="s">
        <v>464</v>
      </c>
    </row>
    <row r="282" spans="1:4" s="281" customFormat="1" x14ac:dyDescent="0.35">
      <c r="A282" s="278">
        <v>524</v>
      </c>
      <c r="B282" s="279" t="s">
        <v>890</v>
      </c>
      <c r="C282" s="282" t="s">
        <v>891</v>
      </c>
      <c r="D282" s="278" t="s">
        <v>464</v>
      </c>
    </row>
    <row r="283" spans="1:4" s="281" customFormat="1" x14ac:dyDescent="0.35">
      <c r="A283" s="278">
        <v>213</v>
      </c>
      <c r="B283" s="279" t="s">
        <v>892</v>
      </c>
      <c r="C283" s="282" t="s">
        <v>893</v>
      </c>
      <c r="D283" s="278" t="s">
        <v>464</v>
      </c>
    </row>
    <row r="284" spans="1:4" s="281" customFormat="1" x14ac:dyDescent="0.35">
      <c r="A284" s="278">
        <v>319</v>
      </c>
      <c r="B284" s="279" t="s">
        <v>894</v>
      </c>
      <c r="C284" s="282" t="s">
        <v>895</v>
      </c>
      <c r="D284" s="278" t="s">
        <v>460</v>
      </c>
    </row>
    <row r="285" spans="1:4" s="281" customFormat="1" x14ac:dyDescent="0.35">
      <c r="A285" s="278">
        <v>214</v>
      </c>
      <c r="B285" s="279" t="s">
        <v>896</v>
      </c>
      <c r="C285" s="280" t="s">
        <v>897</v>
      </c>
      <c r="D285" s="278" t="s">
        <v>460</v>
      </c>
    </row>
    <row r="286" spans="1:4" s="281" customFormat="1" x14ac:dyDescent="0.35">
      <c r="A286" s="278">
        <v>221</v>
      </c>
      <c r="B286" s="279" t="s">
        <v>898</v>
      </c>
      <c r="C286" s="282" t="s">
        <v>899</v>
      </c>
      <c r="D286" s="278" t="s">
        <v>460</v>
      </c>
    </row>
    <row r="287" spans="1:4" s="281" customFormat="1" x14ac:dyDescent="0.35">
      <c r="A287" s="278">
        <v>263</v>
      </c>
      <c r="B287" s="279" t="s">
        <v>900</v>
      </c>
      <c r="C287" s="282" t="s">
        <v>901</v>
      </c>
      <c r="D287" s="278" t="s">
        <v>460</v>
      </c>
    </row>
    <row r="288" spans="1:4" s="281" customFormat="1" x14ac:dyDescent="0.35">
      <c r="A288" s="278">
        <v>264</v>
      </c>
      <c r="B288" s="279" t="s">
        <v>902</v>
      </c>
      <c r="C288" s="282" t="s">
        <v>903</v>
      </c>
      <c r="D288" s="278" t="s">
        <v>460</v>
      </c>
    </row>
    <row r="289" spans="1:4" s="281" customFormat="1" x14ac:dyDescent="0.35">
      <c r="A289" s="278">
        <v>49</v>
      </c>
      <c r="B289" s="279" t="s">
        <v>904</v>
      </c>
      <c r="C289" s="282" t="s">
        <v>905</v>
      </c>
      <c r="D289" s="278" t="s">
        <v>460</v>
      </c>
    </row>
    <row r="290" spans="1:4" s="281" customFormat="1" x14ac:dyDescent="0.35">
      <c r="A290" s="278">
        <v>50</v>
      </c>
      <c r="B290" s="279" t="s">
        <v>906</v>
      </c>
      <c r="C290" s="282" t="s">
        <v>907</v>
      </c>
      <c r="D290" s="278" t="s">
        <v>460</v>
      </c>
    </row>
    <row r="291" spans="1:4" s="281" customFormat="1" x14ac:dyDescent="0.35">
      <c r="A291" s="278">
        <v>51</v>
      </c>
      <c r="B291" s="279" t="s">
        <v>908</v>
      </c>
      <c r="C291" s="282" t="s">
        <v>909</v>
      </c>
      <c r="D291" s="278"/>
    </row>
    <row r="292" spans="1:4" s="281" customFormat="1" x14ac:dyDescent="0.35">
      <c r="A292" s="278">
        <v>223</v>
      </c>
      <c r="B292" s="279" t="s">
        <v>910</v>
      </c>
      <c r="C292" s="280" t="s">
        <v>911</v>
      </c>
      <c r="D292" s="278" t="s">
        <v>460</v>
      </c>
    </row>
    <row r="293" spans="1:4" s="281" customFormat="1" x14ac:dyDescent="0.35">
      <c r="A293" s="278">
        <v>224</v>
      </c>
      <c r="B293" s="279" t="s">
        <v>912</v>
      </c>
      <c r="C293" s="280" t="s">
        <v>913</v>
      </c>
      <c r="D293" s="278" t="s">
        <v>460</v>
      </c>
    </row>
    <row r="294" spans="1:4" s="281" customFormat="1" x14ac:dyDescent="0.35">
      <c r="A294" s="278">
        <v>225</v>
      </c>
      <c r="B294" s="279" t="s">
        <v>914</v>
      </c>
      <c r="C294" s="282" t="s">
        <v>915</v>
      </c>
      <c r="D294" s="278" t="s">
        <v>464</v>
      </c>
    </row>
    <row r="295" spans="1:4" s="281" customFormat="1" x14ac:dyDescent="0.35">
      <c r="A295" s="278">
        <v>227</v>
      </c>
      <c r="B295" s="279">
        <v>227</v>
      </c>
      <c r="C295" s="282" t="s">
        <v>916</v>
      </c>
      <c r="D295" s="278"/>
    </row>
    <row r="296" spans="1:4" s="281" customFormat="1" x14ac:dyDescent="0.35">
      <c r="A296" s="278">
        <v>357</v>
      </c>
      <c r="B296" s="279" t="s">
        <v>917</v>
      </c>
      <c r="C296" s="282" t="s">
        <v>918</v>
      </c>
      <c r="D296" s="278" t="s">
        <v>460</v>
      </c>
    </row>
    <row r="297" spans="1:4" s="281" customFormat="1" x14ac:dyDescent="0.35">
      <c r="A297" s="278">
        <v>228</v>
      </c>
      <c r="B297" s="279" t="s">
        <v>919</v>
      </c>
      <c r="C297" s="282" t="s">
        <v>920</v>
      </c>
      <c r="D297" s="278" t="s">
        <v>464</v>
      </c>
    </row>
    <row r="298" spans="1:4" s="281" customFormat="1" x14ac:dyDescent="0.35">
      <c r="A298" s="278">
        <v>229</v>
      </c>
      <c r="B298" s="279" t="s">
        <v>316</v>
      </c>
      <c r="C298" s="282" t="s">
        <v>317</v>
      </c>
      <c r="D298" s="278" t="s">
        <v>464</v>
      </c>
    </row>
    <row r="299" spans="1:4" s="281" customFormat="1" x14ac:dyDescent="0.35">
      <c r="A299" s="278">
        <v>231</v>
      </c>
      <c r="B299" s="279" t="s">
        <v>921</v>
      </c>
      <c r="C299" s="282" t="s">
        <v>922</v>
      </c>
      <c r="D299" s="278"/>
    </row>
    <row r="300" spans="1:4" s="281" customFormat="1" x14ac:dyDescent="0.35">
      <c r="A300" s="278">
        <v>232</v>
      </c>
      <c r="B300" s="279" t="s">
        <v>923</v>
      </c>
      <c r="C300" s="282" t="s">
        <v>924</v>
      </c>
      <c r="D300" s="278" t="s">
        <v>464</v>
      </c>
    </row>
    <row r="301" spans="1:4" s="281" customFormat="1" x14ac:dyDescent="0.35">
      <c r="A301" s="278">
        <v>233</v>
      </c>
      <c r="B301" s="279" t="s">
        <v>338</v>
      </c>
      <c r="C301" s="282" t="s">
        <v>925</v>
      </c>
      <c r="D301" s="278" t="s">
        <v>464</v>
      </c>
    </row>
    <row r="302" spans="1:4" s="281" customFormat="1" x14ac:dyDescent="0.35">
      <c r="A302" s="278">
        <v>234</v>
      </c>
      <c r="B302" s="279" t="s">
        <v>926</v>
      </c>
      <c r="C302" s="282" t="s">
        <v>927</v>
      </c>
      <c r="D302" s="278" t="s">
        <v>464</v>
      </c>
    </row>
    <row r="303" spans="1:4" s="281" customFormat="1" x14ac:dyDescent="0.35">
      <c r="A303" s="278">
        <v>265</v>
      </c>
      <c r="B303" s="279" t="s">
        <v>928</v>
      </c>
      <c r="C303" s="282" t="s">
        <v>929</v>
      </c>
      <c r="D303" s="278" t="s">
        <v>464</v>
      </c>
    </row>
    <row r="304" spans="1:4" s="281" customFormat="1" x14ac:dyDescent="0.35">
      <c r="A304" s="278">
        <v>266</v>
      </c>
      <c r="B304" s="279" t="s">
        <v>387</v>
      </c>
      <c r="C304" s="282" t="s">
        <v>388</v>
      </c>
      <c r="D304" s="278" t="s">
        <v>464</v>
      </c>
    </row>
    <row r="305" spans="1:4" s="281" customFormat="1" x14ac:dyDescent="0.35">
      <c r="A305" s="278">
        <v>267</v>
      </c>
      <c r="B305" s="279" t="s">
        <v>930</v>
      </c>
      <c r="C305" s="282" t="s">
        <v>931</v>
      </c>
      <c r="D305" s="278"/>
    </row>
    <row r="306" spans="1:4" s="281" customFormat="1" x14ac:dyDescent="0.35">
      <c r="A306" s="278">
        <v>268</v>
      </c>
      <c r="B306" s="279" t="s">
        <v>932</v>
      </c>
      <c r="C306" s="282" t="s">
        <v>933</v>
      </c>
      <c r="D306" s="278" t="s">
        <v>464</v>
      </c>
    </row>
    <row r="307" spans="1:4" s="281" customFormat="1" x14ac:dyDescent="0.35">
      <c r="A307" s="278">
        <v>269</v>
      </c>
      <c r="B307" s="279" t="s">
        <v>934</v>
      </c>
      <c r="C307" s="282" t="s">
        <v>935</v>
      </c>
      <c r="D307" s="278" t="s">
        <v>464</v>
      </c>
    </row>
    <row r="308" spans="1:4" s="281" customFormat="1" x14ac:dyDescent="0.35">
      <c r="A308" s="278">
        <v>270</v>
      </c>
      <c r="B308" s="279" t="s">
        <v>936</v>
      </c>
      <c r="C308" s="282" t="s">
        <v>937</v>
      </c>
      <c r="D308" s="278" t="s">
        <v>464</v>
      </c>
    </row>
    <row r="309" spans="1:4" s="281" customFormat="1" x14ac:dyDescent="0.35">
      <c r="A309" s="278">
        <v>271</v>
      </c>
      <c r="B309" s="279" t="s">
        <v>938</v>
      </c>
      <c r="C309" s="282" t="s">
        <v>939</v>
      </c>
      <c r="D309" s="278" t="s">
        <v>464</v>
      </c>
    </row>
    <row r="310" spans="1:4" s="281" customFormat="1" x14ac:dyDescent="0.35">
      <c r="A310" s="278">
        <v>272</v>
      </c>
      <c r="B310" s="279" t="s">
        <v>940</v>
      </c>
      <c r="C310" s="282" t="s">
        <v>941</v>
      </c>
      <c r="D310" s="278" t="s">
        <v>464</v>
      </c>
    </row>
    <row r="311" spans="1:4" s="281" customFormat="1" x14ac:dyDescent="0.35">
      <c r="A311" s="278">
        <v>236</v>
      </c>
      <c r="B311" s="279" t="s">
        <v>942</v>
      </c>
      <c r="C311" s="282" t="s">
        <v>943</v>
      </c>
      <c r="D311" s="278" t="s">
        <v>464</v>
      </c>
    </row>
    <row r="312" spans="1:4" s="281" customFormat="1" x14ac:dyDescent="0.35">
      <c r="A312" s="278">
        <v>237</v>
      </c>
      <c r="B312" s="279" t="s">
        <v>944</v>
      </c>
      <c r="C312" s="282" t="s">
        <v>945</v>
      </c>
      <c r="D312" s="278" t="s">
        <v>464</v>
      </c>
    </row>
    <row r="313" spans="1:4" s="281" customFormat="1" x14ac:dyDescent="0.35">
      <c r="A313" s="278">
        <v>235</v>
      </c>
      <c r="B313" s="279" t="s">
        <v>946</v>
      </c>
      <c r="C313" s="282" t="s">
        <v>947</v>
      </c>
      <c r="D313" s="278" t="s">
        <v>464</v>
      </c>
    </row>
    <row r="314" spans="1:4" s="281" customFormat="1" x14ac:dyDescent="0.35">
      <c r="A314" s="278">
        <v>238</v>
      </c>
      <c r="B314" s="279" t="s">
        <v>948</v>
      </c>
      <c r="C314" s="280" t="s">
        <v>949</v>
      </c>
      <c r="D314" s="278">
        <v>0</v>
      </c>
    </row>
    <row r="315" spans="1:4" s="281" customFormat="1" x14ac:dyDescent="0.35">
      <c r="A315" s="278">
        <v>424</v>
      </c>
      <c r="B315" s="279" t="s">
        <v>245</v>
      </c>
      <c r="C315" s="282" t="s">
        <v>246</v>
      </c>
      <c r="D315" s="278" t="s">
        <v>464</v>
      </c>
    </row>
    <row r="316" spans="1:4" s="281" customFormat="1" x14ac:dyDescent="0.35">
      <c r="A316" s="278">
        <v>425</v>
      </c>
      <c r="B316" s="279" t="s">
        <v>247</v>
      </c>
      <c r="C316" s="282" t="s">
        <v>248</v>
      </c>
      <c r="D316" s="278" t="s">
        <v>464</v>
      </c>
    </row>
    <row r="317" spans="1:4" s="281" customFormat="1" x14ac:dyDescent="0.35">
      <c r="A317" s="278">
        <v>239</v>
      </c>
      <c r="B317" s="279">
        <v>239</v>
      </c>
      <c r="C317" s="282" t="s">
        <v>950</v>
      </c>
      <c r="D317" s="278" t="s">
        <v>460</v>
      </c>
    </row>
    <row r="318" spans="1:4" s="281" customFormat="1" x14ac:dyDescent="0.35">
      <c r="A318" s="278">
        <v>241</v>
      </c>
      <c r="B318" s="279" t="s">
        <v>951</v>
      </c>
      <c r="C318" s="280" t="s">
        <v>952</v>
      </c>
      <c r="D318" s="278" t="s">
        <v>460</v>
      </c>
    </row>
    <row r="319" spans="1:4" s="281" customFormat="1" x14ac:dyDescent="0.35">
      <c r="A319" s="278">
        <v>250</v>
      </c>
      <c r="B319" s="279" t="s">
        <v>217</v>
      </c>
      <c r="C319" s="282" t="s">
        <v>218</v>
      </c>
      <c r="D319" s="278" t="s">
        <v>464</v>
      </c>
    </row>
    <row r="320" spans="1:4" s="281" customFormat="1" x14ac:dyDescent="0.35">
      <c r="A320" s="278">
        <v>251</v>
      </c>
      <c r="B320" s="279" t="s">
        <v>953</v>
      </c>
      <c r="C320" s="282" t="s">
        <v>954</v>
      </c>
      <c r="D320" s="278" t="s">
        <v>460</v>
      </c>
    </row>
    <row r="321" spans="1:4" s="281" customFormat="1" x14ac:dyDescent="0.35">
      <c r="A321" s="278">
        <v>252</v>
      </c>
      <c r="B321" s="279" t="s">
        <v>955</v>
      </c>
      <c r="C321" s="280" t="s">
        <v>956</v>
      </c>
      <c r="D321" s="278" t="s">
        <v>460</v>
      </c>
    </row>
    <row r="322" spans="1:4" s="281" customFormat="1" x14ac:dyDescent="0.35">
      <c r="A322" s="278">
        <v>253</v>
      </c>
      <c r="B322" s="279" t="s">
        <v>957</v>
      </c>
      <c r="C322" s="280" t="s">
        <v>958</v>
      </c>
      <c r="D322" s="278" t="s">
        <v>460</v>
      </c>
    </row>
    <row r="323" spans="1:4" s="281" customFormat="1" x14ac:dyDescent="0.35">
      <c r="A323" s="278">
        <v>285</v>
      </c>
      <c r="B323" s="279" t="s">
        <v>959</v>
      </c>
      <c r="C323" s="282" t="s">
        <v>960</v>
      </c>
      <c r="D323" s="278" t="s">
        <v>464</v>
      </c>
    </row>
    <row r="324" spans="1:4" s="281" customFormat="1" x14ac:dyDescent="0.35">
      <c r="A324" s="278">
        <v>352</v>
      </c>
      <c r="B324" s="279">
        <v>352</v>
      </c>
      <c r="C324" s="282" t="s">
        <v>961</v>
      </c>
      <c r="D324" s="278" t="s">
        <v>464</v>
      </c>
    </row>
    <row r="325" spans="1:4" s="281" customFormat="1" x14ac:dyDescent="0.35">
      <c r="A325" s="278">
        <v>255</v>
      </c>
      <c r="B325" s="279" t="s">
        <v>962</v>
      </c>
      <c r="C325" s="280" t="s">
        <v>963</v>
      </c>
      <c r="D325" s="278" t="s">
        <v>460</v>
      </c>
    </row>
    <row r="326" spans="1:4" s="281" customFormat="1" x14ac:dyDescent="0.35">
      <c r="A326" s="278">
        <v>256</v>
      </c>
      <c r="B326" s="279" t="s">
        <v>964</v>
      </c>
      <c r="C326" s="280" t="s">
        <v>965</v>
      </c>
      <c r="D326" s="278"/>
    </row>
    <row r="327" spans="1:4" s="281" customFormat="1" x14ac:dyDescent="0.35">
      <c r="A327" s="278">
        <v>254</v>
      </c>
      <c r="B327" s="279" t="s">
        <v>966</v>
      </c>
      <c r="C327" s="282" t="s">
        <v>967</v>
      </c>
      <c r="D327" s="278" t="s">
        <v>460</v>
      </c>
    </row>
    <row r="328" spans="1:4" s="281" customFormat="1" x14ac:dyDescent="0.35">
      <c r="A328" s="278">
        <v>276</v>
      </c>
      <c r="B328" s="279" t="s">
        <v>968</v>
      </c>
      <c r="C328" s="280" t="s">
        <v>969</v>
      </c>
      <c r="D328" s="278"/>
    </row>
    <row r="329" spans="1:4" s="281" customFormat="1" x14ac:dyDescent="0.35">
      <c r="A329" s="278">
        <v>277</v>
      </c>
      <c r="B329" s="279" t="s">
        <v>970</v>
      </c>
      <c r="C329" s="280" t="s">
        <v>971</v>
      </c>
      <c r="D329" s="278"/>
    </row>
    <row r="330" spans="1:4" s="281" customFormat="1" x14ac:dyDescent="0.35">
      <c r="A330" s="278">
        <v>278</v>
      </c>
      <c r="B330" s="279" t="s">
        <v>972</v>
      </c>
      <c r="C330" s="282" t="s">
        <v>973</v>
      </c>
      <c r="D330" s="278" t="s">
        <v>464</v>
      </c>
    </row>
    <row r="331" spans="1:4" s="281" customFormat="1" x14ac:dyDescent="0.35">
      <c r="A331" s="278">
        <v>279</v>
      </c>
      <c r="B331" s="279" t="s">
        <v>974</v>
      </c>
      <c r="C331" s="280" t="s">
        <v>975</v>
      </c>
      <c r="D331" s="278"/>
    </row>
    <row r="332" spans="1:4" s="281" customFormat="1" x14ac:dyDescent="0.35">
      <c r="A332" s="278">
        <v>280</v>
      </c>
      <c r="B332" s="279" t="s">
        <v>389</v>
      </c>
      <c r="C332" s="282" t="s">
        <v>390</v>
      </c>
      <c r="D332" s="278" t="s">
        <v>464</v>
      </c>
    </row>
    <row r="333" spans="1:4" s="281" customFormat="1" x14ac:dyDescent="0.35">
      <c r="A333" s="278">
        <v>281</v>
      </c>
      <c r="B333" s="279" t="s">
        <v>976</v>
      </c>
      <c r="C333" s="282" t="s">
        <v>977</v>
      </c>
      <c r="D333" s="278" t="s">
        <v>464</v>
      </c>
    </row>
    <row r="334" spans="1:4" s="281" customFormat="1" x14ac:dyDescent="0.35">
      <c r="A334" s="278">
        <v>282</v>
      </c>
      <c r="B334" s="279" t="s">
        <v>978</v>
      </c>
      <c r="C334" s="282" t="s">
        <v>979</v>
      </c>
      <c r="D334" s="278"/>
    </row>
    <row r="335" spans="1:4" s="281" customFormat="1" x14ac:dyDescent="0.35">
      <c r="A335" s="278">
        <v>286</v>
      </c>
      <c r="B335" s="279" t="s">
        <v>980</v>
      </c>
      <c r="C335" s="282" t="s">
        <v>981</v>
      </c>
      <c r="D335" s="278" t="s">
        <v>464</v>
      </c>
    </row>
    <row r="336" spans="1:4" s="281" customFormat="1" x14ac:dyDescent="0.35">
      <c r="A336" s="278">
        <v>287</v>
      </c>
      <c r="B336" s="279" t="s">
        <v>340</v>
      </c>
      <c r="C336" s="282" t="s">
        <v>341</v>
      </c>
      <c r="D336" s="278" t="s">
        <v>464</v>
      </c>
    </row>
    <row r="337" spans="1:4" s="281" customFormat="1" x14ac:dyDescent="0.35">
      <c r="A337" s="278">
        <v>297</v>
      </c>
      <c r="B337" s="279" t="s">
        <v>982</v>
      </c>
      <c r="C337" s="282" t="s">
        <v>983</v>
      </c>
      <c r="D337" s="278" t="s">
        <v>464</v>
      </c>
    </row>
    <row r="338" spans="1:4" s="281" customFormat="1" x14ac:dyDescent="0.35">
      <c r="A338" s="278">
        <v>288</v>
      </c>
      <c r="B338" s="279" t="s">
        <v>984</v>
      </c>
      <c r="C338" s="282" t="s">
        <v>985</v>
      </c>
      <c r="D338" s="278" t="s">
        <v>464</v>
      </c>
    </row>
    <row r="339" spans="1:4" s="281" customFormat="1" x14ac:dyDescent="0.35">
      <c r="A339" s="278">
        <v>289</v>
      </c>
      <c r="B339" s="279" t="s">
        <v>249</v>
      </c>
      <c r="C339" s="282" t="s">
        <v>250</v>
      </c>
      <c r="D339" s="278" t="s">
        <v>464</v>
      </c>
    </row>
    <row r="340" spans="1:4" s="281" customFormat="1" x14ac:dyDescent="0.35">
      <c r="A340" s="278">
        <v>290</v>
      </c>
      <c r="B340" s="279" t="s">
        <v>986</v>
      </c>
      <c r="C340" s="282" t="s">
        <v>987</v>
      </c>
      <c r="D340" s="278" t="s">
        <v>464</v>
      </c>
    </row>
    <row r="341" spans="1:4" s="281" customFormat="1" x14ac:dyDescent="0.35">
      <c r="A341" s="278">
        <v>291</v>
      </c>
      <c r="B341" s="279" t="s">
        <v>988</v>
      </c>
      <c r="C341" s="280" t="s">
        <v>989</v>
      </c>
      <c r="D341" s="278" t="s">
        <v>460</v>
      </c>
    </row>
    <row r="342" spans="1:4" s="281" customFormat="1" x14ac:dyDescent="0.35">
      <c r="A342" s="278">
        <v>292</v>
      </c>
      <c r="B342" s="279" t="s">
        <v>219</v>
      </c>
      <c r="C342" s="282" t="s">
        <v>220</v>
      </c>
      <c r="D342" s="278" t="s">
        <v>464</v>
      </c>
    </row>
    <row r="343" spans="1:4" s="281" customFormat="1" x14ac:dyDescent="0.35">
      <c r="A343" s="278">
        <v>69</v>
      </c>
      <c r="B343" s="279" t="s">
        <v>990</v>
      </c>
      <c r="C343" s="282" t="s">
        <v>991</v>
      </c>
      <c r="D343" s="278"/>
    </row>
    <row r="344" spans="1:4" s="281" customFormat="1" x14ac:dyDescent="0.35">
      <c r="A344" s="278">
        <v>240</v>
      </c>
      <c r="B344" s="279" t="s">
        <v>992</v>
      </c>
      <c r="C344" s="282" t="s">
        <v>993</v>
      </c>
      <c r="D344" s="278" t="s">
        <v>464</v>
      </c>
    </row>
    <row r="345" spans="1:4" s="281" customFormat="1" x14ac:dyDescent="0.35">
      <c r="A345" s="278">
        <v>293</v>
      </c>
      <c r="B345" s="287" t="s">
        <v>288</v>
      </c>
      <c r="C345" s="282" t="s">
        <v>289</v>
      </c>
      <c r="D345" s="278" t="s">
        <v>460</v>
      </c>
    </row>
    <row r="346" spans="1:4" s="281" customFormat="1" x14ac:dyDescent="0.35">
      <c r="A346" s="278">
        <v>294</v>
      </c>
      <c r="B346" s="279" t="s">
        <v>994</v>
      </c>
      <c r="C346" s="282" t="s">
        <v>995</v>
      </c>
      <c r="D346" s="278" t="s">
        <v>464</v>
      </c>
    </row>
    <row r="347" spans="1:4" s="281" customFormat="1" x14ac:dyDescent="0.35">
      <c r="A347" s="278">
        <v>426</v>
      </c>
      <c r="B347" s="279" t="s">
        <v>391</v>
      </c>
      <c r="C347" s="282" t="s">
        <v>392</v>
      </c>
      <c r="D347" s="278" t="s">
        <v>464</v>
      </c>
    </row>
    <row r="348" spans="1:4" s="281" customFormat="1" x14ac:dyDescent="0.35">
      <c r="A348" s="278">
        <v>570</v>
      </c>
      <c r="B348" s="279" t="s">
        <v>996</v>
      </c>
      <c r="C348" s="282" t="s">
        <v>997</v>
      </c>
      <c r="D348" s="278" t="s">
        <v>464</v>
      </c>
    </row>
    <row r="349" spans="1:4" s="281" customFormat="1" x14ac:dyDescent="0.35">
      <c r="A349" s="278">
        <v>295</v>
      </c>
      <c r="B349" s="279" t="s">
        <v>998</v>
      </c>
      <c r="C349" s="282" t="s">
        <v>999</v>
      </c>
      <c r="D349" s="278"/>
    </row>
    <row r="350" spans="1:4" s="281" customFormat="1" x14ac:dyDescent="0.35">
      <c r="A350" s="278">
        <v>300</v>
      </c>
      <c r="B350" s="279" t="s">
        <v>1000</v>
      </c>
      <c r="C350" s="282" t="s">
        <v>1001</v>
      </c>
      <c r="D350" s="278" t="s">
        <v>464</v>
      </c>
    </row>
    <row r="351" spans="1:4" s="281" customFormat="1" x14ac:dyDescent="0.35">
      <c r="A351" s="278">
        <v>301</v>
      </c>
      <c r="B351" s="279" t="s">
        <v>1002</v>
      </c>
      <c r="C351" s="282" t="s">
        <v>1003</v>
      </c>
      <c r="D351" s="278"/>
    </row>
    <row r="352" spans="1:4" s="281" customFormat="1" x14ac:dyDescent="0.35">
      <c r="A352" s="278">
        <v>302</v>
      </c>
      <c r="B352" s="279" t="s">
        <v>342</v>
      </c>
      <c r="C352" s="282" t="s">
        <v>343</v>
      </c>
      <c r="D352" s="278"/>
    </row>
    <row r="353" spans="1:4" s="281" customFormat="1" x14ac:dyDescent="0.35">
      <c r="A353" s="278">
        <v>157</v>
      </c>
      <c r="B353" s="279" t="s">
        <v>348</v>
      </c>
      <c r="C353" s="282" t="s">
        <v>1004</v>
      </c>
      <c r="D353" s="278" t="s">
        <v>464</v>
      </c>
    </row>
    <row r="354" spans="1:4" s="281" customFormat="1" x14ac:dyDescent="0.35">
      <c r="A354" s="278">
        <v>304</v>
      </c>
      <c r="B354" s="279" t="s">
        <v>1005</v>
      </c>
      <c r="C354" s="280" t="s">
        <v>1006</v>
      </c>
      <c r="D354" s="278"/>
    </row>
    <row r="355" spans="1:4" s="281" customFormat="1" x14ac:dyDescent="0.35">
      <c r="A355" s="278">
        <v>305</v>
      </c>
      <c r="B355" s="279" t="s">
        <v>172</v>
      </c>
      <c r="C355" s="282" t="s">
        <v>173</v>
      </c>
      <c r="D355" s="278" t="s">
        <v>464</v>
      </c>
    </row>
    <row r="356" spans="1:4" s="281" customFormat="1" x14ac:dyDescent="0.35">
      <c r="A356" s="278">
        <v>306</v>
      </c>
      <c r="B356" s="279" t="s">
        <v>1007</v>
      </c>
      <c r="C356" s="280" t="s">
        <v>1008</v>
      </c>
      <c r="D356" s="278" t="s">
        <v>460</v>
      </c>
    </row>
    <row r="357" spans="1:4" s="281" customFormat="1" x14ac:dyDescent="0.35">
      <c r="A357" s="278">
        <v>311</v>
      </c>
      <c r="B357" s="279" t="s">
        <v>1009</v>
      </c>
      <c r="C357" s="282" t="s">
        <v>1010</v>
      </c>
      <c r="D357" s="278" t="s">
        <v>464</v>
      </c>
    </row>
    <row r="358" spans="1:4" s="281" customFormat="1" x14ac:dyDescent="0.35">
      <c r="A358" s="278">
        <v>312</v>
      </c>
      <c r="B358" s="279" t="s">
        <v>221</v>
      </c>
      <c r="C358" s="282" t="s">
        <v>222</v>
      </c>
      <c r="D358" s="278" t="s">
        <v>464</v>
      </c>
    </row>
    <row r="359" spans="1:4" s="281" customFormat="1" x14ac:dyDescent="0.35">
      <c r="A359" s="278">
        <v>153</v>
      </c>
      <c r="B359" s="279" t="s">
        <v>1011</v>
      </c>
      <c r="C359" s="282" t="s">
        <v>1012</v>
      </c>
      <c r="D359" s="278" t="s">
        <v>464</v>
      </c>
    </row>
    <row r="360" spans="1:4" s="281" customFormat="1" x14ac:dyDescent="0.35">
      <c r="A360" s="278">
        <v>314</v>
      </c>
      <c r="B360" s="279" t="s">
        <v>1013</v>
      </c>
      <c r="C360" s="280" t="s">
        <v>1014</v>
      </c>
      <c r="D360" s="278"/>
    </row>
    <row r="361" spans="1:4" s="281" customFormat="1" x14ac:dyDescent="0.35">
      <c r="A361" s="278">
        <v>315</v>
      </c>
      <c r="B361" s="287" t="s">
        <v>1015</v>
      </c>
      <c r="C361" s="280" t="s">
        <v>1016</v>
      </c>
      <c r="D361" s="278"/>
    </row>
    <row r="362" spans="1:4" s="281" customFormat="1" x14ac:dyDescent="0.35">
      <c r="A362" s="278">
        <v>316</v>
      </c>
      <c r="B362" s="279" t="s">
        <v>223</v>
      </c>
      <c r="C362" s="282" t="s">
        <v>224</v>
      </c>
      <c r="D362" s="278" t="s">
        <v>464</v>
      </c>
    </row>
    <row r="363" spans="1:4" s="281" customFormat="1" x14ac:dyDescent="0.35">
      <c r="A363" s="278">
        <v>321</v>
      </c>
      <c r="B363" s="279" t="s">
        <v>303</v>
      </c>
      <c r="C363" s="282" t="s">
        <v>304</v>
      </c>
      <c r="D363" s="278" t="s">
        <v>464</v>
      </c>
    </row>
    <row r="364" spans="1:4" s="281" customFormat="1" x14ac:dyDescent="0.35">
      <c r="A364" s="278">
        <v>322</v>
      </c>
      <c r="B364" s="279" t="s">
        <v>1017</v>
      </c>
      <c r="C364" s="282" t="s">
        <v>1018</v>
      </c>
      <c r="D364" s="278" t="s">
        <v>464</v>
      </c>
    </row>
    <row r="365" spans="1:4" s="281" customFormat="1" x14ac:dyDescent="0.35">
      <c r="A365" s="278">
        <v>334</v>
      </c>
      <c r="B365" s="279" t="s">
        <v>1019</v>
      </c>
      <c r="C365" s="282" t="s">
        <v>1020</v>
      </c>
      <c r="D365" s="278" t="s">
        <v>464</v>
      </c>
    </row>
    <row r="366" spans="1:4" s="281" customFormat="1" x14ac:dyDescent="0.35">
      <c r="A366" s="278">
        <v>336</v>
      </c>
      <c r="B366" s="279" t="s">
        <v>1021</v>
      </c>
      <c r="C366" s="282" t="s">
        <v>1022</v>
      </c>
      <c r="D366" s="278" t="s">
        <v>464</v>
      </c>
    </row>
    <row r="367" spans="1:4" s="281" customFormat="1" x14ac:dyDescent="0.35">
      <c r="A367" s="278">
        <v>337</v>
      </c>
      <c r="B367" s="279" t="s">
        <v>290</v>
      </c>
      <c r="C367" s="282" t="s">
        <v>1023</v>
      </c>
      <c r="D367" s="278" t="s">
        <v>464</v>
      </c>
    </row>
    <row r="368" spans="1:4" s="281" customFormat="1" x14ac:dyDescent="0.35">
      <c r="A368" s="278">
        <v>299</v>
      </c>
      <c r="B368" s="279" t="s">
        <v>1024</v>
      </c>
      <c r="C368" s="282" t="s">
        <v>1025</v>
      </c>
      <c r="D368" s="278" t="s">
        <v>464</v>
      </c>
    </row>
    <row r="369" spans="1:4" s="281" customFormat="1" x14ac:dyDescent="0.35">
      <c r="A369" s="278">
        <v>339</v>
      </c>
      <c r="B369" s="279" t="s">
        <v>1026</v>
      </c>
      <c r="C369" s="282" t="s">
        <v>1027</v>
      </c>
      <c r="D369" s="278" t="s">
        <v>464</v>
      </c>
    </row>
    <row r="370" spans="1:4" s="281" customFormat="1" x14ac:dyDescent="0.35">
      <c r="A370" s="278">
        <v>340</v>
      </c>
      <c r="B370" s="279" t="s">
        <v>1028</v>
      </c>
      <c r="C370" s="280" t="s">
        <v>1029</v>
      </c>
      <c r="D370" s="278" t="s">
        <v>460</v>
      </c>
    </row>
    <row r="371" spans="1:4" s="281" customFormat="1" x14ac:dyDescent="0.35">
      <c r="A371" s="278">
        <v>346</v>
      </c>
      <c r="B371" s="279" t="s">
        <v>1030</v>
      </c>
      <c r="C371" s="282" t="s">
        <v>1031</v>
      </c>
      <c r="D371" s="278" t="s">
        <v>464</v>
      </c>
    </row>
    <row r="372" spans="1:4" s="281" customFormat="1" x14ac:dyDescent="0.35">
      <c r="A372" s="278">
        <v>298</v>
      </c>
      <c r="B372" s="279" t="s">
        <v>1032</v>
      </c>
      <c r="C372" s="282" t="s">
        <v>1033</v>
      </c>
      <c r="D372" s="278" t="s">
        <v>464</v>
      </c>
    </row>
    <row r="373" spans="1:4" s="281" customFormat="1" x14ac:dyDescent="0.35">
      <c r="A373" s="278">
        <v>638</v>
      </c>
      <c r="B373" s="279" t="s">
        <v>1034</v>
      </c>
      <c r="C373" s="282" t="s">
        <v>1035</v>
      </c>
      <c r="D373" s="278" t="s">
        <v>460</v>
      </c>
    </row>
    <row r="374" spans="1:4" s="281" customFormat="1" x14ac:dyDescent="0.35">
      <c r="A374" s="278">
        <v>347</v>
      </c>
      <c r="B374" s="279" t="s">
        <v>1036</v>
      </c>
      <c r="C374" s="280" t="s">
        <v>1037</v>
      </c>
      <c r="D374" s="278" t="s">
        <v>460</v>
      </c>
    </row>
    <row r="375" spans="1:4" s="281" customFormat="1" x14ac:dyDescent="0.35">
      <c r="A375" s="278">
        <v>348</v>
      </c>
      <c r="B375" s="279" t="s">
        <v>1038</v>
      </c>
      <c r="C375" s="282" t="s">
        <v>1039</v>
      </c>
      <c r="D375" s="278" t="s">
        <v>460</v>
      </c>
    </row>
    <row r="376" spans="1:4" s="281" customFormat="1" x14ac:dyDescent="0.35">
      <c r="A376" s="290">
        <v>349</v>
      </c>
      <c r="B376" s="279">
        <v>349</v>
      </c>
      <c r="C376" s="282" t="s">
        <v>1040</v>
      </c>
      <c r="D376" s="278" t="s">
        <v>464</v>
      </c>
    </row>
    <row r="377" spans="1:4" s="281" customFormat="1" x14ac:dyDescent="0.35">
      <c r="A377" s="290">
        <v>350</v>
      </c>
      <c r="B377" s="279">
        <v>350</v>
      </c>
      <c r="C377" s="282" t="s">
        <v>1041</v>
      </c>
      <c r="D377" s="278" t="s">
        <v>460</v>
      </c>
    </row>
    <row r="378" spans="1:4" s="281" customFormat="1" x14ac:dyDescent="0.35">
      <c r="A378" s="278">
        <v>359</v>
      </c>
      <c r="B378" s="279" t="s">
        <v>1042</v>
      </c>
      <c r="C378" s="280" t="s">
        <v>1043</v>
      </c>
      <c r="D378" s="278"/>
    </row>
    <row r="379" spans="1:4" s="281" customFormat="1" x14ac:dyDescent="0.35">
      <c r="A379" s="278">
        <v>360</v>
      </c>
      <c r="B379" s="279" t="s">
        <v>1044</v>
      </c>
      <c r="C379" s="280" t="s">
        <v>1045</v>
      </c>
      <c r="D379" s="278"/>
    </row>
    <row r="380" spans="1:4" s="281" customFormat="1" x14ac:dyDescent="0.35">
      <c r="A380" s="278">
        <v>361</v>
      </c>
      <c r="B380" s="279" t="s">
        <v>1046</v>
      </c>
      <c r="C380" s="282" t="s">
        <v>1047</v>
      </c>
      <c r="D380" s="278" t="s">
        <v>460</v>
      </c>
    </row>
    <row r="381" spans="1:4" s="281" customFormat="1" x14ac:dyDescent="0.35">
      <c r="A381" s="278">
        <v>362</v>
      </c>
      <c r="B381" s="279" t="s">
        <v>1048</v>
      </c>
      <c r="C381" s="280" t="s">
        <v>1049</v>
      </c>
      <c r="D381" s="278"/>
    </row>
    <row r="382" spans="1:4" s="281" customFormat="1" x14ac:dyDescent="0.35">
      <c r="A382" s="278">
        <v>629</v>
      </c>
      <c r="B382" s="279" t="s">
        <v>1050</v>
      </c>
      <c r="C382" s="282" t="s">
        <v>1051</v>
      </c>
      <c r="D382" s="278" t="s">
        <v>464</v>
      </c>
    </row>
    <row r="383" spans="1:4" s="281" customFormat="1" x14ac:dyDescent="0.35">
      <c r="A383" s="278">
        <v>203</v>
      </c>
      <c r="B383" s="279" t="s">
        <v>1052</v>
      </c>
      <c r="C383" s="285" t="s">
        <v>1053</v>
      </c>
      <c r="D383" s="278"/>
    </row>
    <row r="384" spans="1:4" s="281" customFormat="1" x14ac:dyDescent="0.35">
      <c r="A384" s="278">
        <v>208</v>
      </c>
      <c r="B384" s="279" t="s">
        <v>1054</v>
      </c>
      <c r="C384" s="282" t="s">
        <v>1055</v>
      </c>
      <c r="D384" s="278" t="s">
        <v>464</v>
      </c>
    </row>
    <row r="385" spans="1:4" s="281" customFormat="1" x14ac:dyDescent="0.35">
      <c r="A385" s="278">
        <v>386</v>
      </c>
      <c r="B385" s="279" t="s">
        <v>1056</v>
      </c>
      <c r="C385" s="280" t="s">
        <v>1057</v>
      </c>
      <c r="D385" s="278"/>
    </row>
    <row r="386" spans="1:4" s="281" customFormat="1" x14ac:dyDescent="0.35">
      <c r="A386" s="278">
        <v>428</v>
      </c>
      <c r="B386" s="279" t="s">
        <v>251</v>
      </c>
      <c r="C386" s="282" t="s">
        <v>252</v>
      </c>
      <c r="D386" s="278" t="s">
        <v>464</v>
      </c>
    </row>
    <row r="387" spans="1:4" s="281" customFormat="1" x14ac:dyDescent="0.35">
      <c r="A387" s="278">
        <v>78</v>
      </c>
      <c r="B387" s="279" t="s">
        <v>1058</v>
      </c>
      <c r="C387" s="282" t="s">
        <v>1059</v>
      </c>
      <c r="D387" s="278"/>
    </row>
    <row r="388" spans="1:4" s="281" customFormat="1" x14ac:dyDescent="0.35">
      <c r="A388" s="278">
        <v>369</v>
      </c>
      <c r="B388" s="279" t="s">
        <v>1060</v>
      </c>
      <c r="C388" s="282" t="s">
        <v>1061</v>
      </c>
      <c r="D388" s="278"/>
    </row>
    <row r="389" spans="1:4" s="281" customFormat="1" x14ac:dyDescent="0.35">
      <c r="A389" s="278">
        <v>364</v>
      </c>
      <c r="B389" s="279" t="s">
        <v>225</v>
      </c>
      <c r="C389" s="282" t="s">
        <v>226</v>
      </c>
      <c r="D389" s="278" t="s">
        <v>464</v>
      </c>
    </row>
    <row r="390" spans="1:4" s="281" customFormat="1" x14ac:dyDescent="0.35">
      <c r="A390" s="278">
        <v>370</v>
      </c>
      <c r="B390" s="279" t="s">
        <v>1062</v>
      </c>
      <c r="C390" s="282" t="s">
        <v>1063</v>
      </c>
      <c r="D390" s="278" t="s">
        <v>464</v>
      </c>
    </row>
    <row r="391" spans="1:4" s="281" customFormat="1" x14ac:dyDescent="0.35">
      <c r="A391" s="278">
        <v>640</v>
      </c>
      <c r="B391" s="279" t="s">
        <v>1064</v>
      </c>
      <c r="C391" s="282" t="s">
        <v>1065</v>
      </c>
      <c r="D391" s="278" t="s">
        <v>464</v>
      </c>
    </row>
    <row r="392" spans="1:4" s="281" customFormat="1" x14ac:dyDescent="0.35">
      <c r="A392" s="278">
        <v>371</v>
      </c>
      <c r="B392" s="279" t="s">
        <v>1066</v>
      </c>
      <c r="C392" s="282" t="s">
        <v>1067</v>
      </c>
      <c r="D392" s="278" t="s">
        <v>464</v>
      </c>
    </row>
    <row r="393" spans="1:4" s="281" customFormat="1" x14ac:dyDescent="0.35">
      <c r="A393" s="278">
        <v>641</v>
      </c>
      <c r="B393" s="279" t="s">
        <v>1068</v>
      </c>
      <c r="C393" s="282" t="s">
        <v>1069</v>
      </c>
      <c r="D393" s="278" t="s">
        <v>464</v>
      </c>
    </row>
    <row r="394" spans="1:4" s="281" customFormat="1" x14ac:dyDescent="0.35">
      <c r="A394" s="278">
        <v>365</v>
      </c>
      <c r="B394" s="279">
        <v>365</v>
      </c>
      <c r="C394" s="282" t="s">
        <v>1070</v>
      </c>
      <c r="D394" s="278" t="s">
        <v>464</v>
      </c>
    </row>
    <row r="395" spans="1:4" s="281" customFormat="1" x14ac:dyDescent="0.35">
      <c r="A395" s="278">
        <v>368</v>
      </c>
      <c r="B395" s="279">
        <v>368</v>
      </c>
      <c r="C395" s="282" t="s">
        <v>1071</v>
      </c>
      <c r="D395" s="278" t="s">
        <v>464</v>
      </c>
    </row>
    <row r="396" spans="1:4" s="281" customFormat="1" x14ac:dyDescent="0.35">
      <c r="A396" s="278">
        <v>372</v>
      </c>
      <c r="B396" s="279" t="s">
        <v>1072</v>
      </c>
      <c r="C396" s="282" t="s">
        <v>1073</v>
      </c>
      <c r="D396" s="278" t="s">
        <v>464</v>
      </c>
    </row>
    <row r="397" spans="1:4" s="281" customFormat="1" x14ac:dyDescent="0.35">
      <c r="A397" s="278">
        <v>644</v>
      </c>
      <c r="B397" s="279" t="s">
        <v>1074</v>
      </c>
      <c r="C397" s="282" t="s">
        <v>1075</v>
      </c>
      <c r="D397" s="278" t="s">
        <v>464</v>
      </c>
    </row>
    <row r="398" spans="1:4" s="281" customFormat="1" x14ac:dyDescent="0.35">
      <c r="A398" s="278">
        <v>366</v>
      </c>
      <c r="B398" s="279" t="s">
        <v>1076</v>
      </c>
      <c r="C398" s="282" t="s">
        <v>1077</v>
      </c>
      <c r="D398" s="278" t="s">
        <v>464</v>
      </c>
    </row>
    <row r="399" spans="1:4" s="281" customFormat="1" x14ac:dyDescent="0.35">
      <c r="A399" s="278">
        <v>367</v>
      </c>
      <c r="B399" s="279" t="s">
        <v>1078</v>
      </c>
      <c r="C399" s="282" t="s">
        <v>1079</v>
      </c>
      <c r="D399" s="278" t="s">
        <v>464</v>
      </c>
    </row>
    <row r="400" spans="1:4" s="281" customFormat="1" x14ac:dyDescent="0.35">
      <c r="A400" s="278">
        <v>642</v>
      </c>
      <c r="B400" s="279" t="s">
        <v>1080</v>
      </c>
      <c r="C400" s="282" t="s">
        <v>1081</v>
      </c>
      <c r="D400" s="278" t="s">
        <v>464</v>
      </c>
    </row>
    <row r="401" spans="1:4" s="281" customFormat="1" x14ac:dyDescent="0.35">
      <c r="A401" s="278">
        <v>643</v>
      </c>
      <c r="B401" s="279" t="s">
        <v>1082</v>
      </c>
      <c r="C401" s="282" t="s">
        <v>1083</v>
      </c>
      <c r="D401" s="278" t="s">
        <v>464</v>
      </c>
    </row>
    <row r="402" spans="1:4" s="281" customFormat="1" x14ac:dyDescent="0.35">
      <c r="A402" s="278">
        <v>639</v>
      </c>
      <c r="B402" s="279" t="s">
        <v>1084</v>
      </c>
      <c r="C402" s="282" t="s">
        <v>1085</v>
      </c>
      <c r="D402" s="278" t="s">
        <v>464</v>
      </c>
    </row>
    <row r="403" spans="1:4" s="281" customFormat="1" x14ac:dyDescent="0.35">
      <c r="A403" s="278">
        <v>373</v>
      </c>
      <c r="B403" s="279" t="s">
        <v>1086</v>
      </c>
      <c r="C403" s="282" t="s">
        <v>1087</v>
      </c>
      <c r="D403" s="278" t="s">
        <v>464</v>
      </c>
    </row>
    <row r="404" spans="1:4" s="281" customFormat="1" x14ac:dyDescent="0.35">
      <c r="A404" s="278">
        <v>376</v>
      </c>
      <c r="B404" s="279" t="s">
        <v>1088</v>
      </c>
      <c r="C404" s="280" t="s">
        <v>1089</v>
      </c>
      <c r="D404" s="278" t="s">
        <v>460</v>
      </c>
    </row>
    <row r="405" spans="1:4" s="281" customFormat="1" x14ac:dyDescent="0.35">
      <c r="A405" s="278">
        <v>377</v>
      </c>
      <c r="B405" s="279" t="s">
        <v>1090</v>
      </c>
      <c r="C405" s="282" t="s">
        <v>1091</v>
      </c>
      <c r="D405" s="278" t="s">
        <v>460</v>
      </c>
    </row>
    <row r="406" spans="1:4" s="281" customFormat="1" x14ac:dyDescent="0.35">
      <c r="A406" s="278">
        <v>378</v>
      </c>
      <c r="B406" s="279" t="s">
        <v>1092</v>
      </c>
      <c r="C406" s="282" t="s">
        <v>1093</v>
      </c>
      <c r="D406" s="278" t="s">
        <v>460</v>
      </c>
    </row>
    <row r="407" spans="1:4" s="281" customFormat="1" x14ac:dyDescent="0.35">
      <c r="A407" s="278">
        <v>379</v>
      </c>
      <c r="B407" s="279" t="s">
        <v>1094</v>
      </c>
      <c r="C407" s="280" t="s">
        <v>1095</v>
      </c>
      <c r="D407" s="278" t="s">
        <v>460</v>
      </c>
    </row>
    <row r="408" spans="1:4" s="281" customFormat="1" x14ac:dyDescent="0.35">
      <c r="A408" s="278">
        <v>381</v>
      </c>
      <c r="B408" s="279" t="s">
        <v>1096</v>
      </c>
      <c r="C408" s="282" t="s">
        <v>1097</v>
      </c>
      <c r="D408" s="278" t="s">
        <v>464</v>
      </c>
    </row>
    <row r="409" spans="1:4" s="281" customFormat="1" x14ac:dyDescent="0.35">
      <c r="A409" s="278">
        <v>383</v>
      </c>
      <c r="B409" s="279" t="s">
        <v>1098</v>
      </c>
      <c r="C409" s="280" t="s">
        <v>1099</v>
      </c>
      <c r="D409" s="278" t="s">
        <v>460</v>
      </c>
    </row>
    <row r="410" spans="1:4" s="281" customFormat="1" x14ac:dyDescent="0.35">
      <c r="A410" s="278">
        <v>384</v>
      </c>
      <c r="B410" s="279" t="s">
        <v>1100</v>
      </c>
      <c r="C410" s="280" t="s">
        <v>1101</v>
      </c>
      <c r="D410" s="278"/>
    </row>
    <row r="411" spans="1:4" s="281" customFormat="1" x14ac:dyDescent="0.35">
      <c r="A411" s="278">
        <v>387</v>
      </c>
      <c r="B411" s="279" t="s">
        <v>1102</v>
      </c>
      <c r="C411" s="282" t="s">
        <v>1103</v>
      </c>
      <c r="D411" s="278" t="s">
        <v>460</v>
      </c>
    </row>
    <row r="412" spans="1:4" s="281" customFormat="1" x14ac:dyDescent="0.35">
      <c r="A412" s="278">
        <v>342</v>
      </c>
      <c r="B412" s="279" t="s">
        <v>1104</v>
      </c>
      <c r="C412" s="280" t="s">
        <v>1105</v>
      </c>
      <c r="D412" s="278" t="s">
        <v>460</v>
      </c>
    </row>
    <row r="413" spans="1:4" s="281" customFormat="1" x14ac:dyDescent="0.35">
      <c r="A413" s="278">
        <v>178</v>
      </c>
      <c r="B413" s="279" t="s">
        <v>1106</v>
      </c>
      <c r="C413" s="282" t="s">
        <v>1107</v>
      </c>
      <c r="D413" s="278" t="s">
        <v>460</v>
      </c>
    </row>
    <row r="414" spans="1:4" s="281" customFormat="1" x14ac:dyDescent="0.35">
      <c r="A414" s="278">
        <v>179</v>
      </c>
      <c r="B414" s="279" t="s">
        <v>1108</v>
      </c>
      <c r="C414" s="282" t="s">
        <v>1109</v>
      </c>
      <c r="D414" s="278" t="s">
        <v>460</v>
      </c>
    </row>
    <row r="415" spans="1:4" s="281" customFormat="1" x14ac:dyDescent="0.35">
      <c r="A415" s="278">
        <v>180</v>
      </c>
      <c r="B415" s="279" t="s">
        <v>1110</v>
      </c>
      <c r="C415" s="282" t="s">
        <v>1111</v>
      </c>
      <c r="D415" s="278" t="s">
        <v>464</v>
      </c>
    </row>
    <row r="416" spans="1:4" s="281" customFormat="1" x14ac:dyDescent="0.35">
      <c r="A416" s="278">
        <v>177</v>
      </c>
      <c r="B416" s="279" t="s">
        <v>1112</v>
      </c>
      <c r="C416" s="282" t="s">
        <v>1113</v>
      </c>
      <c r="D416" s="278" t="s">
        <v>460</v>
      </c>
    </row>
    <row r="417" spans="1:4" s="281" customFormat="1" x14ac:dyDescent="0.35">
      <c r="A417" s="278">
        <v>390</v>
      </c>
      <c r="B417" s="279" t="s">
        <v>1114</v>
      </c>
      <c r="C417" s="282" t="s">
        <v>1115</v>
      </c>
      <c r="D417" s="278"/>
    </row>
    <row r="418" spans="1:4" s="281" customFormat="1" x14ac:dyDescent="0.35">
      <c r="A418" s="278">
        <v>181</v>
      </c>
      <c r="B418" s="279" t="s">
        <v>1116</v>
      </c>
      <c r="C418" s="282" t="s">
        <v>1117</v>
      </c>
      <c r="D418" s="278"/>
    </row>
    <row r="419" spans="1:4" s="281" customFormat="1" x14ac:dyDescent="0.35">
      <c r="A419" s="278">
        <v>182</v>
      </c>
      <c r="B419" s="279" t="s">
        <v>1118</v>
      </c>
      <c r="C419" s="282" t="s">
        <v>1119</v>
      </c>
      <c r="D419" s="278" t="s">
        <v>460</v>
      </c>
    </row>
    <row r="420" spans="1:4" s="281" customFormat="1" x14ac:dyDescent="0.35">
      <c r="A420" s="278">
        <v>395</v>
      </c>
      <c r="B420" s="279" t="s">
        <v>1120</v>
      </c>
      <c r="C420" s="282" t="s">
        <v>1121</v>
      </c>
      <c r="D420" s="278" t="s">
        <v>464</v>
      </c>
    </row>
    <row r="421" spans="1:4" s="281" customFormat="1" x14ac:dyDescent="0.35">
      <c r="A421" s="278">
        <v>392</v>
      </c>
      <c r="B421" s="279" t="s">
        <v>1122</v>
      </c>
      <c r="C421" s="280" t="s">
        <v>1123</v>
      </c>
      <c r="D421" s="278" t="s">
        <v>460</v>
      </c>
    </row>
    <row r="422" spans="1:4" s="281" customFormat="1" x14ac:dyDescent="0.35">
      <c r="A422" s="278">
        <v>394</v>
      </c>
      <c r="B422" s="279" t="s">
        <v>1124</v>
      </c>
      <c r="C422" s="282" t="s">
        <v>1125</v>
      </c>
      <c r="D422" s="278" t="s">
        <v>464</v>
      </c>
    </row>
    <row r="423" spans="1:4" s="281" customFormat="1" x14ac:dyDescent="0.35">
      <c r="A423" s="278">
        <v>393</v>
      </c>
      <c r="B423" s="279" t="s">
        <v>1126</v>
      </c>
      <c r="C423" s="280" t="s">
        <v>1127</v>
      </c>
      <c r="D423" s="278"/>
    </row>
    <row r="424" spans="1:4" s="281" customFormat="1" x14ac:dyDescent="0.35">
      <c r="A424" s="278">
        <v>396</v>
      </c>
      <c r="B424" s="279" t="s">
        <v>1128</v>
      </c>
      <c r="C424" s="280" t="s">
        <v>1129</v>
      </c>
      <c r="D424" s="278" t="s">
        <v>460</v>
      </c>
    </row>
    <row r="425" spans="1:4" s="281" customFormat="1" x14ac:dyDescent="0.35">
      <c r="A425" s="278">
        <v>397</v>
      </c>
      <c r="B425" s="279" t="s">
        <v>1130</v>
      </c>
      <c r="C425" s="282" t="s">
        <v>1131</v>
      </c>
      <c r="D425" s="278"/>
    </row>
    <row r="426" spans="1:4" s="281" customFormat="1" x14ac:dyDescent="0.35">
      <c r="A426" s="278">
        <v>398</v>
      </c>
      <c r="B426" s="279" t="s">
        <v>1132</v>
      </c>
      <c r="C426" s="282" t="s">
        <v>1133</v>
      </c>
      <c r="D426" s="278"/>
    </row>
    <row r="427" spans="1:4" s="281" customFormat="1" x14ac:dyDescent="0.35">
      <c r="A427" s="278">
        <v>31</v>
      </c>
      <c r="B427" s="279" t="s">
        <v>1134</v>
      </c>
      <c r="C427" s="282" t="s">
        <v>1135</v>
      </c>
      <c r="D427" s="278" t="s">
        <v>464</v>
      </c>
    </row>
    <row r="428" spans="1:4" s="281" customFormat="1" x14ac:dyDescent="0.35">
      <c r="A428" s="278">
        <v>32</v>
      </c>
      <c r="B428" s="279" t="s">
        <v>1136</v>
      </c>
      <c r="C428" s="280" t="s">
        <v>1137</v>
      </c>
      <c r="D428" s="278" t="s">
        <v>460</v>
      </c>
    </row>
    <row r="429" spans="1:4" s="281" customFormat="1" x14ac:dyDescent="0.35">
      <c r="A429" s="278">
        <v>154</v>
      </c>
      <c r="B429" s="279" t="s">
        <v>330</v>
      </c>
      <c r="C429" s="282" t="s">
        <v>331</v>
      </c>
      <c r="D429" s="278" t="s">
        <v>464</v>
      </c>
    </row>
    <row r="430" spans="1:4" s="281" customFormat="1" x14ac:dyDescent="0.35">
      <c r="A430" s="278">
        <v>548</v>
      </c>
      <c r="B430" s="279" t="s">
        <v>229</v>
      </c>
      <c r="C430" s="282" t="s">
        <v>230</v>
      </c>
      <c r="D430" s="278" t="s">
        <v>464</v>
      </c>
    </row>
    <row r="431" spans="1:4" s="281" customFormat="1" x14ac:dyDescent="0.35">
      <c r="A431" s="278">
        <v>533</v>
      </c>
      <c r="B431" s="279" t="s">
        <v>227</v>
      </c>
      <c r="C431" s="282" t="s">
        <v>228</v>
      </c>
      <c r="D431" s="278" t="s">
        <v>464</v>
      </c>
    </row>
    <row r="432" spans="1:4" s="281" customFormat="1" x14ac:dyDescent="0.35">
      <c r="A432" s="278">
        <v>589</v>
      </c>
      <c r="B432" s="279" t="s">
        <v>1138</v>
      </c>
      <c r="C432" s="282" t="s">
        <v>1139</v>
      </c>
      <c r="D432" s="278"/>
    </row>
    <row r="433" spans="1:4" s="281" customFormat="1" x14ac:dyDescent="0.35">
      <c r="A433" s="278">
        <v>501</v>
      </c>
      <c r="B433" s="279" t="s">
        <v>1140</v>
      </c>
      <c r="C433" s="280" t="s">
        <v>1141</v>
      </c>
      <c r="D433" s="278"/>
    </row>
    <row r="434" spans="1:4" s="281" customFormat="1" x14ac:dyDescent="0.35">
      <c r="A434" s="278">
        <v>16</v>
      </c>
      <c r="B434" s="279" t="s">
        <v>1142</v>
      </c>
      <c r="C434" s="280" t="s">
        <v>1143</v>
      </c>
      <c r="D434" s="278" t="s">
        <v>460</v>
      </c>
    </row>
    <row r="435" spans="1:4" s="281" customFormat="1" x14ac:dyDescent="0.35">
      <c r="A435" s="278">
        <v>604</v>
      </c>
      <c r="B435" s="279" t="s">
        <v>1144</v>
      </c>
      <c r="C435" s="282" t="s">
        <v>1145</v>
      </c>
      <c r="D435" s="278" t="s">
        <v>464</v>
      </c>
    </row>
    <row r="436" spans="1:4" s="281" customFormat="1" x14ac:dyDescent="0.35">
      <c r="A436" s="278">
        <v>605</v>
      </c>
      <c r="B436" s="279" t="s">
        <v>1146</v>
      </c>
      <c r="C436" s="280" t="s">
        <v>1147</v>
      </c>
      <c r="D436" s="278" t="s">
        <v>460</v>
      </c>
    </row>
    <row r="437" spans="1:4" s="281" customFormat="1" x14ac:dyDescent="0.35">
      <c r="A437" s="278">
        <v>630</v>
      </c>
      <c r="B437" s="279" t="s">
        <v>298</v>
      </c>
      <c r="C437" s="282" t="s">
        <v>299</v>
      </c>
      <c r="D437" s="278" t="s">
        <v>464</v>
      </c>
    </row>
    <row r="438" spans="1:4" s="281" customFormat="1" x14ac:dyDescent="0.35">
      <c r="A438" s="278">
        <v>446</v>
      </c>
      <c r="B438" s="279" t="s">
        <v>1148</v>
      </c>
      <c r="C438" s="282" t="s">
        <v>1149</v>
      </c>
      <c r="D438" s="278" t="s">
        <v>464</v>
      </c>
    </row>
    <row r="439" spans="1:4" s="281" customFormat="1" x14ac:dyDescent="0.35">
      <c r="A439" s="278">
        <v>450</v>
      </c>
      <c r="B439" s="279" t="s">
        <v>1150</v>
      </c>
      <c r="C439" s="285" t="s">
        <v>1151</v>
      </c>
      <c r="D439" s="278" t="s">
        <v>460</v>
      </c>
    </row>
    <row r="440" spans="1:4" s="281" customFormat="1" x14ac:dyDescent="0.35">
      <c r="A440" s="278">
        <v>451</v>
      </c>
      <c r="B440" s="279" t="s">
        <v>1152</v>
      </c>
      <c r="C440" s="285" t="s">
        <v>1153</v>
      </c>
      <c r="D440" s="278" t="s">
        <v>460</v>
      </c>
    </row>
    <row r="441" spans="1:4" s="281" customFormat="1" x14ac:dyDescent="0.35">
      <c r="A441" s="278">
        <v>452</v>
      </c>
      <c r="B441" s="279" t="s">
        <v>1154</v>
      </c>
      <c r="C441" s="285" t="s">
        <v>1155</v>
      </c>
      <c r="D441" s="278" t="s">
        <v>460</v>
      </c>
    </row>
    <row r="442" spans="1:4" s="281" customFormat="1" x14ac:dyDescent="0.35">
      <c r="A442" s="278">
        <v>453</v>
      </c>
      <c r="B442" s="279" t="s">
        <v>1156</v>
      </c>
      <c r="C442" s="285" t="s">
        <v>1157</v>
      </c>
      <c r="D442" s="278"/>
    </row>
    <row r="443" spans="1:4" s="281" customFormat="1" x14ac:dyDescent="0.35">
      <c r="A443" s="278">
        <v>454</v>
      </c>
      <c r="B443" s="279" t="s">
        <v>1158</v>
      </c>
      <c r="C443" s="285" t="s">
        <v>1159</v>
      </c>
      <c r="D443" s="278"/>
    </row>
    <row r="444" spans="1:4" s="281" customFormat="1" x14ac:dyDescent="0.35">
      <c r="A444" s="278">
        <v>455</v>
      </c>
      <c r="B444" s="279" t="s">
        <v>1160</v>
      </c>
      <c r="C444" s="285" t="s">
        <v>1161</v>
      </c>
      <c r="D444" s="278"/>
    </row>
    <row r="445" spans="1:4" s="281" customFormat="1" x14ac:dyDescent="0.35">
      <c r="A445" s="278">
        <v>448</v>
      </c>
      <c r="B445" s="279" t="s">
        <v>1162</v>
      </c>
      <c r="C445" s="285" t="s">
        <v>1163</v>
      </c>
      <c r="D445" s="278"/>
    </row>
    <row r="446" spans="1:4" s="281" customFormat="1" x14ac:dyDescent="0.35">
      <c r="A446" s="278">
        <v>449</v>
      </c>
      <c r="B446" s="279" t="s">
        <v>1164</v>
      </c>
      <c r="C446" s="285" t="s">
        <v>1165</v>
      </c>
      <c r="D446" s="278"/>
    </row>
    <row r="447" spans="1:4" s="281" customFormat="1" x14ac:dyDescent="0.35">
      <c r="A447" s="278">
        <v>466</v>
      </c>
      <c r="B447" s="279" t="s">
        <v>1166</v>
      </c>
      <c r="C447" s="291" t="s">
        <v>1167</v>
      </c>
      <c r="D447" s="278" t="s">
        <v>464</v>
      </c>
    </row>
    <row r="448" spans="1:4" s="281" customFormat="1" x14ac:dyDescent="0.35">
      <c r="A448" s="278">
        <v>467</v>
      </c>
      <c r="B448" s="279" t="s">
        <v>1168</v>
      </c>
      <c r="C448" s="291" t="s">
        <v>1169</v>
      </c>
      <c r="D448" s="278" t="s">
        <v>464</v>
      </c>
    </row>
    <row r="449" spans="1:4" s="281" customFormat="1" x14ac:dyDescent="0.35">
      <c r="A449" s="278">
        <v>468</v>
      </c>
      <c r="B449" s="279" t="s">
        <v>1170</v>
      </c>
      <c r="C449" s="291" t="s">
        <v>1171</v>
      </c>
      <c r="D449" s="278" t="s">
        <v>464</v>
      </c>
    </row>
    <row r="450" spans="1:4" s="281" customFormat="1" x14ac:dyDescent="0.35">
      <c r="A450" s="278">
        <v>469</v>
      </c>
      <c r="B450" s="279" t="s">
        <v>1172</v>
      </c>
      <c r="C450" s="291" t="s">
        <v>1173</v>
      </c>
      <c r="D450" s="278" t="s">
        <v>464</v>
      </c>
    </row>
    <row r="451" spans="1:4" s="281" customFormat="1" x14ac:dyDescent="0.35">
      <c r="A451" s="278">
        <v>470</v>
      </c>
      <c r="B451" s="279" t="s">
        <v>1174</v>
      </c>
      <c r="C451" s="291" t="s">
        <v>1175</v>
      </c>
      <c r="D451" s="278" t="s">
        <v>464</v>
      </c>
    </row>
    <row r="452" spans="1:4" s="281" customFormat="1" x14ac:dyDescent="0.35">
      <c r="A452" s="278">
        <v>474</v>
      </c>
      <c r="B452" s="279" t="s">
        <v>1176</v>
      </c>
      <c r="C452" s="291" t="s">
        <v>1177</v>
      </c>
      <c r="D452" s="278" t="s">
        <v>464</v>
      </c>
    </row>
    <row r="453" spans="1:4" s="281" customFormat="1" x14ac:dyDescent="0.35">
      <c r="A453" s="278">
        <v>475</v>
      </c>
      <c r="B453" s="279" t="s">
        <v>1178</v>
      </c>
      <c r="C453" s="291" t="s">
        <v>1179</v>
      </c>
      <c r="D453" s="278" t="s">
        <v>464</v>
      </c>
    </row>
    <row r="454" spans="1:4" s="281" customFormat="1" x14ac:dyDescent="0.35">
      <c r="A454" s="278">
        <v>476</v>
      </c>
      <c r="B454" s="279" t="s">
        <v>1180</v>
      </c>
      <c r="C454" s="291" t="s">
        <v>1181</v>
      </c>
      <c r="D454" s="278" t="s">
        <v>464</v>
      </c>
    </row>
    <row r="455" spans="1:4" s="281" customFormat="1" x14ac:dyDescent="0.35">
      <c r="A455" s="278">
        <v>477</v>
      </c>
      <c r="B455" s="279" t="s">
        <v>1182</v>
      </c>
      <c r="C455" s="291" t="s">
        <v>1183</v>
      </c>
      <c r="D455" s="278" t="s">
        <v>464</v>
      </c>
    </row>
    <row r="456" spans="1:4" s="281" customFormat="1" x14ac:dyDescent="0.35">
      <c r="A456" s="278">
        <v>458</v>
      </c>
      <c r="B456" s="279" t="s">
        <v>1184</v>
      </c>
      <c r="C456" s="285" t="s">
        <v>1185</v>
      </c>
      <c r="D456" s="278" t="s">
        <v>464</v>
      </c>
    </row>
    <row r="457" spans="1:4" s="281" customFormat="1" x14ac:dyDescent="0.35">
      <c r="A457" s="278">
        <v>481</v>
      </c>
      <c r="B457" s="279" t="s">
        <v>1186</v>
      </c>
      <c r="C457" s="291" t="s">
        <v>1187</v>
      </c>
      <c r="D457" s="278" t="s">
        <v>464</v>
      </c>
    </row>
    <row r="458" spans="1:4" s="281" customFormat="1" x14ac:dyDescent="0.35">
      <c r="A458" s="278">
        <v>463</v>
      </c>
      <c r="B458" s="279" t="s">
        <v>1188</v>
      </c>
      <c r="C458" s="291" t="s">
        <v>1189</v>
      </c>
      <c r="D458" s="278" t="s">
        <v>464</v>
      </c>
    </row>
    <row r="459" spans="1:4" s="281" customFormat="1" x14ac:dyDescent="0.35">
      <c r="A459" s="278">
        <v>464</v>
      </c>
      <c r="B459" s="279" t="s">
        <v>1190</v>
      </c>
      <c r="C459" s="291" t="s">
        <v>1191</v>
      </c>
      <c r="D459" s="278" t="s">
        <v>464</v>
      </c>
    </row>
    <row r="460" spans="1:4" s="281" customFormat="1" x14ac:dyDescent="0.35">
      <c r="A460" s="278">
        <v>465</v>
      </c>
      <c r="B460" s="279" t="s">
        <v>1192</v>
      </c>
      <c r="C460" s="285" t="s">
        <v>1193</v>
      </c>
      <c r="D460" s="278" t="s">
        <v>464</v>
      </c>
    </row>
    <row r="461" spans="1:4" s="281" customFormat="1" x14ac:dyDescent="0.35">
      <c r="A461" s="278">
        <v>471</v>
      </c>
      <c r="B461" s="279" t="s">
        <v>1194</v>
      </c>
      <c r="C461" s="285" t="s">
        <v>1195</v>
      </c>
      <c r="D461" s="278" t="s">
        <v>464</v>
      </c>
    </row>
    <row r="462" spans="1:4" s="281" customFormat="1" x14ac:dyDescent="0.35">
      <c r="A462" s="278">
        <v>472</v>
      </c>
      <c r="B462" s="279" t="s">
        <v>1196</v>
      </c>
      <c r="C462" s="285" t="s">
        <v>1197</v>
      </c>
      <c r="D462" s="278" t="s">
        <v>464</v>
      </c>
    </row>
    <row r="463" spans="1:4" s="281" customFormat="1" x14ac:dyDescent="0.35">
      <c r="A463" s="278">
        <v>473</v>
      </c>
      <c r="B463" s="279" t="s">
        <v>1198</v>
      </c>
      <c r="C463" s="285" t="s">
        <v>1199</v>
      </c>
      <c r="D463" s="278" t="s">
        <v>464</v>
      </c>
    </row>
    <row r="464" spans="1:4" s="281" customFormat="1" x14ac:dyDescent="0.35">
      <c r="A464" s="278">
        <v>478</v>
      </c>
      <c r="B464" s="279" t="s">
        <v>1200</v>
      </c>
      <c r="C464" s="285" t="s">
        <v>1201</v>
      </c>
      <c r="D464" s="278" t="s">
        <v>464</v>
      </c>
    </row>
    <row r="465" spans="1:4" s="281" customFormat="1" x14ac:dyDescent="0.35">
      <c r="A465" s="278">
        <v>479</v>
      </c>
      <c r="B465" s="279" t="s">
        <v>1202</v>
      </c>
      <c r="C465" s="285" t="s">
        <v>1203</v>
      </c>
      <c r="D465" s="278" t="s">
        <v>464</v>
      </c>
    </row>
    <row r="466" spans="1:4" s="281" customFormat="1" x14ac:dyDescent="0.35">
      <c r="A466" s="278">
        <v>480</v>
      </c>
      <c r="B466" s="279" t="s">
        <v>1204</v>
      </c>
      <c r="C466" s="285" t="s">
        <v>1205</v>
      </c>
      <c r="D466" s="278" t="s">
        <v>464</v>
      </c>
    </row>
    <row r="467" spans="1:4" s="281" customFormat="1" x14ac:dyDescent="0.35">
      <c r="A467" s="278">
        <v>482</v>
      </c>
      <c r="B467" s="279" t="s">
        <v>1206</v>
      </c>
      <c r="C467" s="285" t="s">
        <v>1207</v>
      </c>
      <c r="D467" s="278" t="s">
        <v>464</v>
      </c>
    </row>
    <row r="468" spans="1:4" s="281" customFormat="1" x14ac:dyDescent="0.35">
      <c r="A468" s="278">
        <v>483</v>
      </c>
      <c r="B468" s="279" t="s">
        <v>1208</v>
      </c>
      <c r="C468" s="285" t="s">
        <v>1209</v>
      </c>
      <c r="D468" s="278" t="s">
        <v>464</v>
      </c>
    </row>
    <row r="469" spans="1:4" s="281" customFormat="1" x14ac:dyDescent="0.35">
      <c r="A469" s="278">
        <v>484</v>
      </c>
      <c r="B469" s="279" t="s">
        <v>1210</v>
      </c>
      <c r="C469" s="285" t="s">
        <v>1211</v>
      </c>
      <c r="D469" s="278" t="s">
        <v>464</v>
      </c>
    </row>
    <row r="470" spans="1:4" s="281" customFormat="1" x14ac:dyDescent="0.35">
      <c r="A470" s="278">
        <v>459</v>
      </c>
      <c r="B470" s="279" t="s">
        <v>1212</v>
      </c>
      <c r="C470" s="285" t="s">
        <v>1213</v>
      </c>
      <c r="D470" s="278" t="s">
        <v>464</v>
      </c>
    </row>
    <row r="471" spans="1:4" s="281" customFormat="1" x14ac:dyDescent="0.35">
      <c r="A471" s="278">
        <v>460</v>
      </c>
      <c r="B471" s="279" t="s">
        <v>1214</v>
      </c>
      <c r="C471" s="285" t="s">
        <v>1215</v>
      </c>
      <c r="D471" s="278" t="s">
        <v>464</v>
      </c>
    </row>
    <row r="472" spans="1:4" s="281" customFormat="1" x14ac:dyDescent="0.35">
      <c r="A472" s="278">
        <v>461</v>
      </c>
      <c r="B472" s="279" t="s">
        <v>1216</v>
      </c>
      <c r="C472" s="285" t="s">
        <v>1217</v>
      </c>
      <c r="D472" s="278" t="s">
        <v>464</v>
      </c>
    </row>
    <row r="473" spans="1:4" s="281" customFormat="1" x14ac:dyDescent="0.35">
      <c r="A473" s="278">
        <v>462</v>
      </c>
      <c r="B473" s="279" t="s">
        <v>1218</v>
      </c>
      <c r="C473" s="285" t="s">
        <v>1219</v>
      </c>
      <c r="D473" s="278" t="s">
        <v>464</v>
      </c>
    </row>
    <row r="474" spans="1:4" s="281" customFormat="1" x14ac:dyDescent="0.35">
      <c r="A474" s="278">
        <v>457</v>
      </c>
      <c r="B474" s="279" t="s">
        <v>1220</v>
      </c>
      <c r="C474" s="285" t="s">
        <v>1221</v>
      </c>
      <c r="D474" s="278" t="s">
        <v>464</v>
      </c>
    </row>
    <row r="475" spans="1:4" s="281" customFormat="1" x14ac:dyDescent="0.35">
      <c r="A475" s="278">
        <v>106</v>
      </c>
      <c r="B475" s="279" t="s">
        <v>1222</v>
      </c>
      <c r="C475" s="282" t="s">
        <v>1223</v>
      </c>
      <c r="D475" s="278" t="s">
        <v>460</v>
      </c>
    </row>
    <row r="476" spans="1:4" s="281" customFormat="1" x14ac:dyDescent="0.35">
      <c r="A476" s="278">
        <v>133</v>
      </c>
      <c r="B476" s="279" t="s">
        <v>1224</v>
      </c>
      <c r="C476" s="282" t="s">
        <v>1225</v>
      </c>
      <c r="D476" s="278"/>
    </row>
    <row r="477" spans="1:4" s="281" customFormat="1" x14ac:dyDescent="0.35">
      <c r="A477" s="278">
        <v>151</v>
      </c>
      <c r="B477" s="279" t="s">
        <v>1226</v>
      </c>
      <c r="C477" s="282" t="s">
        <v>1227</v>
      </c>
      <c r="D477" s="278"/>
    </row>
    <row r="478" spans="1:4" s="281" customFormat="1" x14ac:dyDescent="0.35">
      <c r="A478" s="278">
        <v>155</v>
      </c>
      <c r="B478" s="279" t="s">
        <v>1228</v>
      </c>
      <c r="C478" s="282" t="s">
        <v>1229</v>
      </c>
      <c r="D478" s="278" t="s">
        <v>464</v>
      </c>
    </row>
    <row r="479" spans="1:4" s="281" customFormat="1" x14ac:dyDescent="0.35">
      <c r="A479" s="278">
        <v>112</v>
      </c>
      <c r="B479" s="279" t="s">
        <v>1230</v>
      </c>
      <c r="C479" s="282" t="s">
        <v>1231</v>
      </c>
      <c r="D479" s="278" t="s">
        <v>464</v>
      </c>
    </row>
    <row r="480" spans="1:4" s="281" customFormat="1" x14ac:dyDescent="0.35">
      <c r="A480" s="278">
        <v>485</v>
      </c>
      <c r="B480" s="279" t="s">
        <v>1232</v>
      </c>
      <c r="C480" s="280" t="s">
        <v>1233</v>
      </c>
      <c r="D480" s="278" t="s">
        <v>460</v>
      </c>
    </row>
    <row r="481" spans="1:4" s="281" customFormat="1" x14ac:dyDescent="0.35">
      <c r="A481" s="278">
        <v>486</v>
      </c>
      <c r="B481" s="279" t="s">
        <v>1234</v>
      </c>
      <c r="C481" s="282" t="s">
        <v>1235</v>
      </c>
      <c r="D481" s="278" t="s">
        <v>464</v>
      </c>
    </row>
    <row r="482" spans="1:4" s="281" customFormat="1" x14ac:dyDescent="0.35">
      <c r="A482" s="278">
        <v>124</v>
      </c>
      <c r="B482" s="279" t="s">
        <v>1236</v>
      </c>
      <c r="C482" s="282" t="s">
        <v>1237</v>
      </c>
      <c r="D482" s="278" t="s">
        <v>464</v>
      </c>
    </row>
    <row r="483" spans="1:4" s="281" customFormat="1" x14ac:dyDescent="0.35">
      <c r="A483" s="278">
        <v>487</v>
      </c>
      <c r="B483" s="279" t="s">
        <v>1238</v>
      </c>
      <c r="C483" s="282" t="s">
        <v>1239</v>
      </c>
      <c r="D483" s="278" t="s">
        <v>460</v>
      </c>
    </row>
    <row r="484" spans="1:4" s="281" customFormat="1" x14ac:dyDescent="0.35">
      <c r="A484" s="278">
        <v>489</v>
      </c>
      <c r="B484" s="279">
        <v>489</v>
      </c>
      <c r="C484" s="282" t="s">
        <v>1240</v>
      </c>
      <c r="D484" s="278"/>
    </row>
    <row r="485" spans="1:4" s="281" customFormat="1" x14ac:dyDescent="0.35">
      <c r="A485" s="278">
        <v>491</v>
      </c>
      <c r="B485" s="279" t="s">
        <v>1241</v>
      </c>
      <c r="C485" s="288" t="s">
        <v>1242</v>
      </c>
      <c r="D485" s="278" t="s">
        <v>460</v>
      </c>
    </row>
    <row r="486" spans="1:4" s="281" customFormat="1" x14ac:dyDescent="0.35">
      <c r="A486" s="278">
        <v>490</v>
      </c>
      <c r="B486" s="279" t="s">
        <v>1243</v>
      </c>
      <c r="C486" s="288" t="s">
        <v>1244</v>
      </c>
      <c r="D486" s="278" t="s">
        <v>460</v>
      </c>
    </row>
    <row r="487" spans="1:4" s="281" customFormat="1" x14ac:dyDescent="0.35">
      <c r="A487" s="278">
        <v>429</v>
      </c>
      <c r="B487" s="279" t="s">
        <v>409</v>
      </c>
      <c r="C487" s="282" t="s">
        <v>410</v>
      </c>
      <c r="D487" s="278" t="s">
        <v>464</v>
      </c>
    </row>
    <row r="488" spans="1:4" s="281" customFormat="1" x14ac:dyDescent="0.35">
      <c r="A488" s="278">
        <v>492</v>
      </c>
      <c r="B488" s="279" t="s">
        <v>1245</v>
      </c>
      <c r="C488" s="280" t="s">
        <v>1246</v>
      </c>
      <c r="D488" s="278" t="s">
        <v>460</v>
      </c>
    </row>
    <row r="489" spans="1:4" s="281" customFormat="1" x14ac:dyDescent="0.35">
      <c r="A489" s="278">
        <v>430</v>
      </c>
      <c r="B489" s="279" t="s">
        <v>253</v>
      </c>
      <c r="C489" s="282" t="s">
        <v>254</v>
      </c>
      <c r="D489" s="278" t="s">
        <v>464</v>
      </c>
    </row>
    <row r="490" spans="1:4" s="281" customFormat="1" x14ac:dyDescent="0.35">
      <c r="A490" s="278">
        <v>493</v>
      </c>
      <c r="B490" s="279" t="s">
        <v>1247</v>
      </c>
      <c r="C490" s="280" t="s">
        <v>1248</v>
      </c>
      <c r="D490" s="278" t="s">
        <v>460</v>
      </c>
    </row>
    <row r="491" spans="1:4" s="281" customFormat="1" x14ac:dyDescent="0.35">
      <c r="A491" s="278">
        <v>494</v>
      </c>
      <c r="B491" s="279" t="s">
        <v>1249</v>
      </c>
      <c r="C491" s="280" t="s">
        <v>1250</v>
      </c>
      <c r="D491" s="278" t="s">
        <v>460</v>
      </c>
    </row>
    <row r="492" spans="1:4" s="281" customFormat="1" x14ac:dyDescent="0.35">
      <c r="A492" s="278">
        <v>495</v>
      </c>
      <c r="B492" s="287" t="s">
        <v>1251</v>
      </c>
      <c r="C492" s="280" t="s">
        <v>1252</v>
      </c>
      <c r="D492" s="278"/>
    </row>
    <row r="493" spans="1:4" s="281" customFormat="1" x14ac:dyDescent="0.35">
      <c r="A493" s="278">
        <v>496</v>
      </c>
      <c r="B493" s="279" t="s">
        <v>1253</v>
      </c>
      <c r="C493" s="280" t="s">
        <v>1254</v>
      </c>
      <c r="D493" s="278"/>
    </row>
    <row r="494" spans="1:4" s="281" customFormat="1" x14ac:dyDescent="0.35">
      <c r="A494" s="278">
        <v>497</v>
      </c>
      <c r="B494" s="279" t="s">
        <v>318</v>
      </c>
      <c r="C494" s="282" t="s">
        <v>319</v>
      </c>
      <c r="D494" s="278" t="s">
        <v>464</v>
      </c>
    </row>
    <row r="495" spans="1:4" s="281" customFormat="1" x14ac:dyDescent="0.35">
      <c r="A495" s="278">
        <v>498</v>
      </c>
      <c r="B495" s="279" t="s">
        <v>1255</v>
      </c>
      <c r="C495" s="280" t="s">
        <v>1256</v>
      </c>
      <c r="D495" s="278"/>
    </row>
    <row r="496" spans="1:4" s="281" customFormat="1" x14ac:dyDescent="0.35">
      <c r="A496" s="278">
        <v>499</v>
      </c>
      <c r="B496" s="279" t="s">
        <v>1257</v>
      </c>
      <c r="C496" s="280" t="s">
        <v>1258</v>
      </c>
      <c r="D496" s="278"/>
    </row>
    <row r="497" spans="1:4" s="281" customFormat="1" x14ac:dyDescent="0.35">
      <c r="A497" s="278">
        <v>503</v>
      </c>
      <c r="B497" s="279" t="s">
        <v>1259</v>
      </c>
      <c r="C497" s="282" t="s">
        <v>1260</v>
      </c>
      <c r="D497" s="278" t="s">
        <v>464</v>
      </c>
    </row>
    <row r="498" spans="1:4" s="281" customFormat="1" x14ac:dyDescent="0.35">
      <c r="A498" s="278">
        <v>506</v>
      </c>
      <c r="B498" s="279" t="s">
        <v>1261</v>
      </c>
      <c r="C498" s="282" t="s">
        <v>1262</v>
      </c>
      <c r="D498" s="278" t="s">
        <v>464</v>
      </c>
    </row>
    <row r="499" spans="1:4" s="281" customFormat="1" x14ac:dyDescent="0.35">
      <c r="A499" s="278">
        <v>507</v>
      </c>
      <c r="B499" s="279" t="s">
        <v>1263</v>
      </c>
      <c r="C499" s="282" t="s">
        <v>1264</v>
      </c>
      <c r="D499" s="278"/>
    </row>
    <row r="500" spans="1:4" s="281" customFormat="1" x14ac:dyDescent="0.35">
      <c r="A500" s="278">
        <v>504</v>
      </c>
      <c r="B500" s="278">
        <v>504</v>
      </c>
      <c r="C500" s="282" t="s">
        <v>1265</v>
      </c>
      <c r="D500" s="278" t="s">
        <v>464</v>
      </c>
    </row>
    <row r="501" spans="1:4" s="281" customFormat="1" x14ac:dyDescent="0.35">
      <c r="A501" s="278">
        <v>508</v>
      </c>
      <c r="B501" s="279" t="s">
        <v>1266</v>
      </c>
      <c r="C501" s="282" t="s">
        <v>1267</v>
      </c>
      <c r="D501" s="278"/>
    </row>
    <row r="502" spans="1:4" s="281" customFormat="1" x14ac:dyDescent="0.35">
      <c r="A502" s="278">
        <v>509</v>
      </c>
      <c r="B502" s="279" t="s">
        <v>1268</v>
      </c>
      <c r="C502" s="282" t="s">
        <v>1269</v>
      </c>
      <c r="D502" s="278"/>
    </row>
    <row r="503" spans="1:4" s="281" customFormat="1" x14ac:dyDescent="0.35">
      <c r="A503" s="278">
        <v>510</v>
      </c>
      <c r="B503" s="279" t="s">
        <v>1270</v>
      </c>
      <c r="C503" s="282" t="s">
        <v>1271</v>
      </c>
      <c r="D503" s="278" t="s">
        <v>460</v>
      </c>
    </row>
    <row r="504" spans="1:4" s="281" customFormat="1" x14ac:dyDescent="0.35">
      <c r="A504" s="278">
        <v>511</v>
      </c>
      <c r="B504" s="287" t="s">
        <v>1272</v>
      </c>
      <c r="C504" s="282" t="s">
        <v>1273</v>
      </c>
      <c r="D504" s="278" t="s">
        <v>460</v>
      </c>
    </row>
    <row r="505" spans="1:4" s="281" customFormat="1" x14ac:dyDescent="0.35">
      <c r="A505" s="278">
        <v>636</v>
      </c>
      <c r="B505" s="279" t="s">
        <v>1274</v>
      </c>
      <c r="C505" s="282" t="s">
        <v>1275</v>
      </c>
      <c r="D505" s="278"/>
    </row>
    <row r="506" spans="1:4" s="281" customFormat="1" x14ac:dyDescent="0.35">
      <c r="A506" s="278">
        <v>518</v>
      </c>
      <c r="B506" s="279">
        <v>518</v>
      </c>
      <c r="C506" s="282" t="s">
        <v>1276</v>
      </c>
      <c r="D506" s="278"/>
    </row>
    <row r="507" spans="1:4" s="281" customFormat="1" x14ac:dyDescent="0.35">
      <c r="A507" s="278">
        <v>525</v>
      </c>
      <c r="B507" s="279" t="s">
        <v>1277</v>
      </c>
      <c r="C507" s="282" t="s">
        <v>1278</v>
      </c>
      <c r="D507" s="278" t="s">
        <v>464</v>
      </c>
    </row>
    <row r="508" spans="1:4" s="281" customFormat="1" x14ac:dyDescent="0.35">
      <c r="A508" s="278">
        <v>391</v>
      </c>
      <c r="B508" s="279" t="s">
        <v>1279</v>
      </c>
      <c r="C508" s="282" t="s">
        <v>1280</v>
      </c>
      <c r="D508" s="278"/>
    </row>
    <row r="509" spans="1:4" s="281" customFormat="1" x14ac:dyDescent="0.35">
      <c r="A509" s="278">
        <v>447</v>
      </c>
      <c r="B509" s="279">
        <v>447</v>
      </c>
      <c r="C509" s="288" t="s">
        <v>1281</v>
      </c>
      <c r="D509" s="278"/>
    </row>
    <row r="510" spans="1:4" s="281" customFormat="1" x14ac:dyDescent="0.35">
      <c r="A510" s="278">
        <v>456</v>
      </c>
      <c r="B510" s="279" t="s">
        <v>1282</v>
      </c>
      <c r="C510" s="282" t="s">
        <v>1283</v>
      </c>
      <c r="D510" s="278" t="s">
        <v>464</v>
      </c>
    </row>
    <row r="511" spans="1:4" s="281" customFormat="1" x14ac:dyDescent="0.35">
      <c r="A511" s="278">
        <v>645</v>
      </c>
      <c r="B511" s="279">
        <v>645</v>
      </c>
      <c r="C511" s="282" t="s">
        <v>1284</v>
      </c>
      <c r="D511" s="278" t="s">
        <v>460</v>
      </c>
    </row>
    <row r="512" spans="1:4" s="281" customFormat="1" x14ac:dyDescent="0.35">
      <c r="A512" s="278">
        <v>646</v>
      </c>
      <c r="B512" s="279">
        <v>646</v>
      </c>
      <c r="C512" s="282" t="s">
        <v>263</v>
      </c>
      <c r="D512" s="278" t="s">
        <v>464</v>
      </c>
    </row>
    <row r="513" spans="1:4" s="281" customFormat="1" x14ac:dyDescent="0.35">
      <c r="A513" s="278">
        <v>432</v>
      </c>
      <c r="B513" s="279">
        <v>432</v>
      </c>
      <c r="C513" s="282" t="s">
        <v>1285</v>
      </c>
      <c r="D513" s="292" t="s">
        <v>464</v>
      </c>
    </row>
    <row r="514" spans="1:4" s="281" customFormat="1" x14ac:dyDescent="0.35">
      <c r="A514" s="278">
        <v>401</v>
      </c>
      <c r="B514" s="279">
        <v>401</v>
      </c>
      <c r="C514" s="282" t="s">
        <v>1286</v>
      </c>
      <c r="D514" s="278" t="s">
        <v>464</v>
      </c>
    </row>
    <row r="515" spans="1:4" s="281" customFormat="1" x14ac:dyDescent="0.35">
      <c r="A515" s="278">
        <v>553</v>
      </c>
      <c r="B515" s="287" t="s">
        <v>1287</v>
      </c>
      <c r="C515" s="280" t="s">
        <v>1288</v>
      </c>
      <c r="D515" s="278" t="s">
        <v>460</v>
      </c>
    </row>
    <row r="516" spans="1:4" s="281" customFormat="1" x14ac:dyDescent="0.35">
      <c r="A516" s="278">
        <v>554</v>
      </c>
      <c r="B516" s="279" t="s">
        <v>1289</v>
      </c>
      <c r="C516" s="280" t="s">
        <v>1290</v>
      </c>
      <c r="D516" s="278"/>
    </row>
    <row r="517" spans="1:4" s="281" customFormat="1" x14ac:dyDescent="0.35">
      <c r="A517" s="278">
        <v>70</v>
      </c>
      <c r="B517" s="287" t="s">
        <v>1291</v>
      </c>
      <c r="C517" s="282" t="s">
        <v>1292</v>
      </c>
      <c r="D517" s="278"/>
    </row>
    <row r="518" spans="1:4" s="281" customFormat="1" x14ac:dyDescent="0.35">
      <c r="A518" s="278">
        <v>500</v>
      </c>
      <c r="B518" s="279" t="s">
        <v>1293</v>
      </c>
      <c r="C518" s="282" t="s">
        <v>1294</v>
      </c>
      <c r="D518" s="278" t="s">
        <v>464</v>
      </c>
    </row>
    <row r="519" spans="1:4" s="281" customFormat="1" x14ac:dyDescent="0.35">
      <c r="A519" s="278">
        <v>555</v>
      </c>
      <c r="B519" s="279" t="s">
        <v>1295</v>
      </c>
      <c r="C519" s="280" t="s">
        <v>1296</v>
      </c>
      <c r="D519" s="278" t="s">
        <v>460</v>
      </c>
    </row>
    <row r="520" spans="1:4" s="281" customFormat="1" x14ac:dyDescent="0.35">
      <c r="A520" s="278">
        <v>556</v>
      </c>
      <c r="B520" s="279" t="s">
        <v>1297</v>
      </c>
      <c r="C520" s="280" t="s">
        <v>1298</v>
      </c>
      <c r="D520" s="278" t="s">
        <v>460</v>
      </c>
    </row>
    <row r="521" spans="1:4" s="281" customFormat="1" x14ac:dyDescent="0.35">
      <c r="A521" s="278">
        <v>559</v>
      </c>
      <c r="B521" s="279" t="s">
        <v>305</v>
      </c>
      <c r="C521" s="282" t="s">
        <v>306</v>
      </c>
      <c r="D521" s="278" t="s">
        <v>464</v>
      </c>
    </row>
    <row r="522" spans="1:4" s="281" customFormat="1" x14ac:dyDescent="0.35">
      <c r="A522" s="278">
        <v>560</v>
      </c>
      <c r="B522" s="279" t="s">
        <v>1299</v>
      </c>
      <c r="C522" s="282" t="s">
        <v>1300</v>
      </c>
      <c r="D522" s="278" t="s">
        <v>464</v>
      </c>
    </row>
    <row r="523" spans="1:4" s="281" customFormat="1" x14ac:dyDescent="0.35">
      <c r="A523" s="278">
        <v>561</v>
      </c>
      <c r="B523" s="279" t="s">
        <v>1301</v>
      </c>
      <c r="C523" s="282" t="s">
        <v>1302</v>
      </c>
      <c r="D523" s="278" t="s">
        <v>460</v>
      </c>
    </row>
    <row r="524" spans="1:4" s="281" customFormat="1" x14ac:dyDescent="0.35">
      <c r="A524" s="278">
        <v>562</v>
      </c>
      <c r="B524" s="279" t="s">
        <v>1303</v>
      </c>
      <c r="C524" s="280" t="s">
        <v>1304</v>
      </c>
      <c r="D524" s="278"/>
    </row>
    <row r="525" spans="1:4" s="281" customFormat="1" x14ac:dyDescent="0.35">
      <c r="A525" s="278">
        <v>273</v>
      </c>
      <c r="B525" s="279" t="s">
        <v>1305</v>
      </c>
      <c r="C525" s="282" t="s">
        <v>1306</v>
      </c>
      <c r="D525" s="278"/>
    </row>
    <row r="526" spans="1:4" s="281" customFormat="1" x14ac:dyDescent="0.35">
      <c r="A526" s="278">
        <v>274</v>
      </c>
      <c r="B526" s="279" t="s">
        <v>1307</v>
      </c>
      <c r="C526" s="282" t="s">
        <v>1308</v>
      </c>
      <c r="D526" s="278" t="s">
        <v>460</v>
      </c>
    </row>
    <row r="527" spans="1:4" s="281" customFormat="1" x14ac:dyDescent="0.35">
      <c r="A527" s="278">
        <v>563</v>
      </c>
      <c r="B527" s="279" t="s">
        <v>1309</v>
      </c>
      <c r="C527" s="282" t="s">
        <v>1310</v>
      </c>
      <c r="D527" s="278" t="s">
        <v>464</v>
      </c>
    </row>
    <row r="528" spans="1:4" s="281" customFormat="1" x14ac:dyDescent="0.35">
      <c r="A528" s="278">
        <v>565</v>
      </c>
      <c r="B528" s="279" t="s">
        <v>1311</v>
      </c>
      <c r="C528" s="280" t="s">
        <v>1312</v>
      </c>
      <c r="D528" s="278"/>
    </row>
    <row r="529" spans="1:4" s="281" customFormat="1" x14ac:dyDescent="0.35">
      <c r="A529" s="278">
        <v>631</v>
      </c>
      <c r="B529" s="279" t="s">
        <v>1313</v>
      </c>
      <c r="C529" s="282" t="s">
        <v>1314</v>
      </c>
      <c r="D529" s="278" t="s">
        <v>464</v>
      </c>
    </row>
    <row r="530" spans="1:4" s="281" customFormat="1" x14ac:dyDescent="0.35">
      <c r="A530" s="278">
        <v>431</v>
      </c>
      <c r="B530" s="279" t="s">
        <v>255</v>
      </c>
      <c r="C530" s="282" t="s">
        <v>256</v>
      </c>
      <c r="D530" s="278" t="s">
        <v>464</v>
      </c>
    </row>
    <row r="531" spans="1:4" s="281" customFormat="1" x14ac:dyDescent="0.35">
      <c r="A531" s="278">
        <v>566</v>
      </c>
      <c r="B531" s="279" t="s">
        <v>1315</v>
      </c>
      <c r="C531" s="282" t="s">
        <v>1316</v>
      </c>
      <c r="D531" s="278" t="s">
        <v>460</v>
      </c>
    </row>
    <row r="532" spans="1:4" s="281" customFormat="1" x14ac:dyDescent="0.35">
      <c r="A532" s="278">
        <v>567</v>
      </c>
      <c r="B532" s="279" t="s">
        <v>1317</v>
      </c>
      <c r="C532" s="282" t="s">
        <v>1318</v>
      </c>
      <c r="D532" s="278" t="s">
        <v>464</v>
      </c>
    </row>
    <row r="533" spans="1:4" s="281" customFormat="1" x14ac:dyDescent="0.35">
      <c r="A533" s="278">
        <v>568</v>
      </c>
      <c r="B533" s="279" t="s">
        <v>1319</v>
      </c>
      <c r="C533" s="282" t="s">
        <v>1320</v>
      </c>
      <c r="D533" s="278" t="s">
        <v>464</v>
      </c>
    </row>
    <row r="534" spans="1:4" s="281" customFormat="1" x14ac:dyDescent="0.35">
      <c r="A534" s="278">
        <v>571</v>
      </c>
      <c r="B534" s="279">
        <v>571</v>
      </c>
      <c r="C534" s="282" t="s">
        <v>1321</v>
      </c>
      <c r="D534" s="278" t="s">
        <v>464</v>
      </c>
    </row>
    <row r="535" spans="1:4" s="281" customFormat="1" x14ac:dyDescent="0.35">
      <c r="A535" s="278">
        <v>572</v>
      </c>
      <c r="B535" s="279">
        <v>572</v>
      </c>
      <c r="C535" s="282" t="s">
        <v>1322</v>
      </c>
      <c r="D535" s="278"/>
    </row>
    <row r="536" spans="1:4" s="281" customFormat="1" x14ac:dyDescent="0.35">
      <c r="A536" s="278">
        <v>573</v>
      </c>
      <c r="B536" s="279" t="s">
        <v>1323</v>
      </c>
      <c r="C536" s="282" t="s">
        <v>1324</v>
      </c>
      <c r="D536" s="278"/>
    </row>
    <row r="537" spans="1:4" s="281" customFormat="1" x14ac:dyDescent="0.35">
      <c r="A537" s="278">
        <v>353</v>
      </c>
      <c r="B537" s="279">
        <v>353</v>
      </c>
      <c r="C537" s="282" t="s">
        <v>1325</v>
      </c>
      <c r="D537" s="278" t="s">
        <v>464</v>
      </c>
    </row>
    <row r="538" spans="1:4" s="281" customFormat="1" x14ac:dyDescent="0.35">
      <c r="A538" s="278">
        <v>574</v>
      </c>
      <c r="B538" s="279" t="s">
        <v>1326</v>
      </c>
      <c r="C538" s="280" t="s">
        <v>1327</v>
      </c>
      <c r="D538" s="278" t="s">
        <v>460</v>
      </c>
    </row>
    <row r="539" spans="1:4" s="281" customFormat="1" x14ac:dyDescent="0.35">
      <c r="A539" s="278">
        <v>79</v>
      </c>
      <c r="B539" s="279" t="s">
        <v>1328</v>
      </c>
      <c r="C539" s="282" t="s">
        <v>1329</v>
      </c>
      <c r="D539" s="278" t="s">
        <v>460</v>
      </c>
    </row>
    <row r="540" spans="1:4" s="281" customFormat="1" x14ac:dyDescent="0.35">
      <c r="A540" s="278">
        <v>577</v>
      </c>
      <c r="B540" s="287" t="s">
        <v>1330</v>
      </c>
      <c r="C540" s="282" t="s">
        <v>1331</v>
      </c>
      <c r="D540" s="278" t="s">
        <v>460</v>
      </c>
    </row>
    <row r="541" spans="1:4" s="281" customFormat="1" x14ac:dyDescent="0.35">
      <c r="A541" s="278">
        <v>575</v>
      </c>
      <c r="B541" s="279" t="s">
        <v>231</v>
      </c>
      <c r="C541" s="282" t="s">
        <v>232</v>
      </c>
      <c r="D541" s="278" t="s">
        <v>464</v>
      </c>
    </row>
    <row r="542" spans="1:4" s="281" customFormat="1" x14ac:dyDescent="0.35">
      <c r="A542" s="278">
        <v>578</v>
      </c>
      <c r="B542" s="279" t="s">
        <v>1332</v>
      </c>
      <c r="C542" s="282" t="s">
        <v>1333</v>
      </c>
      <c r="D542" s="278" t="s">
        <v>460</v>
      </c>
    </row>
    <row r="543" spans="1:4" s="281" customFormat="1" x14ac:dyDescent="0.35">
      <c r="A543" s="278">
        <v>579</v>
      </c>
      <c r="B543" s="279" t="s">
        <v>1334</v>
      </c>
      <c r="C543" s="280" t="s">
        <v>1335</v>
      </c>
      <c r="D543" s="278" t="s">
        <v>460</v>
      </c>
    </row>
    <row r="544" spans="1:4" s="281" customFormat="1" x14ac:dyDescent="0.35">
      <c r="A544" s="278">
        <v>580</v>
      </c>
      <c r="B544" s="279" t="s">
        <v>355</v>
      </c>
      <c r="C544" s="282" t="s">
        <v>356</v>
      </c>
      <c r="D544" s="278"/>
    </row>
    <row r="545" spans="1:4" s="281" customFormat="1" x14ac:dyDescent="0.35">
      <c r="A545" s="278">
        <v>354</v>
      </c>
      <c r="B545" s="279">
        <v>354</v>
      </c>
      <c r="C545" s="282" t="s">
        <v>1336</v>
      </c>
      <c r="D545" s="278" t="s">
        <v>464</v>
      </c>
    </row>
    <row r="546" spans="1:4" s="281" customFormat="1" x14ac:dyDescent="0.35">
      <c r="A546" s="278">
        <v>582</v>
      </c>
      <c r="B546" s="279" t="s">
        <v>1337</v>
      </c>
      <c r="C546" s="282" t="s">
        <v>1338</v>
      </c>
      <c r="D546" s="278" t="s">
        <v>460</v>
      </c>
    </row>
    <row r="547" spans="1:4" s="281" customFormat="1" x14ac:dyDescent="0.35">
      <c r="A547" s="278">
        <v>583</v>
      </c>
      <c r="B547" s="279" t="s">
        <v>1339</v>
      </c>
      <c r="C547" s="280" t="s">
        <v>1340</v>
      </c>
      <c r="D547" s="278" t="s">
        <v>460</v>
      </c>
    </row>
    <row r="548" spans="1:4" s="281" customFormat="1" x14ac:dyDescent="0.35">
      <c r="A548" s="278">
        <v>584</v>
      </c>
      <c r="B548" s="279" t="s">
        <v>1341</v>
      </c>
      <c r="C548" s="280" t="s">
        <v>1342</v>
      </c>
      <c r="D548" s="278" t="s">
        <v>460</v>
      </c>
    </row>
    <row r="549" spans="1:4" s="281" customFormat="1" x14ac:dyDescent="0.35">
      <c r="A549" s="278">
        <v>585</v>
      </c>
      <c r="B549" s="279" t="s">
        <v>292</v>
      </c>
      <c r="C549" s="282" t="s">
        <v>293</v>
      </c>
      <c r="D549" s="278" t="s">
        <v>464</v>
      </c>
    </row>
    <row r="550" spans="1:4" s="281" customFormat="1" x14ac:dyDescent="0.35">
      <c r="A550" s="278">
        <v>586</v>
      </c>
      <c r="B550" s="279" t="s">
        <v>1343</v>
      </c>
      <c r="C550" s="282" t="s">
        <v>1344</v>
      </c>
      <c r="D550" s="278" t="s">
        <v>464</v>
      </c>
    </row>
    <row r="551" spans="1:4" s="281" customFormat="1" x14ac:dyDescent="0.35">
      <c r="A551" s="278">
        <v>587</v>
      </c>
      <c r="B551" s="279" t="s">
        <v>1345</v>
      </c>
      <c r="C551" s="280" t="s">
        <v>1346</v>
      </c>
      <c r="D551" s="278" t="s">
        <v>460</v>
      </c>
    </row>
    <row r="552" spans="1:4" s="281" customFormat="1" x14ac:dyDescent="0.35">
      <c r="A552" s="278">
        <v>588</v>
      </c>
      <c r="B552" s="279" t="s">
        <v>1347</v>
      </c>
      <c r="C552" s="280" t="s">
        <v>1348</v>
      </c>
      <c r="D552" s="278"/>
    </row>
    <row r="553" spans="1:4" s="281" customFormat="1" x14ac:dyDescent="0.35">
      <c r="A553" s="278">
        <v>590</v>
      </c>
      <c r="B553" s="287" t="s">
        <v>1349</v>
      </c>
      <c r="C553" s="282" t="s">
        <v>1350</v>
      </c>
      <c r="D553" s="278" t="s">
        <v>460</v>
      </c>
    </row>
    <row r="554" spans="1:4" s="281" customFormat="1" x14ac:dyDescent="0.35">
      <c r="A554" s="278">
        <v>591</v>
      </c>
      <c r="B554" s="279" t="s">
        <v>233</v>
      </c>
      <c r="C554" s="282" t="s">
        <v>234</v>
      </c>
      <c r="D554" s="278" t="s">
        <v>460</v>
      </c>
    </row>
    <row r="555" spans="1:4" s="281" customFormat="1" x14ac:dyDescent="0.35">
      <c r="A555" s="278">
        <v>358</v>
      </c>
      <c r="B555" s="279">
        <v>358</v>
      </c>
      <c r="C555" s="282" t="s">
        <v>1351</v>
      </c>
      <c r="D555" s="278"/>
    </row>
    <row r="556" spans="1:4" s="281" customFormat="1" x14ac:dyDescent="0.35">
      <c r="A556" s="278">
        <v>76</v>
      </c>
      <c r="B556" s="279" t="s">
        <v>1352</v>
      </c>
      <c r="C556" s="282" t="s">
        <v>1353</v>
      </c>
      <c r="D556" s="278" t="s">
        <v>464</v>
      </c>
    </row>
    <row r="557" spans="1:4" s="281" customFormat="1" x14ac:dyDescent="0.35">
      <c r="A557" s="278">
        <v>592</v>
      </c>
      <c r="B557" s="279" t="s">
        <v>1354</v>
      </c>
      <c r="C557" s="282" t="s">
        <v>1355</v>
      </c>
      <c r="D557" s="278" t="s">
        <v>460</v>
      </c>
    </row>
    <row r="558" spans="1:4" s="281" customFormat="1" x14ac:dyDescent="0.35">
      <c r="A558" s="278">
        <v>80</v>
      </c>
      <c r="B558" s="279" t="s">
        <v>1356</v>
      </c>
      <c r="C558" s="282" t="s">
        <v>1357</v>
      </c>
      <c r="D558" s="278" t="s">
        <v>460</v>
      </c>
    </row>
    <row r="559" spans="1:4" s="281" customFormat="1" x14ac:dyDescent="0.35">
      <c r="A559" s="278">
        <v>593</v>
      </c>
      <c r="B559" s="279" t="s">
        <v>1358</v>
      </c>
      <c r="C559" s="280" t="s">
        <v>1359</v>
      </c>
      <c r="D559" s="278"/>
    </row>
    <row r="560" spans="1:4" s="281" customFormat="1" x14ac:dyDescent="0.35">
      <c r="A560" s="278">
        <v>488</v>
      </c>
      <c r="B560" s="279" t="s">
        <v>320</v>
      </c>
      <c r="C560" s="282" t="s">
        <v>321</v>
      </c>
      <c r="D560" s="278" t="s">
        <v>464</v>
      </c>
    </row>
    <row r="561" spans="1:4" s="281" customFormat="1" x14ac:dyDescent="0.35">
      <c r="A561" s="278">
        <v>595</v>
      </c>
      <c r="B561" s="279" t="s">
        <v>357</v>
      </c>
      <c r="C561" s="282" t="s">
        <v>358</v>
      </c>
      <c r="D561" s="278" t="s">
        <v>460</v>
      </c>
    </row>
    <row r="562" spans="1:4" s="281" customFormat="1" x14ac:dyDescent="0.35">
      <c r="A562" s="278">
        <v>596</v>
      </c>
      <c r="B562" s="279" t="s">
        <v>1360</v>
      </c>
      <c r="C562" s="282" t="s">
        <v>1361</v>
      </c>
      <c r="D562" s="278"/>
    </row>
    <row r="563" spans="1:4" s="281" customFormat="1" x14ac:dyDescent="0.35">
      <c r="A563" s="278">
        <v>598</v>
      </c>
      <c r="B563" s="279" t="s">
        <v>1362</v>
      </c>
      <c r="C563" s="282" t="s">
        <v>1363</v>
      </c>
      <c r="D563" s="278" t="s">
        <v>460</v>
      </c>
    </row>
    <row r="564" spans="1:4" s="281" customFormat="1" x14ac:dyDescent="0.35">
      <c r="A564" s="278">
        <v>599</v>
      </c>
      <c r="B564" s="279" t="s">
        <v>1364</v>
      </c>
      <c r="C564" s="282" t="s">
        <v>1365</v>
      </c>
      <c r="D564" s="278" t="s">
        <v>464</v>
      </c>
    </row>
    <row r="565" spans="1:4" s="281" customFormat="1" x14ac:dyDescent="0.35">
      <c r="A565" s="278">
        <v>600</v>
      </c>
      <c r="B565" s="279" t="s">
        <v>257</v>
      </c>
      <c r="C565" s="282" t="s">
        <v>258</v>
      </c>
      <c r="D565" s="278" t="s">
        <v>464</v>
      </c>
    </row>
    <row r="566" spans="1:4" s="281" customFormat="1" x14ac:dyDescent="0.35">
      <c r="A566" s="278">
        <v>601</v>
      </c>
      <c r="B566" s="279" t="s">
        <v>1366</v>
      </c>
      <c r="C566" s="282" t="s">
        <v>1367</v>
      </c>
      <c r="D566" s="278"/>
    </row>
    <row r="567" spans="1:4" s="281" customFormat="1" x14ac:dyDescent="0.35">
      <c r="A567" s="278">
        <v>602</v>
      </c>
      <c r="B567" s="279" t="s">
        <v>1368</v>
      </c>
      <c r="C567" s="282" t="s">
        <v>1369</v>
      </c>
      <c r="D567" s="278" t="s">
        <v>464</v>
      </c>
    </row>
    <row r="568" spans="1:4" s="281" customFormat="1" x14ac:dyDescent="0.35">
      <c r="A568" s="278">
        <v>603</v>
      </c>
      <c r="B568" s="279" t="s">
        <v>1370</v>
      </c>
      <c r="C568" s="282" t="s">
        <v>1371</v>
      </c>
      <c r="D568" s="278"/>
    </row>
    <row r="569" spans="1:4" s="281" customFormat="1" x14ac:dyDescent="0.35">
      <c r="A569" s="278">
        <v>552</v>
      </c>
      <c r="B569" s="279" t="s">
        <v>1372</v>
      </c>
      <c r="C569" s="282" t="s">
        <v>1373</v>
      </c>
      <c r="D569" s="278"/>
    </row>
    <row r="570" spans="1:4" s="281" customFormat="1" x14ac:dyDescent="0.35">
      <c r="A570" s="278">
        <v>537</v>
      </c>
      <c r="B570" s="279" t="s">
        <v>1374</v>
      </c>
      <c r="C570" s="282" t="s">
        <v>1375</v>
      </c>
      <c r="D570" s="278"/>
    </row>
    <row r="571" spans="1:4" s="281" customFormat="1" x14ac:dyDescent="0.35">
      <c r="A571" s="278">
        <v>551</v>
      </c>
      <c r="B571" s="279" t="s">
        <v>1376</v>
      </c>
      <c r="C571" s="282" t="s">
        <v>1377</v>
      </c>
      <c r="D571" s="278"/>
    </row>
    <row r="572" spans="1:4" s="281" customFormat="1" x14ac:dyDescent="0.35">
      <c r="A572" s="278">
        <v>536</v>
      </c>
      <c r="B572" s="279" t="s">
        <v>1378</v>
      </c>
      <c r="C572" s="282" t="s">
        <v>1379</v>
      </c>
      <c r="D572" s="278"/>
    </row>
    <row r="573" spans="1:4" s="281" customFormat="1" x14ac:dyDescent="0.35">
      <c r="A573" s="278">
        <v>550</v>
      </c>
      <c r="B573" s="279" t="s">
        <v>1380</v>
      </c>
      <c r="C573" s="282" t="s">
        <v>1381</v>
      </c>
      <c r="D573" s="278" t="s">
        <v>460</v>
      </c>
    </row>
    <row r="574" spans="1:4" s="281" customFormat="1" x14ac:dyDescent="0.35">
      <c r="A574" s="278">
        <v>535</v>
      </c>
      <c r="B574" s="279" t="s">
        <v>1382</v>
      </c>
      <c r="C574" s="282" t="s">
        <v>1383</v>
      </c>
      <c r="D574" s="278" t="s">
        <v>460</v>
      </c>
    </row>
    <row r="575" spans="1:4" s="281" customFormat="1" x14ac:dyDescent="0.35">
      <c r="A575" s="278">
        <v>549</v>
      </c>
      <c r="B575" s="279" t="s">
        <v>1384</v>
      </c>
      <c r="C575" s="282" t="s">
        <v>1385</v>
      </c>
      <c r="D575" s="278" t="s">
        <v>460</v>
      </c>
    </row>
    <row r="576" spans="1:4" s="281" customFormat="1" x14ac:dyDescent="0.35">
      <c r="A576" s="278">
        <v>534</v>
      </c>
      <c r="B576" s="279" t="s">
        <v>1386</v>
      </c>
      <c r="C576" s="282" t="s">
        <v>1387</v>
      </c>
      <c r="D576" s="278" t="s">
        <v>460</v>
      </c>
    </row>
    <row r="577" spans="1:4" s="281" customFormat="1" x14ac:dyDescent="0.35">
      <c r="A577" s="278">
        <v>606</v>
      </c>
      <c r="B577" s="279" t="s">
        <v>1388</v>
      </c>
      <c r="C577" s="282" t="s">
        <v>1389</v>
      </c>
      <c r="D577" s="278" t="s">
        <v>464</v>
      </c>
    </row>
    <row r="578" spans="1:4" s="281" customFormat="1" x14ac:dyDescent="0.35">
      <c r="A578" s="278">
        <v>116</v>
      </c>
      <c r="B578" s="279" t="s">
        <v>1390</v>
      </c>
      <c r="C578" s="280" t="s">
        <v>1391</v>
      </c>
      <c r="D578" s="278" t="s">
        <v>460</v>
      </c>
    </row>
    <row r="579" spans="1:4" s="281" customFormat="1" x14ac:dyDescent="0.35">
      <c r="A579" s="290">
        <v>323</v>
      </c>
      <c r="B579" s="279" t="s">
        <v>1392</v>
      </c>
      <c r="C579" s="280" t="s">
        <v>1393</v>
      </c>
      <c r="D579" s="278" t="s">
        <v>460</v>
      </c>
    </row>
    <row r="580" spans="1:4" s="281" customFormat="1" x14ac:dyDescent="0.35">
      <c r="A580" s="278">
        <v>399</v>
      </c>
      <c r="B580" s="279" t="s">
        <v>1394</v>
      </c>
      <c r="C580" s="285" t="s">
        <v>1395</v>
      </c>
      <c r="D580" s="278"/>
    </row>
    <row r="581" spans="1:4" s="281" customFormat="1" x14ac:dyDescent="0.35">
      <c r="A581" s="278">
        <v>512</v>
      </c>
      <c r="B581" s="279" t="s">
        <v>1396</v>
      </c>
      <c r="C581" s="282" t="s">
        <v>1397</v>
      </c>
      <c r="D581" s="278"/>
    </row>
    <row r="582" spans="1:4" s="281" customFormat="1" x14ac:dyDescent="0.35">
      <c r="A582" s="278">
        <v>608</v>
      </c>
      <c r="B582" s="279" t="s">
        <v>294</v>
      </c>
      <c r="C582" s="282" t="s">
        <v>1398</v>
      </c>
      <c r="D582" s="278" t="s">
        <v>464</v>
      </c>
    </row>
    <row r="583" spans="1:4" s="281" customFormat="1" x14ac:dyDescent="0.35">
      <c r="A583" s="278">
        <v>249</v>
      </c>
      <c r="B583" s="279" t="s">
        <v>411</v>
      </c>
      <c r="C583" s="282" t="s">
        <v>412</v>
      </c>
      <c r="D583" s="278" t="s">
        <v>460</v>
      </c>
    </row>
    <row r="584" spans="1:4" s="281" customFormat="1" x14ac:dyDescent="0.35">
      <c r="A584" s="278">
        <v>513</v>
      </c>
      <c r="B584" s="279" t="s">
        <v>1399</v>
      </c>
      <c r="C584" s="282" t="s">
        <v>1400</v>
      </c>
      <c r="D584" s="278" t="s">
        <v>460</v>
      </c>
    </row>
    <row r="585" spans="1:4" s="281" customFormat="1" x14ac:dyDescent="0.35">
      <c r="A585" s="278">
        <v>610</v>
      </c>
      <c r="B585" s="279" t="s">
        <v>1401</v>
      </c>
      <c r="C585" s="282" t="s">
        <v>1402</v>
      </c>
      <c r="D585" s="278" t="s">
        <v>464</v>
      </c>
    </row>
    <row r="586" spans="1:4" s="281" customFormat="1" x14ac:dyDescent="0.35">
      <c r="A586" s="278">
        <v>275</v>
      </c>
      <c r="B586" s="279" t="s">
        <v>1403</v>
      </c>
      <c r="C586" s="282" t="s">
        <v>1404</v>
      </c>
      <c r="D586" s="278" t="s">
        <v>464</v>
      </c>
    </row>
    <row r="587" spans="1:4" s="281" customFormat="1" x14ac:dyDescent="0.35">
      <c r="A587" s="278">
        <v>611</v>
      </c>
      <c r="B587" s="279" t="s">
        <v>1405</v>
      </c>
      <c r="C587" s="282" t="s">
        <v>1406</v>
      </c>
      <c r="D587" s="278" t="s">
        <v>464</v>
      </c>
    </row>
    <row r="588" spans="1:4" s="281" customFormat="1" x14ac:dyDescent="0.35">
      <c r="A588" s="278">
        <v>514</v>
      </c>
      <c r="B588" s="279" t="s">
        <v>1407</v>
      </c>
      <c r="C588" s="282" t="s">
        <v>1408</v>
      </c>
      <c r="D588" s="278" t="s">
        <v>460</v>
      </c>
    </row>
    <row r="589" spans="1:4" s="281" customFormat="1" x14ac:dyDescent="0.35">
      <c r="A589" s="278">
        <v>515</v>
      </c>
      <c r="B589" s="279" t="s">
        <v>1409</v>
      </c>
      <c r="C589" s="282" t="s">
        <v>1410</v>
      </c>
      <c r="D589" s="278" t="s">
        <v>460</v>
      </c>
    </row>
    <row r="590" spans="1:4" s="281" customFormat="1" x14ac:dyDescent="0.35">
      <c r="A590" s="278">
        <v>516</v>
      </c>
      <c r="B590" s="279" t="s">
        <v>1411</v>
      </c>
      <c r="C590" s="282" t="s">
        <v>1412</v>
      </c>
      <c r="D590" s="278" t="s">
        <v>460</v>
      </c>
    </row>
    <row r="591" spans="1:4" s="281" customFormat="1" x14ac:dyDescent="0.35">
      <c r="A591" s="278">
        <v>517</v>
      </c>
      <c r="B591" s="279" t="s">
        <v>1413</v>
      </c>
      <c r="C591" s="282" t="s">
        <v>1414</v>
      </c>
      <c r="D591" s="278"/>
    </row>
    <row r="592" spans="1:4" s="281" customFormat="1" x14ac:dyDescent="0.35">
      <c r="A592" s="278">
        <v>43</v>
      </c>
      <c r="B592" s="279" t="s">
        <v>1415</v>
      </c>
      <c r="C592" s="280" t="s">
        <v>1416</v>
      </c>
      <c r="D592" s="278" t="s">
        <v>460</v>
      </c>
    </row>
    <row r="593" spans="1:4" s="281" customFormat="1" x14ac:dyDescent="0.35">
      <c r="A593" s="278">
        <v>74</v>
      </c>
      <c r="B593" s="279" t="s">
        <v>1417</v>
      </c>
      <c r="C593" s="280" t="s">
        <v>1418</v>
      </c>
      <c r="D593" s="278" t="s">
        <v>460</v>
      </c>
    </row>
    <row r="594" spans="1:4" s="281" customFormat="1" x14ac:dyDescent="0.35">
      <c r="A594" s="278">
        <v>617</v>
      </c>
      <c r="B594" s="279" t="s">
        <v>1419</v>
      </c>
      <c r="C594" s="280" t="s">
        <v>1420</v>
      </c>
      <c r="D594" s="278"/>
    </row>
    <row r="595" spans="1:4" s="281" customFormat="1" x14ac:dyDescent="0.35">
      <c r="A595" s="278">
        <v>618</v>
      </c>
      <c r="B595" s="279" t="s">
        <v>1421</v>
      </c>
      <c r="C595" s="280" t="s">
        <v>1422</v>
      </c>
      <c r="D595" s="278"/>
    </row>
    <row r="596" spans="1:4" s="281" customFormat="1" x14ac:dyDescent="0.35">
      <c r="A596" s="278">
        <v>619</v>
      </c>
      <c r="B596" s="279" t="s">
        <v>1423</v>
      </c>
      <c r="C596" s="282" t="s">
        <v>1424</v>
      </c>
      <c r="D596" s="278" t="s">
        <v>464</v>
      </c>
    </row>
    <row r="597" spans="1:4" s="281" customFormat="1" x14ac:dyDescent="0.35">
      <c r="A597" s="278">
        <v>620</v>
      </c>
      <c r="B597" s="279" t="s">
        <v>259</v>
      </c>
      <c r="C597" s="282" t="s">
        <v>260</v>
      </c>
      <c r="D597" s="278" t="s">
        <v>460</v>
      </c>
    </row>
    <row r="598" spans="1:4" s="281" customFormat="1" x14ac:dyDescent="0.35">
      <c r="A598" s="278">
        <v>621</v>
      </c>
      <c r="B598" s="279" t="s">
        <v>1425</v>
      </c>
      <c r="C598" s="282" t="s">
        <v>1426</v>
      </c>
      <c r="D598" s="278"/>
    </row>
    <row r="599" spans="1:4" s="281" customFormat="1" x14ac:dyDescent="0.35">
      <c r="A599" s="278">
        <v>622</v>
      </c>
      <c r="B599" s="279" t="s">
        <v>413</v>
      </c>
      <c r="C599" s="282" t="s">
        <v>414</v>
      </c>
      <c r="D599" s="278" t="s">
        <v>464</v>
      </c>
    </row>
    <row r="600" spans="1:4" s="281" customFormat="1" x14ac:dyDescent="0.35">
      <c r="A600" s="278">
        <v>623</v>
      </c>
      <c r="B600" s="279" t="s">
        <v>1427</v>
      </c>
      <c r="C600" s="282" t="s">
        <v>1428</v>
      </c>
      <c r="D600" s="278" t="s">
        <v>464</v>
      </c>
    </row>
    <row r="601" spans="1:4" s="281" customFormat="1" x14ac:dyDescent="0.35">
      <c r="A601" s="278">
        <v>624</v>
      </c>
      <c r="B601" s="279" t="s">
        <v>344</v>
      </c>
      <c r="C601" s="282" t="s">
        <v>345</v>
      </c>
      <c r="D601" s="278" t="s">
        <v>464</v>
      </c>
    </row>
    <row r="602" spans="1:4" s="281" customFormat="1" x14ac:dyDescent="0.35">
      <c r="A602" s="278">
        <v>626</v>
      </c>
      <c r="B602" s="279" t="s">
        <v>1429</v>
      </c>
      <c r="C602" s="282" t="s">
        <v>1430</v>
      </c>
      <c r="D602" s="278" t="s">
        <v>460</v>
      </c>
    </row>
    <row r="603" spans="1:4" s="281" customFormat="1" x14ac:dyDescent="0.35">
      <c r="A603" s="278">
        <v>627</v>
      </c>
      <c r="B603" s="279" t="s">
        <v>1431</v>
      </c>
      <c r="C603" s="282" t="s">
        <v>1432</v>
      </c>
      <c r="D603" s="278" t="s">
        <v>464</v>
      </c>
    </row>
    <row r="604" spans="1:4" s="281" customFormat="1" x14ac:dyDescent="0.35">
      <c r="A604" s="278">
        <v>628</v>
      </c>
      <c r="B604" s="279" t="s">
        <v>296</v>
      </c>
      <c r="C604" s="282" t="s">
        <v>297</v>
      </c>
      <c r="D604" s="278" t="s">
        <v>464</v>
      </c>
    </row>
    <row r="605" spans="1:4" s="281" customFormat="1" x14ac:dyDescent="0.35">
      <c r="A605" s="278">
        <v>632</v>
      </c>
      <c r="B605" s="279" t="s">
        <v>235</v>
      </c>
      <c r="C605" s="282" t="s">
        <v>236</v>
      </c>
      <c r="D605" s="278"/>
    </row>
    <row r="606" spans="1:4" s="281" customFormat="1" x14ac:dyDescent="0.35">
      <c r="A606" s="278">
        <v>633</v>
      </c>
      <c r="B606" s="279" t="s">
        <v>1433</v>
      </c>
      <c r="C606" s="282" t="s">
        <v>1434</v>
      </c>
      <c r="D606" s="278"/>
    </row>
  </sheetData>
  <autoFilter ref="B1:C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F02DF4C01C7243996DE254A0E32DD1" ma:contentTypeVersion="6" ma:contentTypeDescription="Create a new document." ma:contentTypeScope="" ma:versionID="0e25a973adc35cd73f2324a010247e6b">
  <xsd:schema xmlns:xsd="http://www.w3.org/2001/XMLSchema" xmlns:xs="http://www.w3.org/2001/XMLSchema" xmlns:p="http://schemas.microsoft.com/office/2006/metadata/properties" xmlns:ns2="12df4bdb-4aa4-49e2-9ea1-31112a857bf7" xmlns:ns3="1ef9844c-a593-4a17-bdc1-d0e5f7cffbf8" targetNamespace="http://schemas.microsoft.com/office/2006/metadata/properties" ma:root="true" ma:fieldsID="c9479fe9ace6353af54b6866affc0c86" ns2:_="" ns3:_="">
    <xsd:import namespace="12df4bdb-4aa4-49e2-9ea1-31112a857bf7"/>
    <xsd:import namespace="1ef9844c-a593-4a17-bdc1-d0e5f7cffb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df4bdb-4aa4-49e2-9ea1-31112a857b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f9844c-a593-4a17-bdc1-d0e5f7cffbf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91039B-F0D9-4201-86FE-96F74BF585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df4bdb-4aa4-49e2-9ea1-31112a857bf7"/>
    <ds:schemaRef ds:uri="1ef9844c-a593-4a17-bdc1-d0e5f7cffb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97C67E-DB4F-4CD6-85DB-89171D0BD782}">
  <ds:schemaRefs>
    <ds:schemaRef ds:uri="http://purl.org/dc/elements/1.1/"/>
    <ds:schemaRef ds:uri="http://schemas.microsoft.com/office/2006/metadata/properties"/>
    <ds:schemaRef ds:uri="12df4bdb-4aa4-49e2-9ea1-31112a857bf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ef9844c-a593-4a17-bdc1-d0e5f7cffbf8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CFF130-2905-4FF6-BEA5-2169489F6E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1. Facility Information</vt:lpstr>
      <vt:lpstr>2. Emissions Units &amp; Activities</vt:lpstr>
      <vt:lpstr>3. Pollutant Emissions - EF</vt:lpstr>
      <vt:lpstr>4. Material Balance Activities</vt:lpstr>
      <vt:lpstr>5. Pollutant Emissions - MB</vt:lpstr>
      <vt:lpstr>DEQ Pollutant List</vt:lpstr>
    </vt:vector>
  </TitlesOfParts>
  <Manager/>
  <Company>International Paper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Nikita Kowal</dc:creator>
  <cp:keywords/>
  <dc:description/>
  <cp:lastModifiedBy>Nikita Kowal</cp:lastModifiedBy>
  <cp:revision/>
  <dcterms:created xsi:type="dcterms:W3CDTF">2024-05-20T23:36:55Z</dcterms:created>
  <dcterms:modified xsi:type="dcterms:W3CDTF">2024-05-30T20:19:51Z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0x01010090F02DF4C01C7243996DE254A0E32DD1</vt:lpwstr>
  </property>
</Properties>
</file>