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tables/table3.xml" ContentType="application/vnd.openxmlformats-officedocument.spreadsheetml.table+xml"/>
  <Override PartName="/xl/comments5.xml" ContentType="application/vnd.openxmlformats-officedocument.spreadsheetml.comments+xml"/>
  <Override PartName="/xl/tables/table4.xml" ContentType="application/vnd.openxmlformats-officedocument.spreadsheetml.table+xml"/>
  <Override PartName="/xl/comments6.xml" ContentType="application/vnd.openxmlformats-officedocument.spreadsheetml.comments+xml"/>
  <Override PartName="/xl/comments7.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laneresionalairpol-my.sharepoint.com/personal/ccoulter_lrapa-or_gov/Documents/ATEI/2026 ATEI prep/CAO ATEI - 2026/LRAPA ATEI Excel Form/"/>
    </mc:Choice>
  </mc:AlternateContent>
  <xr:revisionPtr revIDLastSave="0" documentId="8_{4CEA04ED-3FAD-48F5-BCE2-BE5D00DF2193}" xr6:coauthVersionLast="47" xr6:coauthVersionMax="47" xr10:uidLastSave="{00000000-0000-0000-0000-000000000000}"/>
  <bookViews>
    <workbookView xWindow="6900" yWindow="2550" windowWidth="21600" windowHeight="11295" tabRatio="877" xr2:uid="{00000000-000D-0000-FFFF-FFFF00000000}"/>
  </bookViews>
  <sheets>
    <sheet name="Instructions" sheetId="21" r:id="rId1"/>
    <sheet name="Facility Notes" sheetId="18" r:id="rId2"/>
    <sheet name="1. Facility Information" sheetId="1" r:id="rId3"/>
    <sheet name="2. Emissions Units &amp; Activities" sheetId="2" r:id="rId4"/>
    <sheet name="3. Pollutant Emissions - EF" sheetId="9" r:id="rId5"/>
    <sheet name="4. EF Summary" sheetId="23" r:id="rId6"/>
    <sheet name="5. Material Balance Activities" sheetId="6" r:id="rId7"/>
    <sheet name="6. Pollutant Emissions - MB" sheetId="11" r:id="rId8"/>
    <sheet name="7. MB Summary" sheetId="22" r:id="rId9"/>
    <sheet name="DEQ TAC List" sheetId="19" r:id="rId10"/>
    <sheet name="versions" sheetId="24" state="hidden" r:id="rId11"/>
    <sheet name="constants" sheetId="20" state="hidden" r:id="rId12"/>
  </sheets>
  <externalReferences>
    <externalReference r:id="rId13"/>
  </externalReferences>
  <definedNames>
    <definedName name="_xlnm._FilterDatabase" localSheetId="9" hidden="1">'DEQ TAC List'!$A$2:$J$2</definedName>
    <definedName name="_GoBack" localSheetId="0">Instructions!#REF!</definedName>
    <definedName name="_Order1" hidden="1">255</definedName>
    <definedName name="_Order2" hidden="1">255</definedName>
    <definedName name="CAS_numbers" localSheetId="0">'[1]DEQ Pollutant List'!$B$7:$B$612</definedName>
    <definedName name="CAS_numbers">'DEQ TAC List'!$B$3:$B$605</definedName>
    <definedName name="chemical_names" localSheetId="0">'[1]DEQ Pollutant List'!$C$7:$C$612</definedName>
    <definedName name="chemical_names">'DEQ TAC List'!$C$3:$C$609</definedName>
    <definedName name="delimiter" localSheetId="0">[1]constants!$A$3</definedName>
    <definedName name="delimiter">constants!$A$3</definedName>
    <definedName name="facility_address">'1. Facility Information'!$B$4</definedName>
    <definedName name="facility_city">'1. Facility Information'!$B$5</definedName>
    <definedName name="facility_contact">'1. Facility Information'!$B$8</definedName>
    <definedName name="facility_contact_phone">'1. Facility Information'!$B$10</definedName>
    <definedName name="facility_name">'1. Facility Information'!$B$3</definedName>
    <definedName name="facility_ZIP">'1. Facility Information'!$B$6</definedName>
    <definedName name="HAPs" localSheetId="9">'DEQ TAC List'!#REF!</definedName>
    <definedName name="HAPs">#REF!</definedName>
    <definedName name="newPollutantList"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OLE_LINK7" localSheetId="0">Instructions!#REF!</definedName>
    <definedName name="_xlnm.Print_Area" localSheetId="1">'Facility Notes'!$A$3:$I$38</definedName>
    <definedName name="_xlnm.Print_Area" localSheetId="0">Instructions!$B$2:$N$130</definedName>
    <definedName name="sequence_IDs" localSheetId="0">'[1]DEQ Pollutant List'!$A$7:$A$612</definedName>
    <definedName name="sequence_IDs">'DEQ TAC List'!$A$3:$A$609</definedName>
    <definedName name="source_number">'1. Facility Information'!$B$7</definedName>
    <definedName name="submittal_date">'1. Facility Information'!$B$11</definedName>
    <definedName name="version_date">constants!$A$9</definedName>
    <definedName name="version_number">constants!$A$10</definedName>
    <definedName name="wrn.Confidential." localSheetId="9"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9"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s_2">'2. Emissions Units &amp; Activities'!$A$2</definedName>
    <definedName name="ws_3">'3. Pollutant Emissions - EF'!$A$2</definedName>
    <definedName name="ws_4">'5. Material Balance Activities'!$A$2</definedName>
    <definedName name="ws_5">'6. Pollutant Emissions - MB'!$A$2</definedName>
    <definedName name="ws3_EU_ID_blank" localSheetId="0">[1]constants!$A$5</definedName>
    <definedName name="ws3_EU_ID_blank">constants!$A$5</definedName>
    <definedName name="ws3_matching_error_msg" localSheetId="0">[1]constants!$A$4</definedName>
    <definedName name="ws3_matching_error_msg">constants!$A$4</definedName>
    <definedName name="ws5_EU_ID_MaterialName_blank" localSheetId="0">[1]constants!$A$7</definedName>
    <definedName name="ws5_EU_ID_MaterialName_blank">constants!$A$7</definedName>
    <definedName name="ws5_matching_error_msg" localSheetId="0">[1]constants!$A$6</definedName>
    <definedName name="ws5_matching_error_msg">constants!$A$6</definedName>
  </definedNames>
  <calcPr calcId="191029" iterateCount="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21" l="1"/>
  <c r="L8" i="9"/>
  <c r="L10" i="9"/>
  <c r="K11" i="9"/>
  <c r="L11" i="9"/>
  <c r="K12" i="9"/>
  <c r="L12" i="9"/>
  <c r="K13" i="9"/>
  <c r="L13" i="9"/>
  <c r="L14" i="9"/>
  <c r="K15" i="9"/>
  <c r="L15" i="9"/>
  <c r="K16" i="9"/>
  <c r="L16" i="9"/>
  <c r="K17" i="9"/>
  <c r="L17" i="9"/>
  <c r="K18" i="9"/>
  <c r="L18" i="9"/>
  <c r="K19" i="9"/>
  <c r="L19" i="9"/>
  <c r="K20" i="9"/>
  <c r="L20" i="9"/>
  <c r="K21" i="9"/>
  <c r="L21" i="9"/>
  <c r="K22" i="9"/>
  <c r="L22" i="9"/>
  <c r="K23" i="9"/>
  <c r="L23" i="9"/>
  <c r="K24" i="9"/>
  <c r="L24" i="9"/>
  <c r="K25" i="9"/>
  <c r="L25" i="9"/>
  <c r="K26" i="9"/>
  <c r="L26" i="9"/>
  <c r="K27" i="9"/>
  <c r="L27" i="9"/>
  <c r="K28" i="9"/>
  <c r="L28" i="9"/>
  <c r="K29" i="9"/>
  <c r="L29" i="9"/>
  <c r="K30" i="9"/>
  <c r="L30" i="9"/>
  <c r="K31" i="9"/>
  <c r="L31" i="9"/>
  <c r="K32" i="9"/>
  <c r="L32" i="9"/>
  <c r="K33" i="9"/>
  <c r="L33" i="9"/>
  <c r="K34" i="9"/>
  <c r="L34" i="9"/>
  <c r="K35" i="9"/>
  <c r="L35" i="9"/>
  <c r="K36" i="9"/>
  <c r="L36" i="9"/>
  <c r="K37" i="9"/>
  <c r="L37" i="9"/>
  <c r="K38" i="9"/>
  <c r="L38" i="9"/>
  <c r="K39" i="9"/>
  <c r="L39" i="9"/>
  <c r="K40" i="9"/>
  <c r="L40" i="9"/>
  <c r="K41" i="9"/>
  <c r="L41" i="9"/>
  <c r="K42" i="9"/>
  <c r="L42" i="9"/>
  <c r="K43" i="9"/>
  <c r="L43" i="9"/>
  <c r="K44" i="9"/>
  <c r="L44" i="9"/>
  <c r="K45" i="9"/>
  <c r="L45" i="9"/>
  <c r="K46" i="9"/>
  <c r="L46" i="9"/>
  <c r="K47" i="9"/>
  <c r="L47" i="9"/>
  <c r="K48" i="9"/>
  <c r="L48" i="9"/>
  <c r="K49" i="9"/>
  <c r="L49" i="9"/>
  <c r="K50" i="9"/>
  <c r="L50" i="9"/>
  <c r="K51" i="9"/>
  <c r="L51" i="9"/>
  <c r="K52" i="9"/>
  <c r="L52" i="9"/>
  <c r="K53" i="9"/>
  <c r="L53" i="9"/>
  <c r="K54" i="9"/>
  <c r="L54" i="9"/>
  <c r="K55" i="9"/>
  <c r="L55" i="9"/>
  <c r="K56" i="9"/>
  <c r="L56" i="9"/>
  <c r="K57" i="9"/>
  <c r="L57" i="9"/>
  <c r="K58" i="9"/>
  <c r="L58" i="9"/>
  <c r="K59" i="9"/>
  <c r="L59" i="9"/>
  <c r="K60" i="9"/>
  <c r="L60" i="9"/>
  <c r="K61" i="9"/>
  <c r="L61" i="9"/>
  <c r="K62" i="9"/>
  <c r="L62" i="9"/>
  <c r="K63" i="9"/>
  <c r="L63" i="9"/>
  <c r="K64" i="9"/>
  <c r="L64" i="9"/>
  <c r="K65" i="9"/>
  <c r="L65" i="9"/>
  <c r="K66" i="9"/>
  <c r="L66" i="9"/>
  <c r="K67" i="9"/>
  <c r="L67" i="9"/>
  <c r="K68" i="9"/>
  <c r="L68" i="9"/>
  <c r="K69" i="9"/>
  <c r="L69" i="9"/>
  <c r="K70" i="9"/>
  <c r="L70" i="9"/>
  <c r="K71" i="9"/>
  <c r="L71" i="9"/>
  <c r="K72" i="9"/>
  <c r="L72" i="9"/>
  <c r="K73" i="9"/>
  <c r="L73" i="9"/>
  <c r="K74" i="9"/>
  <c r="L74" i="9"/>
  <c r="K75" i="9"/>
  <c r="L75" i="9"/>
  <c r="K76" i="9"/>
  <c r="L76" i="9"/>
  <c r="K77" i="9"/>
  <c r="L77" i="9"/>
  <c r="K78" i="9"/>
  <c r="L78" i="9"/>
  <c r="K79" i="9"/>
  <c r="L79" i="9"/>
  <c r="K80" i="9"/>
  <c r="L80" i="9"/>
  <c r="K81" i="9"/>
  <c r="L81" i="9"/>
  <c r="K82" i="9"/>
  <c r="L82" i="9"/>
  <c r="K83" i="9"/>
  <c r="L83" i="9"/>
  <c r="K84" i="9"/>
  <c r="L84" i="9"/>
  <c r="K85" i="9"/>
  <c r="L85" i="9"/>
  <c r="K86" i="9"/>
  <c r="L86" i="9"/>
  <c r="K87" i="9"/>
  <c r="L87" i="9"/>
  <c r="K88" i="9"/>
  <c r="L88" i="9"/>
  <c r="K89" i="9"/>
  <c r="L89" i="9"/>
  <c r="K90" i="9"/>
  <c r="L90" i="9"/>
  <c r="K91" i="9"/>
  <c r="L91" i="9"/>
  <c r="K92" i="9"/>
  <c r="L92" i="9"/>
  <c r="K93" i="9"/>
  <c r="L93" i="9"/>
  <c r="K94" i="9"/>
  <c r="L94" i="9"/>
  <c r="K95" i="9"/>
  <c r="L95" i="9"/>
  <c r="K96" i="9"/>
  <c r="L96" i="9"/>
  <c r="K97" i="9"/>
  <c r="L97" i="9"/>
  <c r="K98" i="9"/>
  <c r="L98" i="9"/>
  <c r="K99" i="9"/>
  <c r="L99" i="9"/>
  <c r="K100" i="9"/>
  <c r="L100" i="9"/>
  <c r="K101" i="9"/>
  <c r="L101" i="9"/>
  <c r="K102" i="9"/>
  <c r="L102" i="9"/>
  <c r="K103" i="9"/>
  <c r="L103" i="9"/>
  <c r="K104" i="9"/>
  <c r="L104" i="9"/>
  <c r="K105" i="9"/>
  <c r="L105" i="9"/>
  <c r="K106" i="9"/>
  <c r="L106" i="9"/>
  <c r="K107" i="9"/>
  <c r="L107" i="9"/>
  <c r="K108" i="9"/>
  <c r="L108" i="9"/>
  <c r="K109" i="9"/>
  <c r="L109" i="9"/>
  <c r="K110" i="9"/>
  <c r="L110" i="9"/>
  <c r="K111" i="9"/>
  <c r="L111" i="9"/>
  <c r="K112" i="9"/>
  <c r="L112" i="9"/>
  <c r="K113" i="9"/>
  <c r="L113" i="9"/>
  <c r="K114" i="9"/>
  <c r="L114" i="9"/>
  <c r="K115" i="9"/>
  <c r="L115" i="9"/>
  <c r="K116" i="9"/>
  <c r="L116" i="9"/>
  <c r="K117" i="9"/>
  <c r="L117" i="9"/>
  <c r="K118" i="9"/>
  <c r="L118" i="9"/>
  <c r="K119" i="9"/>
  <c r="L119" i="9"/>
  <c r="K120" i="9"/>
  <c r="L120" i="9"/>
  <c r="K121" i="9"/>
  <c r="L121" i="9"/>
  <c r="K122" i="9"/>
  <c r="L122" i="9"/>
  <c r="K123" i="9"/>
  <c r="L123" i="9"/>
  <c r="K124" i="9"/>
  <c r="L124" i="9"/>
  <c r="K125" i="9"/>
  <c r="L125" i="9"/>
  <c r="K126" i="9"/>
  <c r="L126" i="9"/>
  <c r="K127" i="9"/>
  <c r="L127" i="9"/>
  <c r="K128" i="9"/>
  <c r="L128" i="9"/>
  <c r="K129" i="9"/>
  <c r="L129" i="9"/>
  <c r="K130" i="9"/>
  <c r="L130" i="9"/>
  <c r="K131" i="9"/>
  <c r="L131" i="9"/>
  <c r="K132" i="9"/>
  <c r="L132" i="9"/>
  <c r="K133" i="9"/>
  <c r="L133" i="9"/>
  <c r="K134" i="9"/>
  <c r="L134" i="9"/>
  <c r="K135" i="9"/>
  <c r="L135" i="9"/>
  <c r="K136" i="9"/>
  <c r="L136" i="9"/>
  <c r="K137" i="9"/>
  <c r="L137" i="9"/>
  <c r="K138" i="9"/>
  <c r="L138" i="9"/>
  <c r="K139" i="9"/>
  <c r="L139" i="9"/>
  <c r="K140" i="9"/>
  <c r="L140" i="9"/>
  <c r="K141" i="9"/>
  <c r="L141" i="9"/>
  <c r="K142" i="9"/>
  <c r="L142" i="9"/>
  <c r="K143" i="9"/>
  <c r="L143" i="9"/>
  <c r="K144" i="9"/>
  <c r="L144" i="9"/>
  <c r="K145" i="9"/>
  <c r="L145" i="9"/>
  <c r="K146" i="9"/>
  <c r="L146" i="9"/>
  <c r="K147" i="9"/>
  <c r="L147" i="9"/>
  <c r="K148" i="9"/>
  <c r="L148" i="9"/>
  <c r="K149" i="9"/>
  <c r="L149" i="9"/>
  <c r="K150" i="9"/>
  <c r="L150" i="9"/>
  <c r="K151" i="9"/>
  <c r="L151" i="9"/>
  <c r="K152" i="9"/>
  <c r="L152" i="9"/>
  <c r="K153" i="9"/>
  <c r="L153" i="9"/>
  <c r="K154" i="9"/>
  <c r="L154" i="9"/>
  <c r="K155" i="9"/>
  <c r="L155" i="9"/>
  <c r="K156" i="9"/>
  <c r="L156" i="9"/>
  <c r="K157" i="9"/>
  <c r="L157" i="9"/>
  <c r="K158" i="9"/>
  <c r="L158" i="9"/>
  <c r="K159" i="9"/>
  <c r="L159" i="9"/>
  <c r="K160" i="9"/>
  <c r="L160" i="9"/>
  <c r="K161" i="9"/>
  <c r="L161" i="9"/>
  <c r="K162" i="9"/>
  <c r="L162" i="9"/>
  <c r="K163" i="9"/>
  <c r="L163" i="9"/>
  <c r="K164" i="9"/>
  <c r="L164" i="9"/>
  <c r="K165" i="9"/>
  <c r="L165" i="9"/>
  <c r="K166" i="9"/>
  <c r="L166" i="9"/>
  <c r="K167" i="9"/>
  <c r="L167" i="9"/>
  <c r="K168" i="9"/>
  <c r="L168" i="9"/>
  <c r="K169" i="9"/>
  <c r="L169" i="9"/>
  <c r="K170" i="9"/>
  <c r="L170" i="9"/>
  <c r="K171" i="9"/>
  <c r="L171" i="9"/>
  <c r="K172" i="9"/>
  <c r="L172" i="9"/>
  <c r="K173" i="9"/>
  <c r="L173" i="9"/>
  <c r="K174" i="9"/>
  <c r="L174" i="9"/>
  <c r="K175" i="9"/>
  <c r="L175" i="9"/>
  <c r="K176" i="9"/>
  <c r="L176" i="9"/>
  <c r="K177" i="9"/>
  <c r="L177" i="9"/>
  <c r="K178" i="9"/>
  <c r="L178" i="9"/>
  <c r="K179" i="9"/>
  <c r="L179" i="9"/>
  <c r="K180" i="9"/>
  <c r="L180" i="9"/>
  <c r="K181" i="9"/>
  <c r="L181" i="9"/>
  <c r="K182" i="9"/>
  <c r="L182" i="9"/>
  <c r="K183" i="9"/>
  <c r="L183" i="9"/>
  <c r="K184" i="9"/>
  <c r="L184" i="9"/>
  <c r="K185" i="9"/>
  <c r="L185" i="9"/>
  <c r="K186" i="9"/>
  <c r="L186" i="9"/>
  <c r="K187" i="9"/>
  <c r="L187" i="9"/>
  <c r="K188" i="9"/>
  <c r="L188" i="9"/>
  <c r="K189" i="9"/>
  <c r="L189" i="9"/>
  <c r="K190" i="9"/>
  <c r="L190" i="9"/>
  <c r="K191" i="9"/>
  <c r="L191" i="9"/>
  <c r="K192" i="9"/>
  <c r="L192" i="9"/>
  <c r="K193" i="9"/>
  <c r="L193" i="9"/>
  <c r="K194" i="9"/>
  <c r="L194" i="9"/>
  <c r="K195" i="9"/>
  <c r="L195" i="9"/>
  <c r="K196" i="9"/>
  <c r="L196" i="9"/>
  <c r="K197" i="9"/>
  <c r="L197" i="9"/>
  <c r="K198" i="9"/>
  <c r="L198" i="9"/>
  <c r="K199" i="9"/>
  <c r="L199" i="9"/>
  <c r="K200" i="9"/>
  <c r="L200" i="9"/>
  <c r="K201" i="9"/>
  <c r="L201" i="9"/>
  <c r="K202" i="9"/>
  <c r="L202" i="9"/>
  <c r="K203" i="9"/>
  <c r="L203" i="9"/>
  <c r="K204" i="9"/>
  <c r="L204" i="9"/>
  <c r="K205" i="9"/>
  <c r="L205" i="9"/>
  <c r="K206" i="9"/>
  <c r="L206" i="9"/>
  <c r="K207" i="9"/>
  <c r="L207" i="9"/>
  <c r="K208" i="9"/>
  <c r="L208" i="9"/>
  <c r="K209" i="9"/>
  <c r="L209" i="9"/>
  <c r="K210" i="9"/>
  <c r="L210" i="9"/>
  <c r="K211" i="9"/>
  <c r="L211" i="9"/>
  <c r="K212" i="9"/>
  <c r="L212" i="9"/>
  <c r="K213" i="9"/>
  <c r="L213" i="9"/>
  <c r="K214" i="9"/>
  <c r="L214" i="9"/>
  <c r="K215" i="9"/>
  <c r="L215" i="9"/>
  <c r="K216" i="9"/>
  <c r="L216" i="9"/>
  <c r="K217" i="9"/>
  <c r="L217" i="9"/>
  <c r="K218" i="9"/>
  <c r="L218" i="9"/>
  <c r="K219" i="9"/>
  <c r="L219" i="9"/>
  <c r="K220" i="9"/>
  <c r="L220" i="9"/>
  <c r="K221" i="9"/>
  <c r="L221" i="9"/>
  <c r="K222" i="9"/>
  <c r="L222" i="9"/>
  <c r="K223" i="9"/>
  <c r="L223" i="9"/>
  <c r="K224" i="9"/>
  <c r="L224" i="9"/>
  <c r="K225" i="9"/>
  <c r="L225" i="9"/>
  <c r="K226" i="9"/>
  <c r="L226" i="9"/>
  <c r="K227" i="9"/>
  <c r="L227" i="9"/>
  <c r="K228" i="9"/>
  <c r="L228" i="9"/>
  <c r="K229" i="9"/>
  <c r="L229" i="9"/>
  <c r="K230" i="9"/>
  <c r="L230" i="9"/>
  <c r="K231" i="9"/>
  <c r="L231" i="9"/>
  <c r="K232" i="9"/>
  <c r="L232" i="9"/>
  <c r="K233" i="9"/>
  <c r="L233" i="9"/>
  <c r="K234" i="9"/>
  <c r="L234" i="9"/>
  <c r="K235" i="9"/>
  <c r="L235" i="9"/>
  <c r="K236" i="9"/>
  <c r="L236" i="9"/>
  <c r="K237" i="9"/>
  <c r="L237" i="9"/>
  <c r="K238" i="9"/>
  <c r="L238" i="9"/>
  <c r="K239" i="9"/>
  <c r="L239" i="9"/>
  <c r="K240" i="9"/>
  <c r="L240" i="9"/>
  <c r="K241" i="9"/>
  <c r="L241" i="9"/>
  <c r="K242" i="9"/>
  <c r="L242" i="9"/>
  <c r="K243" i="9"/>
  <c r="L243" i="9"/>
  <c r="K244" i="9"/>
  <c r="L244" i="9"/>
  <c r="K245" i="9"/>
  <c r="L245" i="9"/>
  <c r="K246" i="9"/>
  <c r="L246" i="9"/>
  <c r="K247" i="9"/>
  <c r="L247" i="9"/>
  <c r="K248" i="9"/>
  <c r="L248" i="9"/>
  <c r="K249" i="9"/>
  <c r="L249" i="9"/>
  <c r="K250" i="9"/>
  <c r="L250" i="9"/>
  <c r="K251" i="9"/>
  <c r="L251" i="9"/>
  <c r="K252" i="9"/>
  <c r="L252" i="9"/>
  <c r="K253" i="9"/>
  <c r="L253" i="9"/>
  <c r="K254" i="9"/>
  <c r="L254" i="9"/>
  <c r="K255" i="9"/>
  <c r="L255" i="9"/>
  <c r="K256" i="9"/>
  <c r="L256" i="9"/>
  <c r="K257" i="9"/>
  <c r="L257" i="9"/>
  <c r="K258" i="9"/>
  <c r="L258" i="9"/>
  <c r="K259" i="9"/>
  <c r="L259" i="9"/>
  <c r="K260" i="9"/>
  <c r="L260" i="9"/>
  <c r="K261" i="9"/>
  <c r="L261" i="9"/>
  <c r="K262" i="9"/>
  <c r="L262" i="9"/>
  <c r="K263" i="9"/>
  <c r="L263" i="9"/>
  <c r="K264" i="9"/>
  <c r="L264" i="9"/>
  <c r="K265" i="9"/>
  <c r="L265" i="9"/>
  <c r="K266" i="9"/>
  <c r="L266" i="9"/>
  <c r="K267" i="9"/>
  <c r="L267" i="9"/>
  <c r="K268" i="9"/>
  <c r="L268" i="9"/>
  <c r="K269" i="9"/>
  <c r="L269" i="9"/>
  <c r="K270" i="9"/>
  <c r="L270" i="9"/>
  <c r="K271" i="9"/>
  <c r="L271" i="9"/>
  <c r="K272" i="9"/>
  <c r="L272" i="9"/>
  <c r="K273" i="9"/>
  <c r="L273" i="9"/>
  <c r="K274" i="9"/>
  <c r="L274" i="9"/>
  <c r="K275" i="9"/>
  <c r="L275" i="9"/>
  <c r="K276" i="9"/>
  <c r="L276" i="9"/>
  <c r="K277" i="9"/>
  <c r="L277" i="9"/>
  <c r="K278" i="9"/>
  <c r="L278" i="9"/>
  <c r="K279" i="9"/>
  <c r="L279" i="9"/>
  <c r="K280" i="9"/>
  <c r="L280" i="9"/>
  <c r="K281" i="9"/>
  <c r="L281" i="9"/>
  <c r="K282" i="9"/>
  <c r="L282" i="9"/>
  <c r="K283" i="9"/>
  <c r="L283" i="9"/>
  <c r="K284" i="9"/>
  <c r="L284" i="9"/>
  <c r="K285" i="9"/>
  <c r="L285" i="9"/>
  <c r="K286" i="9"/>
  <c r="L286" i="9"/>
  <c r="K287" i="9"/>
  <c r="L287" i="9"/>
  <c r="K288" i="9"/>
  <c r="L288" i="9"/>
  <c r="K289" i="9"/>
  <c r="L289" i="9"/>
  <c r="K290" i="9"/>
  <c r="L290" i="9"/>
  <c r="K291" i="9"/>
  <c r="L291" i="9"/>
  <c r="K292" i="9"/>
  <c r="L292" i="9"/>
  <c r="K293" i="9"/>
  <c r="L293" i="9"/>
  <c r="K294" i="9"/>
  <c r="L294" i="9"/>
  <c r="K295" i="9"/>
  <c r="L295" i="9"/>
  <c r="K296" i="9"/>
  <c r="L296" i="9"/>
  <c r="K297" i="9"/>
  <c r="L297" i="9"/>
  <c r="K298" i="9"/>
  <c r="L298" i="9"/>
  <c r="K299" i="9"/>
  <c r="L299" i="9"/>
  <c r="K300" i="9"/>
  <c r="L300" i="9"/>
  <c r="K301" i="9"/>
  <c r="L301" i="9"/>
  <c r="K302" i="9"/>
  <c r="L302" i="9"/>
  <c r="K303" i="9"/>
  <c r="L303" i="9"/>
  <c r="K304" i="9"/>
  <c r="L304" i="9"/>
  <c r="K305" i="9"/>
  <c r="L305" i="9"/>
  <c r="K306" i="9"/>
  <c r="L306" i="9"/>
  <c r="K307" i="9"/>
  <c r="L307" i="9"/>
  <c r="K308" i="9"/>
  <c r="L308" i="9"/>
  <c r="K309" i="9"/>
  <c r="L309" i="9"/>
  <c r="K310" i="9"/>
  <c r="L310" i="9"/>
  <c r="K311" i="9"/>
  <c r="L311" i="9"/>
  <c r="K312" i="9"/>
  <c r="L312" i="9"/>
  <c r="K313" i="9"/>
  <c r="L313" i="9"/>
  <c r="K314" i="9"/>
  <c r="L314" i="9"/>
  <c r="K315" i="9"/>
  <c r="L315" i="9"/>
  <c r="K316" i="9"/>
  <c r="L316" i="9"/>
  <c r="K317" i="9"/>
  <c r="L317" i="9"/>
  <c r="K318" i="9"/>
  <c r="L318" i="9"/>
  <c r="K319" i="9"/>
  <c r="L319" i="9"/>
  <c r="K320" i="9"/>
  <c r="L320" i="9"/>
  <c r="K321" i="9"/>
  <c r="L321" i="9"/>
  <c r="K322" i="9"/>
  <c r="L322" i="9"/>
  <c r="K323" i="9"/>
  <c r="L323" i="9"/>
  <c r="K324" i="9"/>
  <c r="L324" i="9"/>
  <c r="K325" i="9"/>
  <c r="L325" i="9"/>
  <c r="K326" i="9"/>
  <c r="L326" i="9"/>
  <c r="K327" i="9"/>
  <c r="L327" i="9"/>
  <c r="K328" i="9"/>
  <c r="L328" i="9"/>
  <c r="K329" i="9"/>
  <c r="L329" i="9"/>
  <c r="K330" i="9"/>
  <c r="L330" i="9"/>
  <c r="K331" i="9"/>
  <c r="L331" i="9"/>
  <c r="K332" i="9"/>
  <c r="L332" i="9"/>
  <c r="K333" i="9"/>
  <c r="L333" i="9"/>
  <c r="K334" i="9"/>
  <c r="L334" i="9"/>
  <c r="K335" i="9"/>
  <c r="L335" i="9"/>
  <c r="K336" i="9"/>
  <c r="L336" i="9"/>
  <c r="K337" i="9"/>
  <c r="L337" i="9"/>
  <c r="K338" i="9"/>
  <c r="L338" i="9"/>
  <c r="K339" i="9"/>
  <c r="L339" i="9"/>
  <c r="K340" i="9"/>
  <c r="L340" i="9"/>
  <c r="K341" i="9"/>
  <c r="L341" i="9"/>
  <c r="K342" i="9"/>
  <c r="L342" i="9"/>
  <c r="K343" i="9"/>
  <c r="L343" i="9"/>
  <c r="K344" i="9"/>
  <c r="L344" i="9"/>
  <c r="K345" i="9"/>
  <c r="L345" i="9"/>
  <c r="K346" i="9"/>
  <c r="L346" i="9"/>
  <c r="K347" i="9"/>
  <c r="L347" i="9"/>
  <c r="K348" i="9"/>
  <c r="L348" i="9"/>
  <c r="K349" i="9"/>
  <c r="L349" i="9"/>
  <c r="K350" i="9"/>
  <c r="L350" i="9"/>
  <c r="K351" i="9"/>
  <c r="L351" i="9"/>
  <c r="K352" i="9"/>
  <c r="L352" i="9"/>
  <c r="K353" i="9"/>
  <c r="L353" i="9"/>
  <c r="K354" i="9"/>
  <c r="L354" i="9"/>
  <c r="K355" i="9"/>
  <c r="L355" i="9"/>
  <c r="K356" i="9"/>
  <c r="L356" i="9"/>
  <c r="K357" i="9"/>
  <c r="L357" i="9"/>
  <c r="K358" i="9"/>
  <c r="L358" i="9"/>
  <c r="K359" i="9"/>
  <c r="L359" i="9"/>
  <c r="K360" i="9"/>
  <c r="L360" i="9"/>
  <c r="K361" i="9"/>
  <c r="L361" i="9"/>
  <c r="K362" i="9"/>
  <c r="L362" i="9"/>
  <c r="K363" i="9"/>
  <c r="L363" i="9"/>
  <c r="K364" i="9"/>
  <c r="L364" i="9"/>
  <c r="K365" i="9"/>
  <c r="L365" i="9"/>
  <c r="K366" i="9"/>
  <c r="L366" i="9"/>
  <c r="K367" i="9"/>
  <c r="L367" i="9"/>
  <c r="K368" i="9"/>
  <c r="L368" i="9"/>
  <c r="K369" i="9"/>
  <c r="L369" i="9"/>
  <c r="K370" i="9"/>
  <c r="L370" i="9"/>
  <c r="K371" i="9"/>
  <c r="L371" i="9"/>
  <c r="K372" i="9"/>
  <c r="L372" i="9"/>
  <c r="K373" i="9"/>
  <c r="L373" i="9"/>
  <c r="K374" i="9"/>
  <c r="L374" i="9"/>
  <c r="K375" i="9"/>
  <c r="L375" i="9"/>
  <c r="K376" i="9"/>
  <c r="L376" i="9"/>
  <c r="K377" i="9"/>
  <c r="L377" i="9"/>
  <c r="K378" i="9"/>
  <c r="L378" i="9"/>
  <c r="K379" i="9"/>
  <c r="L379" i="9"/>
  <c r="K380" i="9"/>
  <c r="L380" i="9"/>
  <c r="K381" i="9"/>
  <c r="L381" i="9"/>
  <c r="K382" i="9"/>
  <c r="L382" i="9"/>
  <c r="K383" i="9"/>
  <c r="L383" i="9"/>
  <c r="K384" i="9"/>
  <c r="L384" i="9"/>
  <c r="K385" i="9"/>
  <c r="L385" i="9"/>
  <c r="K386" i="9"/>
  <c r="L386" i="9"/>
  <c r="K387" i="9"/>
  <c r="L387" i="9"/>
  <c r="K388" i="9"/>
  <c r="L388" i="9"/>
  <c r="K389" i="9"/>
  <c r="L389" i="9"/>
  <c r="K390" i="9"/>
  <c r="L390" i="9"/>
  <c r="K391" i="9"/>
  <c r="L391" i="9"/>
  <c r="K392" i="9"/>
  <c r="L392" i="9"/>
  <c r="K393" i="9"/>
  <c r="L393" i="9"/>
  <c r="K394" i="9"/>
  <c r="L394" i="9"/>
  <c r="K395" i="9"/>
  <c r="L395" i="9"/>
  <c r="K396" i="9"/>
  <c r="L396" i="9"/>
  <c r="K397" i="9"/>
  <c r="L397" i="9"/>
  <c r="K398" i="9"/>
  <c r="L398" i="9"/>
  <c r="K399" i="9"/>
  <c r="L399" i="9"/>
  <c r="K400" i="9"/>
  <c r="L400" i="9"/>
  <c r="K401" i="9"/>
  <c r="L401" i="9"/>
  <c r="K402" i="9"/>
  <c r="L402" i="9"/>
  <c r="K403" i="9"/>
  <c r="L403" i="9"/>
  <c r="K404" i="9"/>
  <c r="L404" i="9"/>
  <c r="K405" i="9"/>
  <c r="L405" i="9"/>
  <c r="K406" i="9"/>
  <c r="L406" i="9"/>
  <c r="K407" i="9"/>
  <c r="L407" i="9"/>
  <c r="K408" i="9"/>
  <c r="L408" i="9"/>
  <c r="K409" i="9"/>
  <c r="L409" i="9"/>
  <c r="K410" i="9"/>
  <c r="L410" i="9"/>
  <c r="K411" i="9"/>
  <c r="L411" i="9"/>
  <c r="K412" i="9"/>
  <c r="L412" i="9"/>
  <c r="K413" i="9"/>
  <c r="L413" i="9"/>
  <c r="K414" i="9"/>
  <c r="L414" i="9"/>
  <c r="K415" i="9"/>
  <c r="L415" i="9"/>
  <c r="K416" i="9"/>
  <c r="L416" i="9"/>
  <c r="K417" i="9"/>
  <c r="L417" i="9"/>
  <c r="K418" i="9"/>
  <c r="L418" i="9"/>
  <c r="K419" i="9"/>
  <c r="L419" i="9"/>
  <c r="K420" i="9"/>
  <c r="L420" i="9"/>
  <c r="K421" i="9"/>
  <c r="L421" i="9"/>
  <c r="K422" i="9"/>
  <c r="L422" i="9"/>
  <c r="K423" i="9"/>
  <c r="L423" i="9"/>
  <c r="K424" i="9"/>
  <c r="L424" i="9"/>
  <c r="K425" i="9"/>
  <c r="L425" i="9"/>
  <c r="K426" i="9"/>
  <c r="L426" i="9"/>
  <c r="K427" i="9"/>
  <c r="L427" i="9"/>
  <c r="K428" i="9"/>
  <c r="L428" i="9"/>
  <c r="K429" i="9"/>
  <c r="L429" i="9"/>
  <c r="K430" i="9"/>
  <c r="L430" i="9"/>
  <c r="K431" i="9"/>
  <c r="L431" i="9"/>
  <c r="K432" i="9"/>
  <c r="L432" i="9"/>
  <c r="K433" i="9"/>
  <c r="L433" i="9"/>
  <c r="K434" i="9"/>
  <c r="L434" i="9"/>
  <c r="K435" i="9"/>
  <c r="L435" i="9"/>
  <c r="K436" i="9"/>
  <c r="L436" i="9"/>
  <c r="K437" i="9"/>
  <c r="L437" i="9"/>
  <c r="K438" i="9"/>
  <c r="L438" i="9"/>
  <c r="K439" i="9"/>
  <c r="L439" i="9"/>
  <c r="K440" i="9"/>
  <c r="L440" i="9"/>
  <c r="K441" i="9"/>
  <c r="L441" i="9"/>
  <c r="K442" i="9"/>
  <c r="L442" i="9"/>
  <c r="K443" i="9"/>
  <c r="L443" i="9"/>
  <c r="K444" i="9"/>
  <c r="L444" i="9"/>
  <c r="K445" i="9"/>
  <c r="L445" i="9"/>
  <c r="K446" i="9"/>
  <c r="L446" i="9"/>
  <c r="K447" i="9"/>
  <c r="L447" i="9"/>
  <c r="K448" i="9"/>
  <c r="L448" i="9"/>
  <c r="K449" i="9"/>
  <c r="L449" i="9"/>
  <c r="K450" i="9"/>
  <c r="L450" i="9"/>
  <c r="K451" i="9"/>
  <c r="L451" i="9"/>
  <c r="K452" i="9"/>
  <c r="L452" i="9"/>
  <c r="K453" i="9"/>
  <c r="L453" i="9"/>
  <c r="K454" i="9"/>
  <c r="L454" i="9"/>
  <c r="K455" i="9"/>
  <c r="L455" i="9"/>
  <c r="K456" i="9"/>
  <c r="L456" i="9"/>
  <c r="K457" i="9"/>
  <c r="L457" i="9"/>
  <c r="K458" i="9"/>
  <c r="L458" i="9"/>
  <c r="K459" i="9"/>
  <c r="L459" i="9"/>
  <c r="K460" i="9"/>
  <c r="L460" i="9"/>
  <c r="K461" i="9"/>
  <c r="L461" i="9"/>
  <c r="K462" i="9"/>
  <c r="L462" i="9"/>
  <c r="K463" i="9"/>
  <c r="L463" i="9"/>
  <c r="K464" i="9"/>
  <c r="L464" i="9"/>
  <c r="K465" i="9"/>
  <c r="L465" i="9"/>
  <c r="K466" i="9"/>
  <c r="L466" i="9"/>
  <c r="K467" i="9"/>
  <c r="L467" i="9"/>
  <c r="K468" i="9"/>
  <c r="L468" i="9"/>
  <c r="K469" i="9"/>
  <c r="L469" i="9"/>
  <c r="K470" i="9"/>
  <c r="L470" i="9"/>
  <c r="K471" i="9"/>
  <c r="L471" i="9"/>
  <c r="K472" i="9"/>
  <c r="L472" i="9"/>
  <c r="K473" i="9"/>
  <c r="L473" i="9"/>
  <c r="K474" i="9"/>
  <c r="L474" i="9"/>
  <c r="K475" i="9"/>
  <c r="L475" i="9"/>
  <c r="K476" i="9"/>
  <c r="L476" i="9"/>
  <c r="K477" i="9"/>
  <c r="L477" i="9"/>
  <c r="K478" i="9"/>
  <c r="L478" i="9"/>
  <c r="K479" i="9"/>
  <c r="L479" i="9"/>
  <c r="K480" i="9"/>
  <c r="L480" i="9"/>
  <c r="K481" i="9"/>
  <c r="L481" i="9"/>
  <c r="K482" i="9"/>
  <c r="L482" i="9"/>
  <c r="K483" i="9"/>
  <c r="L483" i="9"/>
  <c r="K484" i="9"/>
  <c r="L484" i="9"/>
  <c r="K485" i="9"/>
  <c r="L485" i="9"/>
  <c r="K486" i="9"/>
  <c r="L486" i="9"/>
  <c r="K487" i="9"/>
  <c r="L487" i="9"/>
  <c r="K488" i="9"/>
  <c r="L488" i="9"/>
  <c r="K489" i="9"/>
  <c r="L489" i="9"/>
  <c r="K490" i="9"/>
  <c r="L490" i="9"/>
  <c r="K491" i="9"/>
  <c r="L491" i="9"/>
  <c r="K492" i="9"/>
  <c r="L492" i="9"/>
  <c r="K493" i="9"/>
  <c r="L493" i="9"/>
  <c r="K494" i="9"/>
  <c r="L494" i="9"/>
  <c r="K495" i="9"/>
  <c r="L495" i="9"/>
  <c r="K496" i="9"/>
  <c r="L496" i="9"/>
  <c r="K497" i="9"/>
  <c r="L497" i="9"/>
  <c r="K498" i="9"/>
  <c r="L498" i="9"/>
  <c r="K499" i="9"/>
  <c r="L499" i="9"/>
  <c r="K500" i="9"/>
  <c r="L500" i="9"/>
  <c r="K501" i="9"/>
  <c r="L501" i="9"/>
  <c r="K502" i="9"/>
  <c r="L502" i="9"/>
  <c r="K503" i="9"/>
  <c r="L503" i="9"/>
  <c r="K504" i="9"/>
  <c r="L504" i="9"/>
  <c r="K505" i="9"/>
  <c r="L505" i="9"/>
  <c r="K506" i="9"/>
  <c r="L506" i="9"/>
  <c r="K507" i="9"/>
  <c r="L507" i="9"/>
  <c r="K508" i="9"/>
  <c r="L508" i="9"/>
  <c r="K509" i="9"/>
  <c r="L509" i="9"/>
  <c r="K510" i="9"/>
  <c r="L510" i="9"/>
  <c r="K511" i="9"/>
  <c r="L511" i="9"/>
  <c r="K512" i="9"/>
  <c r="L512" i="9"/>
  <c r="K513" i="9"/>
  <c r="L513" i="9"/>
  <c r="K514" i="9"/>
  <c r="L514" i="9"/>
  <c r="K515" i="9"/>
  <c r="L515" i="9"/>
  <c r="K516" i="9"/>
  <c r="L516" i="9"/>
  <c r="K517" i="9"/>
  <c r="L517" i="9"/>
  <c r="K518" i="9"/>
  <c r="L518" i="9"/>
  <c r="K519" i="9"/>
  <c r="L519" i="9"/>
  <c r="K520" i="9"/>
  <c r="L520" i="9"/>
  <c r="K521" i="9"/>
  <c r="L521" i="9"/>
  <c r="K522" i="9"/>
  <c r="L522" i="9"/>
  <c r="K523" i="9"/>
  <c r="L523" i="9"/>
  <c r="K524" i="9"/>
  <c r="L524" i="9"/>
  <c r="K525" i="9"/>
  <c r="L525" i="9"/>
  <c r="K526" i="9"/>
  <c r="L526" i="9"/>
  <c r="K527" i="9"/>
  <c r="L527" i="9"/>
  <c r="K528" i="9"/>
  <c r="L528" i="9"/>
  <c r="K529" i="9"/>
  <c r="L529" i="9"/>
  <c r="K530" i="9"/>
  <c r="L530" i="9"/>
  <c r="K531" i="9"/>
  <c r="L531" i="9"/>
  <c r="K532" i="9"/>
  <c r="L532" i="9"/>
  <c r="K533" i="9"/>
  <c r="L533" i="9"/>
  <c r="K534" i="9"/>
  <c r="L534" i="9"/>
  <c r="K535" i="9"/>
  <c r="L535" i="9"/>
  <c r="K536" i="9"/>
  <c r="L536" i="9"/>
  <c r="K537" i="9"/>
  <c r="L537" i="9"/>
  <c r="K538" i="9"/>
  <c r="L538" i="9"/>
  <c r="K539" i="9"/>
  <c r="L539" i="9"/>
  <c r="K540" i="9"/>
  <c r="L540" i="9"/>
  <c r="K541" i="9"/>
  <c r="L541" i="9"/>
  <c r="K542" i="9"/>
  <c r="L542" i="9"/>
  <c r="K543" i="9"/>
  <c r="L543" i="9"/>
  <c r="K544" i="9"/>
  <c r="L544" i="9"/>
  <c r="K545" i="9"/>
  <c r="L545" i="9"/>
  <c r="K546" i="9"/>
  <c r="L546" i="9"/>
  <c r="K547" i="9"/>
  <c r="L547" i="9"/>
  <c r="K548" i="9"/>
  <c r="L548" i="9"/>
  <c r="K549" i="9"/>
  <c r="L549" i="9"/>
  <c r="K550" i="9"/>
  <c r="L550" i="9"/>
  <c r="K551" i="9"/>
  <c r="L551" i="9"/>
  <c r="K552" i="9"/>
  <c r="L552" i="9"/>
  <c r="K553" i="9"/>
  <c r="L553" i="9"/>
  <c r="K554" i="9"/>
  <c r="L554" i="9"/>
  <c r="K555" i="9"/>
  <c r="L555" i="9"/>
  <c r="K556" i="9"/>
  <c r="L556" i="9"/>
  <c r="K557" i="9"/>
  <c r="L557" i="9"/>
  <c r="K558" i="9"/>
  <c r="L558" i="9"/>
  <c r="K559" i="9"/>
  <c r="L559" i="9"/>
  <c r="K560" i="9"/>
  <c r="L560" i="9"/>
  <c r="K561" i="9"/>
  <c r="L561" i="9"/>
  <c r="K562" i="9"/>
  <c r="L562" i="9"/>
  <c r="K563" i="9"/>
  <c r="L563" i="9"/>
  <c r="K564" i="9"/>
  <c r="L564" i="9"/>
  <c r="K565" i="9"/>
  <c r="L565" i="9"/>
  <c r="K566" i="9"/>
  <c r="L566" i="9"/>
  <c r="K567" i="9"/>
  <c r="L567" i="9"/>
  <c r="K568" i="9"/>
  <c r="L568" i="9"/>
  <c r="K569" i="9"/>
  <c r="L569" i="9"/>
  <c r="K570" i="9"/>
  <c r="L570" i="9"/>
  <c r="K571" i="9"/>
  <c r="L571" i="9"/>
  <c r="K572" i="9"/>
  <c r="L572" i="9"/>
  <c r="K573" i="9"/>
  <c r="L573" i="9"/>
  <c r="K574" i="9"/>
  <c r="L574" i="9"/>
  <c r="K575" i="9"/>
  <c r="L575" i="9"/>
  <c r="K576" i="9"/>
  <c r="L576" i="9"/>
  <c r="K577" i="9"/>
  <c r="L577" i="9"/>
  <c r="K578" i="9"/>
  <c r="L578" i="9"/>
  <c r="K579" i="9"/>
  <c r="L579" i="9"/>
  <c r="K580" i="9"/>
  <c r="L580" i="9"/>
  <c r="K581" i="9"/>
  <c r="L581" i="9"/>
  <c r="K582" i="9"/>
  <c r="L582" i="9"/>
  <c r="K583" i="9"/>
  <c r="L583" i="9"/>
  <c r="K584" i="9"/>
  <c r="L584" i="9"/>
  <c r="K585" i="9"/>
  <c r="L585" i="9"/>
  <c r="K586" i="9"/>
  <c r="L586" i="9"/>
  <c r="K587" i="9"/>
  <c r="L587" i="9"/>
  <c r="K588" i="9"/>
  <c r="L588" i="9"/>
  <c r="K589" i="9"/>
  <c r="L589" i="9"/>
  <c r="K590" i="9"/>
  <c r="L590" i="9"/>
  <c r="K591" i="9"/>
  <c r="L591" i="9"/>
  <c r="K592" i="9"/>
  <c r="L592" i="9"/>
  <c r="K593" i="9"/>
  <c r="L593" i="9"/>
  <c r="K594" i="9"/>
  <c r="L594" i="9"/>
  <c r="K595" i="9"/>
  <c r="L595" i="9"/>
  <c r="K596" i="9"/>
  <c r="L596" i="9"/>
  <c r="K597" i="9"/>
  <c r="L597" i="9"/>
  <c r="K598" i="9"/>
  <c r="L598" i="9"/>
  <c r="K599" i="9"/>
  <c r="L599" i="9"/>
  <c r="K600" i="9"/>
  <c r="L600" i="9"/>
  <c r="K601" i="9"/>
  <c r="L601" i="9"/>
  <c r="K602" i="9"/>
  <c r="L602" i="9"/>
  <c r="K603" i="9"/>
  <c r="L603" i="9"/>
  <c r="K604" i="9"/>
  <c r="L604" i="9"/>
  <c r="K605" i="9"/>
  <c r="L605" i="9"/>
  <c r="K606" i="9"/>
  <c r="L606" i="9"/>
  <c r="K607" i="9"/>
  <c r="L607" i="9"/>
  <c r="K608" i="9"/>
  <c r="L608" i="9"/>
  <c r="K609" i="9"/>
  <c r="L609" i="9"/>
  <c r="K610" i="9"/>
  <c r="L610" i="9"/>
  <c r="K611" i="9"/>
  <c r="L611" i="9"/>
  <c r="K612" i="9"/>
  <c r="L612" i="9"/>
  <c r="K613" i="9"/>
  <c r="L613" i="9"/>
  <c r="K614" i="9"/>
  <c r="L614" i="9"/>
  <c r="K615" i="9"/>
  <c r="L615" i="9"/>
  <c r="K616" i="9"/>
  <c r="L616" i="9"/>
  <c r="K617" i="9"/>
  <c r="L617" i="9"/>
  <c r="K618" i="9"/>
  <c r="L618" i="9"/>
  <c r="K619" i="9"/>
  <c r="L619" i="9"/>
  <c r="K620" i="9"/>
  <c r="L620" i="9"/>
  <c r="K621" i="9"/>
  <c r="L621" i="9"/>
  <c r="K622" i="9"/>
  <c r="L622" i="9"/>
  <c r="K623" i="9"/>
  <c r="L623" i="9"/>
  <c r="K624" i="9"/>
  <c r="L624" i="9"/>
  <c r="K625" i="9"/>
  <c r="L625" i="9"/>
  <c r="K626" i="9"/>
  <c r="L626" i="9"/>
  <c r="K627" i="9"/>
  <c r="L627" i="9"/>
  <c r="K628" i="9"/>
  <c r="L628" i="9"/>
  <c r="K629" i="9"/>
  <c r="L629" i="9"/>
  <c r="K630" i="9"/>
  <c r="L630" i="9"/>
  <c r="K631" i="9"/>
  <c r="L631" i="9"/>
  <c r="K632" i="9"/>
  <c r="L632" i="9"/>
  <c r="K633" i="9"/>
  <c r="L633" i="9"/>
  <c r="K634" i="9"/>
  <c r="L634" i="9"/>
  <c r="K635" i="9"/>
  <c r="L635" i="9"/>
  <c r="K636" i="9"/>
  <c r="L636" i="9"/>
  <c r="K637" i="9"/>
  <c r="L637" i="9"/>
  <c r="K638" i="9"/>
  <c r="L638" i="9"/>
  <c r="K639" i="9"/>
  <c r="L639" i="9"/>
  <c r="K640" i="9"/>
  <c r="L640" i="9"/>
  <c r="K641" i="9"/>
  <c r="L641" i="9"/>
  <c r="K642" i="9"/>
  <c r="L642" i="9"/>
  <c r="K643" i="9"/>
  <c r="L643" i="9"/>
  <c r="K644" i="9"/>
  <c r="L644" i="9"/>
  <c r="K645" i="9"/>
  <c r="L645" i="9"/>
  <c r="K646" i="9"/>
  <c r="L646" i="9"/>
  <c r="K647" i="9"/>
  <c r="L647" i="9"/>
  <c r="K648" i="9"/>
  <c r="L648" i="9"/>
  <c r="K649" i="9"/>
  <c r="L649" i="9"/>
  <c r="K650" i="9"/>
  <c r="L650" i="9"/>
  <c r="K651" i="9"/>
  <c r="L651" i="9"/>
  <c r="K652" i="9"/>
  <c r="L652" i="9"/>
  <c r="K653" i="9"/>
  <c r="L653" i="9"/>
  <c r="K654" i="9"/>
  <c r="L654" i="9"/>
  <c r="K655" i="9"/>
  <c r="L655" i="9"/>
  <c r="K656" i="9"/>
  <c r="L656" i="9"/>
  <c r="K657" i="9"/>
  <c r="L657" i="9"/>
  <c r="K658" i="9"/>
  <c r="L658" i="9"/>
  <c r="K659" i="9"/>
  <c r="L659" i="9"/>
  <c r="K660" i="9"/>
  <c r="L660" i="9"/>
  <c r="K661" i="9"/>
  <c r="L661" i="9"/>
  <c r="K662" i="9"/>
  <c r="L662" i="9"/>
  <c r="K663" i="9"/>
  <c r="L663" i="9"/>
  <c r="K664" i="9"/>
  <c r="L664" i="9"/>
  <c r="K665" i="9"/>
  <c r="L665" i="9"/>
  <c r="K666" i="9"/>
  <c r="L666" i="9"/>
  <c r="K667" i="9"/>
  <c r="L667" i="9"/>
  <c r="K668" i="9"/>
  <c r="L668" i="9"/>
  <c r="K669" i="9"/>
  <c r="L669" i="9"/>
  <c r="K670" i="9"/>
  <c r="L670" i="9"/>
  <c r="K671" i="9"/>
  <c r="L671" i="9"/>
  <c r="K672" i="9"/>
  <c r="L672" i="9"/>
  <c r="K673" i="9"/>
  <c r="L673" i="9"/>
  <c r="K674" i="9"/>
  <c r="L674" i="9"/>
  <c r="K675" i="9"/>
  <c r="L675" i="9"/>
  <c r="K676" i="9"/>
  <c r="L676" i="9"/>
  <c r="K677" i="9"/>
  <c r="L677" i="9"/>
  <c r="K678" i="9"/>
  <c r="L678" i="9"/>
  <c r="K679" i="9"/>
  <c r="L679" i="9"/>
  <c r="K680" i="9"/>
  <c r="L680" i="9"/>
  <c r="K681" i="9"/>
  <c r="L681" i="9"/>
  <c r="K682" i="9"/>
  <c r="L682" i="9"/>
  <c r="K683" i="9"/>
  <c r="L683" i="9"/>
  <c r="K684" i="9"/>
  <c r="L684" i="9"/>
  <c r="K685" i="9"/>
  <c r="L685" i="9"/>
  <c r="K686" i="9"/>
  <c r="L686" i="9"/>
  <c r="K687" i="9"/>
  <c r="L687" i="9"/>
  <c r="K688" i="9"/>
  <c r="L688" i="9"/>
  <c r="K689" i="9"/>
  <c r="L689" i="9"/>
  <c r="K690" i="9"/>
  <c r="L690" i="9"/>
  <c r="K691" i="9"/>
  <c r="L691" i="9"/>
  <c r="K692" i="9"/>
  <c r="L692" i="9"/>
  <c r="K693" i="9"/>
  <c r="L693" i="9"/>
  <c r="K694" i="9"/>
  <c r="L694" i="9"/>
  <c r="K695" i="9"/>
  <c r="L695" i="9"/>
  <c r="K696" i="9"/>
  <c r="L696" i="9"/>
  <c r="K697" i="9"/>
  <c r="L697" i="9"/>
  <c r="K698" i="9"/>
  <c r="L698" i="9"/>
  <c r="K699" i="9"/>
  <c r="L699" i="9"/>
  <c r="K700" i="9"/>
  <c r="L700" i="9"/>
  <c r="K701" i="9"/>
  <c r="L701" i="9"/>
  <c r="K702" i="9"/>
  <c r="L702" i="9"/>
  <c r="K703" i="9"/>
  <c r="L703" i="9"/>
  <c r="K704" i="9"/>
  <c r="L704" i="9"/>
  <c r="K705" i="9"/>
  <c r="L705" i="9"/>
  <c r="K706" i="9"/>
  <c r="L706" i="9"/>
  <c r="K707" i="9"/>
  <c r="L707" i="9"/>
  <c r="K708" i="9"/>
  <c r="L708" i="9"/>
  <c r="K709" i="9"/>
  <c r="L709" i="9"/>
  <c r="K710" i="9"/>
  <c r="L710" i="9"/>
  <c r="K711" i="9"/>
  <c r="L711" i="9"/>
  <c r="K712" i="9"/>
  <c r="L712" i="9"/>
  <c r="K713" i="9"/>
  <c r="L713" i="9"/>
  <c r="K714" i="9"/>
  <c r="L714" i="9"/>
  <c r="K715" i="9"/>
  <c r="L715" i="9"/>
  <c r="K716" i="9"/>
  <c r="L716" i="9"/>
  <c r="K717" i="9"/>
  <c r="L717" i="9"/>
  <c r="K718" i="9"/>
  <c r="L718" i="9"/>
  <c r="K719" i="9"/>
  <c r="L719" i="9"/>
  <c r="K720" i="9"/>
  <c r="L720" i="9"/>
  <c r="K721" i="9"/>
  <c r="L721" i="9"/>
  <c r="K722" i="9"/>
  <c r="L722" i="9"/>
  <c r="K723" i="9"/>
  <c r="L723" i="9"/>
  <c r="K724" i="9"/>
  <c r="L724" i="9"/>
  <c r="K725" i="9"/>
  <c r="L725" i="9"/>
  <c r="K726" i="9"/>
  <c r="L726" i="9"/>
  <c r="K727" i="9"/>
  <c r="L727" i="9"/>
  <c r="K728" i="9"/>
  <c r="L728" i="9"/>
  <c r="K729" i="9"/>
  <c r="L729" i="9"/>
  <c r="K730" i="9"/>
  <c r="L730" i="9"/>
  <c r="K731" i="9"/>
  <c r="L731" i="9"/>
  <c r="K732" i="9"/>
  <c r="L732" i="9"/>
  <c r="K733" i="9"/>
  <c r="L733" i="9"/>
  <c r="K734" i="9"/>
  <c r="L734" i="9"/>
  <c r="K735" i="9"/>
  <c r="L735" i="9"/>
  <c r="K736" i="9"/>
  <c r="L736" i="9"/>
  <c r="K737" i="9"/>
  <c r="L737" i="9"/>
  <c r="K738" i="9"/>
  <c r="L738" i="9"/>
  <c r="K739" i="9"/>
  <c r="L739" i="9"/>
  <c r="K740" i="9"/>
  <c r="L740" i="9"/>
  <c r="K741" i="9"/>
  <c r="L741" i="9"/>
  <c r="K742" i="9"/>
  <c r="L742" i="9"/>
  <c r="K743" i="9"/>
  <c r="L743" i="9"/>
  <c r="K744" i="9"/>
  <c r="L744" i="9"/>
  <c r="K745" i="9"/>
  <c r="L745" i="9"/>
  <c r="K746" i="9"/>
  <c r="L746" i="9"/>
  <c r="K747" i="9"/>
  <c r="L747" i="9"/>
  <c r="K748" i="9"/>
  <c r="L748" i="9"/>
  <c r="K749" i="9"/>
  <c r="L749" i="9"/>
  <c r="K750" i="9"/>
  <c r="L750" i="9"/>
  <c r="K751" i="9"/>
  <c r="L751" i="9"/>
  <c r="K752" i="9"/>
  <c r="L752" i="9"/>
  <c r="K753" i="9"/>
  <c r="L753" i="9"/>
  <c r="K754" i="9"/>
  <c r="L754" i="9"/>
  <c r="K755" i="9"/>
  <c r="L755" i="9"/>
  <c r="K756" i="9"/>
  <c r="L756" i="9"/>
  <c r="K757" i="9"/>
  <c r="L757" i="9"/>
  <c r="K758" i="9"/>
  <c r="L758" i="9"/>
  <c r="K759" i="9"/>
  <c r="L759" i="9"/>
  <c r="K760" i="9"/>
  <c r="L760" i="9"/>
  <c r="K761" i="9"/>
  <c r="L761" i="9"/>
  <c r="K762" i="9"/>
  <c r="L762" i="9"/>
  <c r="K763" i="9"/>
  <c r="L763" i="9"/>
  <c r="K764" i="9"/>
  <c r="L764" i="9"/>
  <c r="K765" i="9"/>
  <c r="L765" i="9"/>
  <c r="K766" i="9"/>
  <c r="L766" i="9"/>
  <c r="K767" i="9"/>
  <c r="L767" i="9"/>
  <c r="K768" i="9"/>
  <c r="L768" i="9"/>
  <c r="K769" i="9"/>
  <c r="L769" i="9"/>
  <c r="K770" i="9"/>
  <c r="L770" i="9"/>
  <c r="K771" i="9"/>
  <c r="L771" i="9"/>
  <c r="K772" i="9"/>
  <c r="L772" i="9"/>
  <c r="K773" i="9"/>
  <c r="L773" i="9"/>
  <c r="K774" i="9"/>
  <c r="L774" i="9"/>
  <c r="K775" i="9"/>
  <c r="L775" i="9"/>
  <c r="K776" i="9"/>
  <c r="L776" i="9"/>
  <c r="K777" i="9"/>
  <c r="L777" i="9"/>
  <c r="K778" i="9"/>
  <c r="L778" i="9"/>
  <c r="K779" i="9"/>
  <c r="L779" i="9"/>
  <c r="K780" i="9"/>
  <c r="L780" i="9"/>
  <c r="K781" i="9"/>
  <c r="L781" i="9"/>
  <c r="K782" i="9"/>
  <c r="L782" i="9"/>
  <c r="K783" i="9"/>
  <c r="L783" i="9"/>
  <c r="K784" i="9"/>
  <c r="L784" i="9"/>
  <c r="K785" i="9"/>
  <c r="L785" i="9"/>
  <c r="K786" i="9"/>
  <c r="L786" i="9"/>
  <c r="K787" i="9"/>
  <c r="L787" i="9"/>
  <c r="K788" i="9"/>
  <c r="L788" i="9"/>
  <c r="K789" i="9"/>
  <c r="L789" i="9"/>
  <c r="K790" i="9"/>
  <c r="L790" i="9"/>
  <c r="K791" i="9"/>
  <c r="L791" i="9"/>
  <c r="K792" i="9"/>
  <c r="L792" i="9"/>
  <c r="K793" i="9"/>
  <c r="L793" i="9"/>
  <c r="K794" i="9"/>
  <c r="L794" i="9"/>
  <c r="K795" i="9"/>
  <c r="L795" i="9"/>
  <c r="K796" i="9"/>
  <c r="L796" i="9"/>
  <c r="K797" i="9"/>
  <c r="L797" i="9"/>
  <c r="K798" i="9"/>
  <c r="L798" i="9"/>
  <c r="K799" i="9"/>
  <c r="L799" i="9"/>
  <c r="K800" i="9"/>
  <c r="L800" i="9"/>
  <c r="K801" i="9"/>
  <c r="L801" i="9"/>
  <c r="K802" i="9"/>
  <c r="L802" i="9"/>
  <c r="K803" i="9"/>
  <c r="L803" i="9"/>
  <c r="K804" i="9"/>
  <c r="L804" i="9"/>
  <c r="K805" i="9"/>
  <c r="L805" i="9"/>
  <c r="K806" i="9"/>
  <c r="L806" i="9"/>
  <c r="K807" i="9"/>
  <c r="L807" i="9"/>
  <c r="K808" i="9"/>
  <c r="L808" i="9"/>
  <c r="K809" i="9"/>
  <c r="L809" i="9"/>
  <c r="K810" i="9"/>
  <c r="L810" i="9"/>
  <c r="K811" i="9"/>
  <c r="L811" i="9"/>
  <c r="K812" i="9"/>
  <c r="L812" i="9"/>
  <c r="K813" i="9"/>
  <c r="L813" i="9"/>
  <c r="K814" i="9"/>
  <c r="L814" i="9"/>
  <c r="K815" i="9"/>
  <c r="L815" i="9"/>
  <c r="K816" i="9"/>
  <c r="L816" i="9"/>
  <c r="K817" i="9"/>
  <c r="L817" i="9"/>
  <c r="K818" i="9"/>
  <c r="L818" i="9"/>
  <c r="K819" i="9"/>
  <c r="L819" i="9"/>
  <c r="K820" i="9"/>
  <c r="L820" i="9"/>
  <c r="K821" i="9"/>
  <c r="L821" i="9"/>
  <c r="K822" i="9"/>
  <c r="L822" i="9"/>
  <c r="K823" i="9"/>
  <c r="L823" i="9"/>
  <c r="K824" i="9"/>
  <c r="L824" i="9"/>
  <c r="K825" i="9"/>
  <c r="L825" i="9"/>
  <c r="K826" i="9"/>
  <c r="L826" i="9"/>
  <c r="K827" i="9"/>
  <c r="L827" i="9"/>
  <c r="K828" i="9"/>
  <c r="L828" i="9"/>
  <c r="K829" i="9"/>
  <c r="L829" i="9"/>
  <c r="K830" i="9"/>
  <c r="L830" i="9"/>
  <c r="K831" i="9"/>
  <c r="L831" i="9"/>
  <c r="K832" i="9"/>
  <c r="L832" i="9"/>
  <c r="K833" i="9"/>
  <c r="L833" i="9"/>
  <c r="K834" i="9"/>
  <c r="L834" i="9"/>
  <c r="K835" i="9"/>
  <c r="L835" i="9"/>
  <c r="K836" i="9"/>
  <c r="L836" i="9"/>
  <c r="K837" i="9"/>
  <c r="L837" i="9"/>
  <c r="K838" i="9"/>
  <c r="L838" i="9"/>
  <c r="K839" i="9"/>
  <c r="L839" i="9"/>
  <c r="K840" i="9"/>
  <c r="L840" i="9"/>
  <c r="K841" i="9"/>
  <c r="L841" i="9"/>
  <c r="K842" i="9"/>
  <c r="L842" i="9"/>
  <c r="K843" i="9"/>
  <c r="L843" i="9"/>
  <c r="K844" i="9"/>
  <c r="L844" i="9"/>
  <c r="K845" i="9"/>
  <c r="L845" i="9"/>
  <c r="K846" i="9"/>
  <c r="L846" i="9"/>
  <c r="K847" i="9"/>
  <c r="L847" i="9"/>
  <c r="K848" i="9"/>
  <c r="L848" i="9"/>
  <c r="K849" i="9"/>
  <c r="L849" i="9"/>
  <c r="K850" i="9"/>
  <c r="L850" i="9"/>
  <c r="K851" i="9"/>
  <c r="L851" i="9"/>
  <c r="K852" i="9"/>
  <c r="L852" i="9"/>
  <c r="K853" i="9"/>
  <c r="L853" i="9"/>
  <c r="K854" i="9"/>
  <c r="L854" i="9"/>
  <c r="K855" i="9"/>
  <c r="L855" i="9"/>
  <c r="K856" i="9"/>
  <c r="L856" i="9"/>
  <c r="K857" i="9"/>
  <c r="L857" i="9"/>
  <c r="K858" i="9"/>
  <c r="L858" i="9"/>
  <c r="K859" i="9"/>
  <c r="L859" i="9"/>
  <c r="K860" i="9"/>
  <c r="L860" i="9"/>
  <c r="K861" i="9"/>
  <c r="L861" i="9"/>
  <c r="K862" i="9"/>
  <c r="L862" i="9"/>
  <c r="K863" i="9"/>
  <c r="L863" i="9"/>
  <c r="K864" i="9"/>
  <c r="L864" i="9"/>
  <c r="K865" i="9"/>
  <c r="L865" i="9"/>
  <c r="K866" i="9"/>
  <c r="L866" i="9"/>
  <c r="K867" i="9"/>
  <c r="L867" i="9"/>
  <c r="K868" i="9"/>
  <c r="L868" i="9"/>
  <c r="K869" i="9"/>
  <c r="L869" i="9"/>
  <c r="K870" i="9"/>
  <c r="L870" i="9"/>
  <c r="K871" i="9"/>
  <c r="L871" i="9"/>
  <c r="K872" i="9"/>
  <c r="L872" i="9"/>
  <c r="K873" i="9"/>
  <c r="L873" i="9"/>
  <c r="K874" i="9"/>
  <c r="L874" i="9"/>
  <c r="K875" i="9"/>
  <c r="L875" i="9"/>
  <c r="K876" i="9"/>
  <c r="L876" i="9"/>
  <c r="K877" i="9"/>
  <c r="L877" i="9"/>
  <c r="K878" i="9"/>
  <c r="L878" i="9"/>
  <c r="K879" i="9"/>
  <c r="L879" i="9"/>
  <c r="K880" i="9"/>
  <c r="L880" i="9"/>
  <c r="K881" i="9"/>
  <c r="L881" i="9"/>
  <c r="K882" i="9"/>
  <c r="L882" i="9"/>
  <c r="K883" i="9"/>
  <c r="L883" i="9"/>
  <c r="K884" i="9"/>
  <c r="L884" i="9"/>
  <c r="K885" i="9"/>
  <c r="L885" i="9"/>
  <c r="K886" i="9"/>
  <c r="L886" i="9"/>
  <c r="K887" i="9"/>
  <c r="L887" i="9"/>
  <c r="K888" i="9"/>
  <c r="L888" i="9"/>
  <c r="K889" i="9"/>
  <c r="L889" i="9"/>
  <c r="K890" i="9"/>
  <c r="L890" i="9"/>
  <c r="K891" i="9"/>
  <c r="L891" i="9"/>
  <c r="K892" i="9"/>
  <c r="L892" i="9"/>
  <c r="K893" i="9"/>
  <c r="L893" i="9"/>
  <c r="K894" i="9"/>
  <c r="L894" i="9"/>
  <c r="K895" i="9"/>
  <c r="L895" i="9"/>
  <c r="K896" i="9"/>
  <c r="L896" i="9"/>
  <c r="K897" i="9"/>
  <c r="L897" i="9"/>
  <c r="K898" i="9"/>
  <c r="L898" i="9"/>
  <c r="K899" i="9"/>
  <c r="L899" i="9"/>
  <c r="K900" i="9"/>
  <c r="L900" i="9"/>
  <c r="K9" i="9"/>
  <c r="L9" i="9"/>
  <c r="K11" i="11"/>
  <c r="K12" i="11"/>
  <c r="K13" i="11"/>
  <c r="K14" i="11"/>
  <c r="K15" i="11"/>
  <c r="K16" i="11"/>
  <c r="K17" i="11"/>
  <c r="K18" i="11"/>
  <c r="K19" i="11"/>
  <c r="K20" i="11"/>
  <c r="K21" i="11"/>
  <c r="K22" i="11"/>
  <c r="K23" i="11"/>
  <c r="K24" i="11"/>
  <c r="K25" i="11"/>
  <c r="K26" i="11"/>
  <c r="K27" i="11"/>
  <c r="K28" i="11"/>
  <c r="K29" i="11"/>
  <c r="K30" i="11"/>
  <c r="K31" i="11"/>
  <c r="K32" i="11"/>
  <c r="K33" i="11"/>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K67" i="11"/>
  <c r="K68" i="11"/>
  <c r="K69" i="11"/>
  <c r="K70" i="11"/>
  <c r="K71" i="11"/>
  <c r="K72" i="11"/>
  <c r="K73" i="11"/>
  <c r="K74" i="11"/>
  <c r="K75" i="11"/>
  <c r="K76" i="11"/>
  <c r="K77" i="11"/>
  <c r="K78" i="11"/>
  <c r="K79" i="11"/>
  <c r="K80" i="11"/>
  <c r="K81" i="11"/>
  <c r="K82" i="11"/>
  <c r="K83" i="11"/>
  <c r="K84" i="11"/>
  <c r="K85" i="11"/>
  <c r="K86" i="11"/>
  <c r="K87" i="11"/>
  <c r="K88" i="11"/>
  <c r="K89" i="11"/>
  <c r="K90" i="11"/>
  <c r="K91" i="11"/>
  <c r="K92" i="11"/>
  <c r="K93" i="11"/>
  <c r="K94" i="11"/>
  <c r="K95" i="11"/>
  <c r="K96" i="11"/>
  <c r="K97" i="11"/>
  <c r="K98" i="11"/>
  <c r="K99" i="11"/>
  <c r="K100" i="11"/>
  <c r="K101" i="11"/>
  <c r="K102" i="11"/>
  <c r="K103" i="11"/>
  <c r="K104" i="11"/>
  <c r="K105" i="11"/>
  <c r="K106" i="11"/>
  <c r="K107" i="11"/>
  <c r="K108" i="11"/>
  <c r="K109" i="11"/>
  <c r="K110" i="11"/>
  <c r="K111" i="11"/>
  <c r="K112" i="11"/>
  <c r="K113" i="11"/>
  <c r="K114" i="11"/>
  <c r="K115" i="11"/>
  <c r="K116" i="11"/>
  <c r="K117" i="11"/>
  <c r="K118" i="11"/>
  <c r="K119" i="11"/>
  <c r="K120" i="11"/>
  <c r="K121" i="11"/>
  <c r="K122" i="11"/>
  <c r="K123" i="11"/>
  <c r="K124" i="11"/>
  <c r="K125" i="11"/>
  <c r="K126" i="11"/>
  <c r="K127" i="11"/>
  <c r="K128" i="11"/>
  <c r="K129" i="11"/>
  <c r="K130" i="11"/>
  <c r="K131" i="11"/>
  <c r="K132" i="11"/>
  <c r="K133" i="11"/>
  <c r="K134" i="11"/>
  <c r="K135" i="11"/>
  <c r="K136" i="11"/>
  <c r="K137" i="11"/>
  <c r="K138" i="11"/>
  <c r="K139" i="11"/>
  <c r="K140" i="11"/>
  <c r="K141" i="11"/>
  <c r="K142" i="11"/>
  <c r="K143" i="11"/>
  <c r="K144" i="11"/>
  <c r="K145" i="11"/>
  <c r="K146" i="11"/>
  <c r="K147" i="11"/>
  <c r="K148" i="11"/>
  <c r="K149" i="11"/>
  <c r="K150" i="11"/>
  <c r="K151" i="11"/>
  <c r="K152" i="11"/>
  <c r="K153" i="11"/>
  <c r="K154" i="11"/>
  <c r="K155" i="11"/>
  <c r="K156" i="11"/>
  <c r="K157" i="11"/>
  <c r="K158" i="11"/>
  <c r="K159" i="11"/>
  <c r="K160" i="11"/>
  <c r="K161" i="11"/>
  <c r="K162" i="11"/>
  <c r="K163" i="11"/>
  <c r="K164" i="11"/>
  <c r="K165" i="11"/>
  <c r="K166" i="11"/>
  <c r="K167" i="11"/>
  <c r="K168" i="11"/>
  <c r="K169" i="11"/>
  <c r="K170" i="11"/>
  <c r="K171" i="11"/>
  <c r="K172" i="11"/>
  <c r="K173" i="11"/>
  <c r="K174" i="11"/>
  <c r="K175" i="11"/>
  <c r="K176" i="11"/>
  <c r="K177" i="11"/>
  <c r="K178" i="11"/>
  <c r="K179" i="11"/>
  <c r="K180" i="11"/>
  <c r="K181" i="11"/>
  <c r="K182" i="11"/>
  <c r="K183" i="11"/>
  <c r="K184" i="11"/>
  <c r="K185" i="11"/>
  <c r="K186" i="11"/>
  <c r="K187" i="11"/>
  <c r="K188" i="11"/>
  <c r="K189" i="11"/>
  <c r="K190" i="11"/>
  <c r="K191" i="11"/>
  <c r="K192" i="11"/>
  <c r="K193" i="11"/>
  <c r="K194" i="11"/>
  <c r="K195" i="11"/>
  <c r="K196" i="11"/>
  <c r="K197" i="11"/>
  <c r="K198" i="11"/>
  <c r="K199" i="11"/>
  <c r="K200" i="11"/>
  <c r="K201" i="11"/>
  <c r="K202" i="11"/>
  <c r="K203" i="11"/>
  <c r="K204" i="11"/>
  <c r="K205" i="11"/>
  <c r="K206" i="11"/>
  <c r="K207" i="11"/>
  <c r="K208" i="11"/>
  <c r="K209" i="11"/>
  <c r="K210" i="11"/>
  <c r="K211" i="11"/>
  <c r="K212" i="11"/>
  <c r="K213" i="11"/>
  <c r="K214" i="11"/>
  <c r="K215" i="11"/>
  <c r="K216" i="11"/>
  <c r="K217" i="11"/>
  <c r="K218" i="11"/>
  <c r="K219" i="11"/>
  <c r="K220" i="11"/>
  <c r="K221" i="11"/>
  <c r="K222" i="11"/>
  <c r="K223" i="11"/>
  <c r="K224" i="11"/>
  <c r="K225" i="11"/>
  <c r="K226" i="11"/>
  <c r="K227" i="11"/>
  <c r="K228" i="11"/>
  <c r="K229" i="11"/>
  <c r="K230" i="11"/>
  <c r="K231" i="11"/>
  <c r="K232" i="11"/>
  <c r="K233" i="11"/>
  <c r="K234" i="11"/>
  <c r="K235" i="11"/>
  <c r="K236" i="11"/>
  <c r="K237" i="11"/>
  <c r="K238" i="11"/>
  <c r="K239" i="11"/>
  <c r="K240" i="11"/>
  <c r="K241" i="11"/>
  <c r="K242" i="11"/>
  <c r="K243" i="11"/>
  <c r="K244" i="11"/>
  <c r="K245" i="11"/>
  <c r="K246" i="11"/>
  <c r="K247" i="11"/>
  <c r="K248" i="11"/>
  <c r="K249" i="11"/>
  <c r="K250" i="11"/>
  <c r="K251" i="11"/>
  <c r="K252" i="11"/>
  <c r="K253" i="11"/>
  <c r="K254" i="11"/>
  <c r="K255" i="11"/>
  <c r="K256" i="11"/>
  <c r="K257" i="11"/>
  <c r="K258" i="11"/>
  <c r="K259" i="11"/>
  <c r="K260" i="11"/>
  <c r="K261" i="11"/>
  <c r="K262" i="11"/>
  <c r="K263" i="11"/>
  <c r="K264" i="11"/>
  <c r="K265" i="11"/>
  <c r="K266" i="11"/>
  <c r="K267" i="11"/>
  <c r="K268" i="11"/>
  <c r="K269" i="11"/>
  <c r="K270" i="11"/>
  <c r="K271" i="11"/>
  <c r="K272" i="11"/>
  <c r="K273" i="11"/>
  <c r="K274" i="11"/>
  <c r="K275" i="11"/>
  <c r="K276" i="11"/>
  <c r="K277" i="11"/>
  <c r="K278" i="11"/>
  <c r="K279" i="11"/>
  <c r="K280" i="11"/>
  <c r="K281" i="11"/>
  <c r="K282" i="11"/>
  <c r="K283" i="11"/>
  <c r="K284" i="11"/>
  <c r="K285" i="11"/>
  <c r="K286" i="11"/>
  <c r="K287" i="11"/>
  <c r="K288" i="11"/>
  <c r="K289" i="11"/>
  <c r="K290" i="11"/>
  <c r="K291" i="11"/>
  <c r="K292" i="11"/>
  <c r="K293" i="11"/>
  <c r="K294" i="11"/>
  <c r="K295" i="11"/>
  <c r="K296" i="11"/>
  <c r="K297" i="11"/>
  <c r="K298" i="11"/>
  <c r="K299" i="11"/>
  <c r="K300" i="11"/>
  <c r="K301" i="11"/>
  <c r="K302" i="11"/>
  <c r="K303" i="11"/>
  <c r="K304" i="11"/>
  <c r="K305" i="11"/>
  <c r="K306" i="11"/>
  <c r="K307" i="11"/>
  <c r="K308" i="11"/>
  <c r="K309" i="11"/>
  <c r="K310" i="11"/>
  <c r="K311" i="11"/>
  <c r="K312" i="11"/>
  <c r="K313" i="11"/>
  <c r="K314" i="11"/>
  <c r="K315" i="11"/>
  <c r="K316" i="11"/>
  <c r="K317" i="11"/>
  <c r="K318" i="11"/>
  <c r="K319" i="11"/>
  <c r="K320" i="11"/>
  <c r="K321" i="11"/>
  <c r="K322" i="11"/>
  <c r="K323" i="11"/>
  <c r="K324" i="11"/>
  <c r="K325" i="11"/>
  <c r="K326" i="11"/>
  <c r="K327" i="11"/>
  <c r="K328" i="11"/>
  <c r="K329" i="11"/>
  <c r="K330" i="11"/>
  <c r="K331" i="11"/>
  <c r="K332" i="11"/>
  <c r="K333" i="11"/>
  <c r="K334" i="11"/>
  <c r="K335" i="11"/>
  <c r="K336" i="11"/>
  <c r="K337" i="11"/>
  <c r="K338" i="11"/>
  <c r="K339" i="11"/>
  <c r="K340" i="11"/>
  <c r="K341" i="11"/>
  <c r="K342" i="11"/>
  <c r="K343" i="11"/>
  <c r="K344" i="11"/>
  <c r="K345" i="11"/>
  <c r="K346" i="11"/>
  <c r="K347" i="11"/>
  <c r="K348" i="11"/>
  <c r="K349" i="11"/>
  <c r="K350" i="11"/>
  <c r="K351" i="11"/>
  <c r="K352" i="11"/>
  <c r="K353" i="11"/>
  <c r="K354" i="11"/>
  <c r="K355" i="11"/>
  <c r="K356" i="11"/>
  <c r="K357" i="11"/>
  <c r="K358" i="11"/>
  <c r="K359" i="11"/>
  <c r="K360" i="11"/>
  <c r="K361" i="11"/>
  <c r="K362" i="11"/>
  <c r="K363" i="11"/>
  <c r="K364" i="11"/>
  <c r="K365" i="11"/>
  <c r="K366" i="11"/>
  <c r="K367" i="11"/>
  <c r="K368" i="11"/>
  <c r="K369" i="11"/>
  <c r="K370" i="11"/>
  <c r="K371" i="11"/>
  <c r="K372" i="11"/>
  <c r="K373" i="11"/>
  <c r="K374" i="11"/>
  <c r="K375" i="11"/>
  <c r="K376" i="11"/>
  <c r="K377" i="11"/>
  <c r="K378" i="11"/>
  <c r="K379" i="11"/>
  <c r="K380" i="11"/>
  <c r="K381" i="11"/>
  <c r="K382" i="11"/>
  <c r="K383" i="11"/>
  <c r="K384" i="11"/>
  <c r="K385" i="11"/>
  <c r="K386" i="11"/>
  <c r="K387" i="11"/>
  <c r="K388" i="11"/>
  <c r="K389" i="11"/>
  <c r="K390" i="11"/>
  <c r="K391" i="11"/>
  <c r="K392" i="11"/>
  <c r="K393" i="11"/>
  <c r="K394" i="11"/>
  <c r="K395" i="11"/>
  <c r="K396" i="11"/>
  <c r="K397" i="11"/>
  <c r="K398" i="11"/>
  <c r="K399" i="11"/>
  <c r="K400" i="11"/>
  <c r="K401" i="11"/>
  <c r="K402" i="11"/>
  <c r="K403" i="11"/>
  <c r="K404" i="11"/>
  <c r="K405" i="11"/>
  <c r="K406" i="11"/>
  <c r="K407" i="11"/>
  <c r="K408" i="11"/>
  <c r="K409" i="11"/>
  <c r="K410" i="11"/>
  <c r="K411" i="11"/>
  <c r="K412" i="11"/>
  <c r="K413" i="11"/>
  <c r="K414" i="11"/>
  <c r="K415" i="11"/>
  <c r="K416" i="11"/>
  <c r="K417" i="11"/>
  <c r="K418" i="11"/>
  <c r="K419" i="11"/>
  <c r="K420" i="11"/>
  <c r="K421" i="11"/>
  <c r="K422" i="11"/>
  <c r="K423" i="11"/>
  <c r="K424" i="11"/>
  <c r="K425" i="11"/>
  <c r="K426" i="11"/>
  <c r="K427" i="11"/>
  <c r="K428" i="11"/>
  <c r="K429" i="11"/>
  <c r="K430" i="11"/>
  <c r="K431" i="11"/>
  <c r="K432" i="11"/>
  <c r="K433" i="11"/>
  <c r="K434" i="11"/>
  <c r="K435" i="11"/>
  <c r="K436" i="11"/>
  <c r="K437" i="11"/>
  <c r="K438" i="11"/>
  <c r="K439" i="11"/>
  <c r="K440" i="11"/>
  <c r="K441" i="11"/>
  <c r="K442" i="11"/>
  <c r="K443" i="11"/>
  <c r="K444" i="11"/>
  <c r="K445" i="11"/>
  <c r="K446" i="11"/>
  <c r="K447" i="11"/>
  <c r="K448" i="11"/>
  <c r="K449" i="11"/>
  <c r="K450" i="11"/>
  <c r="K451" i="11"/>
  <c r="K452" i="11"/>
  <c r="K453" i="11"/>
  <c r="K454" i="11"/>
  <c r="K455" i="11"/>
  <c r="K456" i="11"/>
  <c r="K457" i="11"/>
  <c r="K458" i="11"/>
  <c r="K459" i="11"/>
  <c r="K460" i="11"/>
  <c r="K461" i="11"/>
  <c r="K462" i="11"/>
  <c r="K463" i="11"/>
  <c r="K464" i="11"/>
  <c r="K465" i="11"/>
  <c r="K466" i="11"/>
  <c r="K467" i="11"/>
  <c r="K468" i="11"/>
  <c r="K469" i="11"/>
  <c r="K470" i="11"/>
  <c r="K471" i="11"/>
  <c r="K472" i="11"/>
  <c r="K473" i="11"/>
  <c r="K474" i="11"/>
  <c r="K475" i="11"/>
  <c r="K10" i="11"/>
  <c r="K9" i="11"/>
  <c r="K5" i="11"/>
  <c r="K6" i="11"/>
  <c r="K7" i="11"/>
  <c r="K4" i="11"/>
  <c r="L4" i="9"/>
  <c r="L6" i="9"/>
  <c r="L5" i="9"/>
  <c r="C114" i="9" l="1"/>
  <c r="I114" i="9" s="1"/>
  <c r="C115" i="9"/>
  <c r="I115" i="9" s="1"/>
  <c r="C116" i="9"/>
  <c r="J116" i="9" s="1"/>
  <c r="C117" i="9"/>
  <c r="J117" i="9" s="1"/>
  <c r="C118" i="9"/>
  <c r="J118" i="9" s="1"/>
  <c r="C119" i="9"/>
  <c r="I119" i="9" s="1"/>
  <c r="C120" i="9"/>
  <c r="J120" i="9" s="1"/>
  <c r="C121" i="9"/>
  <c r="I121" i="9" s="1"/>
  <c r="C122" i="9"/>
  <c r="I122" i="9" s="1"/>
  <c r="C123" i="9"/>
  <c r="I123" i="9" s="1"/>
  <c r="C124" i="9"/>
  <c r="I124" i="9" s="1"/>
  <c r="C125" i="9"/>
  <c r="J125" i="9" s="1"/>
  <c r="C126" i="9"/>
  <c r="C127" i="9"/>
  <c r="I127" i="9" s="1"/>
  <c r="C128" i="9"/>
  <c r="I128" i="9" s="1"/>
  <c r="C129" i="9"/>
  <c r="I129" i="9" s="1"/>
  <c r="C130" i="9"/>
  <c r="J130" i="9" s="1"/>
  <c r="C131" i="9"/>
  <c r="I131" i="9" s="1"/>
  <c r="C132" i="9"/>
  <c r="J132" i="9" s="1"/>
  <c r="C133" i="9"/>
  <c r="J133" i="9" s="1"/>
  <c r="C134" i="9"/>
  <c r="I134" i="9" s="1"/>
  <c r="C135" i="9"/>
  <c r="I135" i="9" s="1"/>
  <c r="C136" i="9"/>
  <c r="J136" i="9" s="1"/>
  <c r="C137" i="9"/>
  <c r="J137" i="9" s="1"/>
  <c r="C138" i="9"/>
  <c r="J138" i="9" s="1"/>
  <c r="C139" i="9"/>
  <c r="I139" i="9" s="1"/>
  <c r="C140" i="9"/>
  <c r="J140" i="9" s="1"/>
  <c r="C141" i="9"/>
  <c r="I141" i="9" s="1"/>
  <c r="C142" i="9"/>
  <c r="I142" i="9" s="1"/>
  <c r="C143" i="9"/>
  <c r="I143" i="9" s="1"/>
  <c r="C144" i="9"/>
  <c r="I144" i="9" s="1"/>
  <c r="C145" i="9"/>
  <c r="C146" i="9"/>
  <c r="I146" i="9" s="1"/>
  <c r="C147" i="9"/>
  <c r="J147" i="9" s="1"/>
  <c r="C148" i="9"/>
  <c r="I148" i="9" s="1"/>
  <c r="C149" i="9"/>
  <c r="I149" i="9" s="1"/>
  <c r="C150" i="9"/>
  <c r="I150" i="9" s="1"/>
  <c r="C151" i="9"/>
  <c r="C152" i="9"/>
  <c r="C153" i="9"/>
  <c r="I153" i="9" s="1"/>
  <c r="C154" i="9"/>
  <c r="I154" i="9" s="1"/>
  <c r="C155" i="9"/>
  <c r="I155" i="9" s="1"/>
  <c r="C156" i="9"/>
  <c r="I156" i="9" s="1"/>
  <c r="C157" i="9"/>
  <c r="I157" i="9" s="1"/>
  <c r="C158" i="9"/>
  <c r="C159" i="9"/>
  <c r="I159" i="9" s="1"/>
  <c r="C160" i="9"/>
  <c r="J160" i="9" s="1"/>
  <c r="C161" i="9"/>
  <c r="I161" i="9" s="1"/>
  <c r="C162" i="9"/>
  <c r="I162" i="9" s="1"/>
  <c r="C163" i="9"/>
  <c r="I163" i="9" s="1"/>
  <c r="C164" i="9"/>
  <c r="I164" i="9" s="1"/>
  <c r="C165" i="9"/>
  <c r="I165" i="9" s="1"/>
  <c r="C166" i="9"/>
  <c r="C167" i="9"/>
  <c r="I167" i="9" s="1"/>
  <c r="C168" i="9"/>
  <c r="C169" i="9"/>
  <c r="I169" i="9" s="1"/>
  <c r="C170" i="9"/>
  <c r="I170" i="9" s="1"/>
  <c r="C171" i="9"/>
  <c r="J171" i="9" s="1"/>
  <c r="C172" i="9"/>
  <c r="I172" i="9" s="1"/>
  <c r="C173" i="9"/>
  <c r="I173" i="9" s="1"/>
  <c r="C174" i="9"/>
  <c r="I174" i="9" s="1"/>
  <c r="C175" i="9"/>
  <c r="J175" i="9" s="1"/>
  <c r="C176" i="9"/>
  <c r="I176" i="9" s="1"/>
  <c r="C177" i="9"/>
  <c r="J177" i="9" s="1"/>
  <c r="C178" i="9"/>
  <c r="J178" i="9" s="1"/>
  <c r="C179" i="9"/>
  <c r="I179" i="9" s="1"/>
  <c r="C180" i="9"/>
  <c r="J180" i="9" s="1"/>
  <c r="C181" i="9"/>
  <c r="I181" i="9" s="1"/>
  <c r="C182" i="9"/>
  <c r="I182" i="9" s="1"/>
  <c r="C183" i="9"/>
  <c r="C184" i="9"/>
  <c r="I184" i="9" s="1"/>
  <c r="C185" i="9"/>
  <c r="I185" i="9" s="1"/>
  <c r="C186" i="9"/>
  <c r="J186" i="9" s="1"/>
  <c r="C187" i="9"/>
  <c r="I187" i="9" s="1"/>
  <c r="C188" i="9"/>
  <c r="I188" i="9" s="1"/>
  <c r="C189" i="9"/>
  <c r="I189" i="9" s="1"/>
  <c r="C190" i="9"/>
  <c r="I190" i="9" s="1"/>
  <c r="C191" i="9"/>
  <c r="I191" i="9" s="1"/>
  <c r="C192" i="9"/>
  <c r="J192" i="9" s="1"/>
  <c r="C193" i="9"/>
  <c r="J193" i="9" s="1"/>
  <c r="C194" i="9"/>
  <c r="I194" i="9" s="1"/>
  <c r="C195" i="9"/>
  <c r="J195" i="9" s="1"/>
  <c r="C196" i="9"/>
  <c r="I196" i="9" s="1"/>
  <c r="C197" i="9"/>
  <c r="J197" i="9" s="1"/>
  <c r="C198" i="9"/>
  <c r="J198" i="9" s="1"/>
  <c r="C199" i="9"/>
  <c r="I199" i="9" s="1"/>
  <c r="C200" i="9"/>
  <c r="I200" i="9" s="1"/>
  <c r="C201" i="9"/>
  <c r="J201" i="9" s="1"/>
  <c r="C202" i="9"/>
  <c r="I202" i="9" s="1"/>
  <c r="C203" i="9"/>
  <c r="I203" i="9" s="1"/>
  <c r="C204" i="9"/>
  <c r="I204" i="9" s="1"/>
  <c r="C205" i="9"/>
  <c r="I205" i="9" s="1"/>
  <c r="C206" i="9"/>
  <c r="I206" i="9" s="1"/>
  <c r="C207" i="9"/>
  <c r="I207" i="9" s="1"/>
  <c r="C208" i="9"/>
  <c r="C209" i="9"/>
  <c r="I209" i="9" s="1"/>
  <c r="C210" i="9"/>
  <c r="I210" i="9" s="1"/>
  <c r="C211" i="9"/>
  <c r="I211" i="9" s="1"/>
  <c r="C212" i="9"/>
  <c r="I212" i="9" s="1"/>
  <c r="C213" i="9"/>
  <c r="I213" i="9" s="1"/>
  <c r="C214" i="9"/>
  <c r="I214" i="9" s="1"/>
  <c r="C215" i="9"/>
  <c r="J215" i="9" s="1"/>
  <c r="C216" i="9"/>
  <c r="C217" i="9"/>
  <c r="I217" i="9" s="1"/>
  <c r="C218" i="9"/>
  <c r="J218" i="9" s="1"/>
  <c r="C219" i="9"/>
  <c r="I219" i="9" s="1"/>
  <c r="C220" i="9"/>
  <c r="J220" i="9" s="1"/>
  <c r="C221" i="9"/>
  <c r="C222" i="9"/>
  <c r="I222" i="9" s="1"/>
  <c r="C223" i="9"/>
  <c r="I223" i="9" s="1"/>
  <c r="C224" i="9"/>
  <c r="I224" i="9" s="1"/>
  <c r="C225" i="9"/>
  <c r="C226" i="9"/>
  <c r="I226" i="9" s="1"/>
  <c r="C227" i="9"/>
  <c r="I227" i="9" s="1"/>
  <c r="C228" i="9"/>
  <c r="I228" i="9" s="1"/>
  <c r="C229" i="9"/>
  <c r="I229" i="9" s="1"/>
  <c r="C230" i="9"/>
  <c r="J230" i="9" s="1"/>
  <c r="C231" i="9"/>
  <c r="I231" i="9" s="1"/>
  <c r="C232" i="9"/>
  <c r="I232" i="9" s="1"/>
  <c r="C233" i="9"/>
  <c r="I233" i="9" s="1"/>
  <c r="C234" i="9"/>
  <c r="I234" i="9" s="1"/>
  <c r="C235" i="9"/>
  <c r="I235" i="9" s="1"/>
  <c r="C236" i="9"/>
  <c r="J236" i="9" s="1"/>
  <c r="C237" i="9"/>
  <c r="J237" i="9" s="1"/>
  <c r="C238" i="9"/>
  <c r="J238" i="9" s="1"/>
  <c r="C239" i="9"/>
  <c r="I239" i="9" s="1"/>
  <c r="C240" i="9"/>
  <c r="J240" i="9" s="1"/>
  <c r="C241" i="9"/>
  <c r="I241" i="9" s="1"/>
  <c r="C242" i="9"/>
  <c r="C243" i="9"/>
  <c r="I243" i="9" s="1"/>
  <c r="C244" i="9"/>
  <c r="I244" i="9" s="1"/>
  <c r="C245" i="9"/>
  <c r="I245" i="9" s="1"/>
  <c r="C246" i="9"/>
  <c r="I246" i="9" s="1"/>
  <c r="C247" i="9"/>
  <c r="J247" i="9" s="1"/>
  <c r="C248" i="9"/>
  <c r="C249" i="9"/>
  <c r="I249" i="9" s="1"/>
  <c r="C250" i="9"/>
  <c r="C251" i="9"/>
  <c r="I251" i="9" s="1"/>
  <c r="C252" i="9"/>
  <c r="I252" i="9" s="1"/>
  <c r="C253" i="9"/>
  <c r="J253" i="9" s="1"/>
  <c r="C254" i="9"/>
  <c r="I254" i="9" s="1"/>
  <c r="C255" i="9"/>
  <c r="I255" i="9" s="1"/>
  <c r="C256" i="9"/>
  <c r="I256" i="9" s="1"/>
  <c r="C257" i="9"/>
  <c r="I257" i="9" s="1"/>
  <c r="C258" i="9"/>
  <c r="J258" i="9" s="1"/>
  <c r="C259" i="9"/>
  <c r="I259" i="9" s="1"/>
  <c r="C260" i="9"/>
  <c r="J260" i="9" s="1"/>
  <c r="C261" i="9"/>
  <c r="I261" i="9" s="1"/>
  <c r="C262" i="9"/>
  <c r="I262" i="9" s="1"/>
  <c r="C263" i="9"/>
  <c r="C264" i="9"/>
  <c r="I264" i="9" s="1"/>
  <c r="C265" i="9"/>
  <c r="I265" i="9" s="1"/>
  <c r="C266" i="9"/>
  <c r="C267" i="9"/>
  <c r="C268" i="9"/>
  <c r="I268" i="9" s="1"/>
  <c r="C269" i="9"/>
  <c r="I269" i="9" s="1"/>
  <c r="C270" i="9"/>
  <c r="I270" i="9" s="1"/>
  <c r="C271" i="9"/>
  <c r="I271" i="9" s="1"/>
  <c r="C272" i="9"/>
  <c r="I272" i="9" s="1"/>
  <c r="C273" i="9"/>
  <c r="I273" i="9" s="1"/>
  <c r="C274" i="9"/>
  <c r="I274" i="9" s="1"/>
  <c r="C275" i="9"/>
  <c r="I275" i="9" s="1"/>
  <c r="C276" i="9"/>
  <c r="J276" i="9" s="1"/>
  <c r="C277" i="9"/>
  <c r="I277" i="9" s="1"/>
  <c r="C278" i="9"/>
  <c r="J278" i="9" s="1"/>
  <c r="C279" i="9"/>
  <c r="I279" i="9" s="1"/>
  <c r="C280" i="9"/>
  <c r="I280" i="9" s="1"/>
  <c r="C281" i="9"/>
  <c r="I281" i="9" s="1"/>
  <c r="C282" i="9"/>
  <c r="I282" i="9" s="1"/>
  <c r="C283" i="9"/>
  <c r="I283" i="9" s="1"/>
  <c r="C284" i="9"/>
  <c r="I284" i="9" s="1"/>
  <c r="C285" i="9"/>
  <c r="I285" i="9" s="1"/>
  <c r="C286" i="9"/>
  <c r="C287" i="9"/>
  <c r="I287" i="9" s="1"/>
  <c r="C288" i="9"/>
  <c r="I288" i="9" s="1"/>
  <c r="C289" i="9"/>
  <c r="I289" i="9" s="1"/>
  <c r="C290" i="9"/>
  <c r="C291" i="9"/>
  <c r="I291" i="9" s="1"/>
  <c r="C292" i="9"/>
  <c r="I292" i="9" s="1"/>
  <c r="C293" i="9"/>
  <c r="I293" i="9" s="1"/>
  <c r="C294" i="9"/>
  <c r="I294" i="9" s="1"/>
  <c r="C295" i="9"/>
  <c r="I295" i="9" s="1"/>
  <c r="C296" i="9"/>
  <c r="I296" i="9" s="1"/>
  <c r="C297" i="9"/>
  <c r="C298" i="9"/>
  <c r="J298" i="9" s="1"/>
  <c r="C299" i="9"/>
  <c r="I299" i="9" s="1"/>
  <c r="C300" i="9"/>
  <c r="J300" i="9" s="1"/>
  <c r="C301" i="9"/>
  <c r="C302" i="9"/>
  <c r="I302" i="9" s="1"/>
  <c r="C303" i="9"/>
  <c r="I303" i="9" s="1"/>
  <c r="C304" i="9"/>
  <c r="I304" i="9" s="1"/>
  <c r="C305" i="9"/>
  <c r="I305" i="9" s="1"/>
  <c r="C306" i="9"/>
  <c r="I306" i="9" s="1"/>
  <c r="C307" i="9"/>
  <c r="C308" i="9"/>
  <c r="I308" i="9" s="1"/>
  <c r="C309" i="9"/>
  <c r="I309" i="9" s="1"/>
  <c r="C310" i="9"/>
  <c r="I310" i="9" s="1"/>
  <c r="C311" i="9"/>
  <c r="I311" i="9" s="1"/>
  <c r="C312" i="9"/>
  <c r="I312" i="9" s="1"/>
  <c r="C313" i="9"/>
  <c r="J313" i="9" s="1"/>
  <c r="C314" i="9"/>
  <c r="I314" i="9" s="1"/>
  <c r="C315" i="9"/>
  <c r="J315" i="9" s="1"/>
  <c r="C316" i="9"/>
  <c r="J316" i="9" s="1"/>
  <c r="C317" i="9"/>
  <c r="I317" i="9" s="1"/>
  <c r="C318" i="9"/>
  <c r="J318" i="9" s="1"/>
  <c r="C319" i="9"/>
  <c r="I319" i="9" s="1"/>
  <c r="C320" i="9"/>
  <c r="I320" i="9" s="1"/>
  <c r="C321" i="9"/>
  <c r="I321" i="9" s="1"/>
  <c r="C322" i="9"/>
  <c r="C323" i="9"/>
  <c r="I323" i="9" s="1"/>
  <c r="C324" i="9"/>
  <c r="I324" i="9" s="1"/>
  <c r="C325" i="9"/>
  <c r="I325" i="9" s="1"/>
  <c r="C326" i="9"/>
  <c r="I326" i="9" s="1"/>
  <c r="C327" i="9"/>
  <c r="I327" i="9" s="1"/>
  <c r="C328" i="9"/>
  <c r="I328" i="9" s="1"/>
  <c r="C329" i="9"/>
  <c r="I329" i="9" s="1"/>
  <c r="C330" i="9"/>
  <c r="I330" i="9" s="1"/>
  <c r="C331" i="9"/>
  <c r="I331" i="9" s="1"/>
  <c r="C332" i="9"/>
  <c r="I332" i="9" s="1"/>
  <c r="C333" i="9"/>
  <c r="I333" i="9" s="1"/>
  <c r="C334" i="9"/>
  <c r="I334" i="9" s="1"/>
  <c r="C335" i="9"/>
  <c r="J335" i="9" s="1"/>
  <c r="C336" i="9"/>
  <c r="I336" i="9" s="1"/>
  <c r="C337" i="9"/>
  <c r="J337" i="9" s="1"/>
  <c r="C338" i="9"/>
  <c r="C339" i="9"/>
  <c r="I339" i="9" s="1"/>
  <c r="C340" i="9"/>
  <c r="J340" i="9" s="1"/>
  <c r="C341" i="9"/>
  <c r="C342" i="9"/>
  <c r="I342" i="9" s="1"/>
  <c r="C343" i="9"/>
  <c r="I343" i="9" s="1"/>
  <c r="C344" i="9"/>
  <c r="I344" i="9" s="1"/>
  <c r="C345" i="9"/>
  <c r="I345" i="9" s="1"/>
  <c r="C346" i="9"/>
  <c r="I346" i="9" s="1"/>
  <c r="C347" i="9"/>
  <c r="I347" i="9" s="1"/>
  <c r="C348" i="9"/>
  <c r="I348" i="9" s="1"/>
  <c r="C349" i="9"/>
  <c r="I349" i="9" s="1"/>
  <c r="C350" i="9"/>
  <c r="C351" i="9"/>
  <c r="I351" i="9" s="1"/>
  <c r="C352" i="9"/>
  <c r="J352" i="9" s="1"/>
  <c r="C353" i="9"/>
  <c r="C354" i="9"/>
  <c r="I354" i="9" s="1"/>
  <c r="C355" i="9"/>
  <c r="I355" i="9" s="1"/>
  <c r="C356" i="9"/>
  <c r="J356" i="9" s="1"/>
  <c r="C357" i="9"/>
  <c r="J357" i="9" s="1"/>
  <c r="C358" i="9"/>
  <c r="I358" i="9" s="1"/>
  <c r="C359" i="9"/>
  <c r="I359" i="9" s="1"/>
  <c r="C360" i="9"/>
  <c r="J360" i="9" s="1"/>
  <c r="C361" i="9"/>
  <c r="I361" i="9" s="1"/>
  <c r="C362" i="9"/>
  <c r="I362" i="9" s="1"/>
  <c r="C363" i="9"/>
  <c r="I363" i="9" s="1"/>
  <c r="C364" i="9"/>
  <c r="C365" i="9"/>
  <c r="I365" i="9" s="1"/>
  <c r="J365" i="9"/>
  <c r="C366" i="9"/>
  <c r="C367" i="9"/>
  <c r="I367" i="9" s="1"/>
  <c r="C368" i="9"/>
  <c r="I368" i="9" s="1"/>
  <c r="C369" i="9"/>
  <c r="I369" i="9" s="1"/>
  <c r="C370" i="9"/>
  <c r="I370" i="9" s="1"/>
  <c r="C371" i="9"/>
  <c r="C372" i="9"/>
  <c r="I372" i="9" s="1"/>
  <c r="C373" i="9"/>
  <c r="I373" i="9" s="1"/>
  <c r="C374" i="9"/>
  <c r="J374" i="9" s="1"/>
  <c r="C375" i="9"/>
  <c r="I375" i="9" s="1"/>
  <c r="C376" i="9"/>
  <c r="I376" i="9" s="1"/>
  <c r="C377" i="9"/>
  <c r="J377" i="9" s="1"/>
  <c r="C378" i="9"/>
  <c r="I378" i="9" s="1"/>
  <c r="C379" i="9"/>
  <c r="J379" i="9" s="1"/>
  <c r="C380" i="9"/>
  <c r="I380" i="9" s="1"/>
  <c r="C381" i="9"/>
  <c r="I381" i="9" s="1"/>
  <c r="C382" i="9"/>
  <c r="I382" i="9" s="1"/>
  <c r="C383" i="9"/>
  <c r="I383" i="9" s="1"/>
  <c r="C384" i="9"/>
  <c r="C385" i="9"/>
  <c r="I385" i="9" s="1"/>
  <c r="C386" i="9"/>
  <c r="I386" i="9" s="1"/>
  <c r="C387" i="9"/>
  <c r="C388" i="9"/>
  <c r="I388" i="9" s="1"/>
  <c r="C389" i="9"/>
  <c r="J389" i="9" s="1"/>
  <c r="C390" i="9"/>
  <c r="C391" i="9"/>
  <c r="I391" i="9" s="1"/>
  <c r="C392" i="9"/>
  <c r="I392" i="9" s="1"/>
  <c r="C393" i="9"/>
  <c r="I393" i="9" s="1"/>
  <c r="C394" i="9"/>
  <c r="J394" i="9" s="1"/>
  <c r="C395" i="9"/>
  <c r="J395" i="9" s="1"/>
  <c r="C396" i="9"/>
  <c r="I396" i="9" s="1"/>
  <c r="C397" i="9"/>
  <c r="I397" i="9" s="1"/>
  <c r="C398" i="9"/>
  <c r="J398" i="9" s="1"/>
  <c r="C399" i="9"/>
  <c r="C400" i="9"/>
  <c r="I400" i="9" s="1"/>
  <c r="C401" i="9"/>
  <c r="I401" i="9" s="1"/>
  <c r="C402" i="9"/>
  <c r="C403" i="9"/>
  <c r="I403" i="9" s="1"/>
  <c r="C404" i="9"/>
  <c r="C405" i="9"/>
  <c r="I405" i="9" s="1"/>
  <c r="C406" i="9"/>
  <c r="I406" i="9" s="1"/>
  <c r="C407" i="9"/>
  <c r="I407" i="9" s="1"/>
  <c r="C408" i="9"/>
  <c r="I408" i="9" s="1"/>
  <c r="C409" i="9"/>
  <c r="J409" i="9" s="1"/>
  <c r="C410" i="9"/>
  <c r="I410" i="9" s="1"/>
  <c r="C411" i="9"/>
  <c r="C412" i="9"/>
  <c r="J412" i="9" s="1"/>
  <c r="C413" i="9"/>
  <c r="J413" i="9" s="1"/>
  <c r="C414" i="9"/>
  <c r="J414" i="9" s="1"/>
  <c r="C415" i="9"/>
  <c r="I415" i="9" s="1"/>
  <c r="C416" i="9"/>
  <c r="J416" i="9" s="1"/>
  <c r="C417" i="9"/>
  <c r="I417" i="9" s="1"/>
  <c r="C418" i="9"/>
  <c r="J418" i="9" s="1"/>
  <c r="C419" i="9"/>
  <c r="J419" i="9" s="1"/>
  <c r="C420" i="9"/>
  <c r="J420" i="9" s="1"/>
  <c r="C421" i="9"/>
  <c r="I421" i="9" s="1"/>
  <c r="C422" i="9"/>
  <c r="I422" i="9" s="1"/>
  <c r="C423" i="9"/>
  <c r="C424" i="9"/>
  <c r="J424" i="9" s="1"/>
  <c r="C425" i="9"/>
  <c r="I425" i="9" s="1"/>
  <c r="C426" i="9"/>
  <c r="C427" i="9"/>
  <c r="I427" i="9" s="1"/>
  <c r="C428" i="9"/>
  <c r="C429" i="9"/>
  <c r="C430" i="9"/>
  <c r="I430" i="9" s="1"/>
  <c r="C431" i="9"/>
  <c r="I431" i="9" s="1"/>
  <c r="C432" i="9"/>
  <c r="C433" i="9"/>
  <c r="C434" i="9"/>
  <c r="J434" i="9" s="1"/>
  <c r="C435" i="9"/>
  <c r="J435" i="9" s="1"/>
  <c r="C436" i="9"/>
  <c r="J436" i="9" s="1"/>
  <c r="C437" i="9"/>
  <c r="J437" i="9" s="1"/>
  <c r="C438" i="9"/>
  <c r="I438" i="9" s="1"/>
  <c r="C439" i="9"/>
  <c r="C440" i="9"/>
  <c r="I440" i="9" s="1"/>
  <c r="C441" i="9"/>
  <c r="I441" i="9" s="1"/>
  <c r="C442" i="9"/>
  <c r="C443" i="9"/>
  <c r="I443" i="9" s="1"/>
  <c r="C444" i="9"/>
  <c r="C445" i="9"/>
  <c r="I445" i="9" s="1"/>
  <c r="C446" i="9"/>
  <c r="I446" i="9" s="1"/>
  <c r="C447" i="9"/>
  <c r="C448" i="9"/>
  <c r="I448" i="9" s="1"/>
  <c r="C449" i="9"/>
  <c r="C450" i="9"/>
  <c r="C451" i="9"/>
  <c r="I451" i="9" s="1"/>
  <c r="C452" i="9"/>
  <c r="I452" i="9" s="1"/>
  <c r="C453" i="9"/>
  <c r="J453" i="9" s="1"/>
  <c r="C454" i="9"/>
  <c r="J454" i="9" s="1"/>
  <c r="C455" i="9"/>
  <c r="C456" i="9"/>
  <c r="I456" i="9" s="1"/>
  <c r="C457" i="9"/>
  <c r="I457" i="9" s="1"/>
  <c r="C458" i="9"/>
  <c r="J458" i="9" s="1"/>
  <c r="C459" i="9"/>
  <c r="I459" i="9" s="1"/>
  <c r="C460" i="9"/>
  <c r="I460" i="9" s="1"/>
  <c r="C461" i="9"/>
  <c r="I461" i="9" s="1"/>
  <c r="J461" i="9"/>
  <c r="C462" i="9"/>
  <c r="I462" i="9" s="1"/>
  <c r="C463" i="9"/>
  <c r="C464" i="9"/>
  <c r="C465" i="9"/>
  <c r="C466" i="9"/>
  <c r="I466" i="9" s="1"/>
  <c r="C467" i="9"/>
  <c r="I467" i="9" s="1"/>
  <c r="C468" i="9"/>
  <c r="I468" i="9" s="1"/>
  <c r="C469" i="9"/>
  <c r="I469" i="9" s="1"/>
  <c r="C470" i="9"/>
  <c r="I470" i="9" s="1"/>
  <c r="C471" i="9"/>
  <c r="I471" i="9" s="1"/>
  <c r="C472" i="9"/>
  <c r="C473" i="9"/>
  <c r="J473" i="9" s="1"/>
  <c r="C474" i="9"/>
  <c r="J474" i="9" s="1"/>
  <c r="C475" i="9"/>
  <c r="I475" i="9" s="1"/>
  <c r="C476" i="9"/>
  <c r="I476" i="9" s="1"/>
  <c r="C477" i="9"/>
  <c r="J477" i="9" s="1"/>
  <c r="C478" i="9"/>
  <c r="I478" i="9" s="1"/>
  <c r="C479" i="9"/>
  <c r="J479" i="9" s="1"/>
  <c r="C480" i="9"/>
  <c r="J480" i="9" s="1"/>
  <c r="C481" i="9"/>
  <c r="C482" i="9"/>
  <c r="I482" i="9" s="1"/>
  <c r="C483" i="9"/>
  <c r="I483" i="9" s="1"/>
  <c r="C484" i="9"/>
  <c r="C485" i="9"/>
  <c r="C486" i="9"/>
  <c r="I486" i="9" s="1"/>
  <c r="C487" i="9"/>
  <c r="I487" i="9" s="1"/>
  <c r="C488" i="9"/>
  <c r="C489" i="9"/>
  <c r="C490" i="9"/>
  <c r="C491" i="9"/>
  <c r="I491" i="9" s="1"/>
  <c r="C492" i="9"/>
  <c r="I492" i="9" s="1"/>
  <c r="C493" i="9"/>
  <c r="I493" i="9" s="1"/>
  <c r="C494" i="9"/>
  <c r="J494" i="9" s="1"/>
  <c r="C495" i="9"/>
  <c r="J495" i="9" s="1"/>
  <c r="C496" i="9"/>
  <c r="C497" i="9"/>
  <c r="I497" i="9" s="1"/>
  <c r="C498" i="9"/>
  <c r="I498" i="9" s="1"/>
  <c r="C499" i="9"/>
  <c r="C500" i="9"/>
  <c r="J500" i="9" s="1"/>
  <c r="C501" i="9"/>
  <c r="I501" i="9" s="1"/>
  <c r="C502" i="9"/>
  <c r="C503" i="9"/>
  <c r="C504" i="9"/>
  <c r="C505" i="9"/>
  <c r="I505" i="9" s="1"/>
  <c r="J505" i="9"/>
  <c r="C506" i="9"/>
  <c r="I506" i="9" s="1"/>
  <c r="C507" i="9"/>
  <c r="I507" i="9" s="1"/>
  <c r="C508" i="9"/>
  <c r="C509" i="9"/>
  <c r="C510" i="9"/>
  <c r="C511" i="9"/>
  <c r="C512" i="9"/>
  <c r="I512" i="9" s="1"/>
  <c r="C513" i="9"/>
  <c r="I513" i="9" s="1"/>
  <c r="C514" i="9"/>
  <c r="C515" i="9"/>
  <c r="I515" i="9" s="1"/>
  <c r="C516" i="9"/>
  <c r="J516" i="9" s="1"/>
  <c r="C517" i="9"/>
  <c r="I517" i="9" s="1"/>
  <c r="C518" i="9"/>
  <c r="I518" i="9" s="1"/>
  <c r="C519" i="9"/>
  <c r="J519" i="9" s="1"/>
  <c r="C520" i="9"/>
  <c r="I520" i="9" s="1"/>
  <c r="C521" i="9"/>
  <c r="I521" i="9" s="1"/>
  <c r="C522" i="9"/>
  <c r="I522" i="9" s="1"/>
  <c r="C523" i="9"/>
  <c r="I523" i="9" s="1"/>
  <c r="C524" i="9"/>
  <c r="C525" i="9"/>
  <c r="C526" i="9"/>
  <c r="I526" i="9" s="1"/>
  <c r="C527" i="9"/>
  <c r="I527" i="9" s="1"/>
  <c r="C528" i="9"/>
  <c r="I528" i="9" s="1"/>
  <c r="C529" i="9"/>
  <c r="C530" i="9"/>
  <c r="C531" i="9"/>
  <c r="I531" i="9" s="1"/>
  <c r="C532" i="9"/>
  <c r="C533" i="9"/>
  <c r="J533" i="9" s="1"/>
  <c r="C534" i="9"/>
  <c r="J534" i="9" s="1"/>
  <c r="C535" i="9"/>
  <c r="I535" i="9" s="1"/>
  <c r="C536" i="9"/>
  <c r="I536" i="9" s="1"/>
  <c r="C537" i="9"/>
  <c r="I537" i="9" s="1"/>
  <c r="C538" i="9"/>
  <c r="I538" i="9" s="1"/>
  <c r="C539" i="9"/>
  <c r="I539" i="9" s="1"/>
  <c r="C540" i="9"/>
  <c r="I540" i="9" s="1"/>
  <c r="C541" i="9"/>
  <c r="I541" i="9" s="1"/>
  <c r="C542" i="9"/>
  <c r="I542" i="9" s="1"/>
  <c r="C543" i="9"/>
  <c r="I543" i="9" s="1"/>
  <c r="C544" i="9"/>
  <c r="C545" i="9"/>
  <c r="I545" i="9" s="1"/>
  <c r="C546" i="9"/>
  <c r="I546" i="9" s="1"/>
  <c r="C547" i="9"/>
  <c r="I547" i="9" s="1"/>
  <c r="C548" i="9"/>
  <c r="I548" i="9" s="1"/>
  <c r="C549" i="9"/>
  <c r="I549" i="9" s="1"/>
  <c r="C550" i="9"/>
  <c r="I550" i="9" s="1"/>
  <c r="C551" i="9"/>
  <c r="I551" i="9" s="1"/>
  <c r="C552" i="9"/>
  <c r="I552" i="9" s="1"/>
  <c r="C553" i="9"/>
  <c r="I553" i="9" s="1"/>
  <c r="C554" i="9"/>
  <c r="J554" i="9" s="1"/>
  <c r="C555" i="9"/>
  <c r="I555" i="9" s="1"/>
  <c r="C556" i="9"/>
  <c r="I556" i="9" s="1"/>
  <c r="C557" i="9"/>
  <c r="I557" i="9" s="1"/>
  <c r="C558" i="9"/>
  <c r="I558" i="9" s="1"/>
  <c r="C559" i="9"/>
  <c r="I559" i="9" s="1"/>
  <c r="C560" i="9"/>
  <c r="I560" i="9" s="1"/>
  <c r="C561" i="9"/>
  <c r="I561" i="9" s="1"/>
  <c r="C562" i="9"/>
  <c r="I562" i="9" s="1"/>
  <c r="J562" i="9"/>
  <c r="C563" i="9"/>
  <c r="I563" i="9" s="1"/>
  <c r="C564" i="9"/>
  <c r="I564" i="9" s="1"/>
  <c r="C565" i="9"/>
  <c r="C566" i="9"/>
  <c r="I566" i="9" s="1"/>
  <c r="C567" i="9"/>
  <c r="I567" i="9" s="1"/>
  <c r="C568" i="9"/>
  <c r="I568" i="9" s="1"/>
  <c r="C569" i="9"/>
  <c r="I569" i="9" s="1"/>
  <c r="C570" i="9"/>
  <c r="I570" i="9" s="1"/>
  <c r="C571" i="9"/>
  <c r="I571" i="9" s="1"/>
  <c r="C572" i="9"/>
  <c r="I572" i="9" s="1"/>
  <c r="C573" i="9"/>
  <c r="I573" i="9" s="1"/>
  <c r="C574" i="9"/>
  <c r="J574" i="9" s="1"/>
  <c r="C575" i="9"/>
  <c r="I575" i="9" s="1"/>
  <c r="C576" i="9"/>
  <c r="I576" i="9" s="1"/>
  <c r="C577" i="9"/>
  <c r="I577" i="9" s="1"/>
  <c r="C578" i="9"/>
  <c r="I578" i="9" s="1"/>
  <c r="C579" i="9"/>
  <c r="I579" i="9" s="1"/>
  <c r="C580" i="9"/>
  <c r="I580" i="9" s="1"/>
  <c r="C581" i="9"/>
  <c r="I581" i="9" s="1"/>
  <c r="C582" i="9"/>
  <c r="I582" i="9" s="1"/>
  <c r="C583" i="9"/>
  <c r="I583" i="9" s="1"/>
  <c r="C584" i="9"/>
  <c r="I584" i="9" s="1"/>
  <c r="C585" i="9"/>
  <c r="I585" i="9" s="1"/>
  <c r="C586" i="9"/>
  <c r="C587" i="9"/>
  <c r="I587" i="9" s="1"/>
  <c r="C588" i="9"/>
  <c r="C589" i="9"/>
  <c r="I589" i="9" s="1"/>
  <c r="C590" i="9"/>
  <c r="I590" i="9" s="1"/>
  <c r="C591" i="9"/>
  <c r="I591" i="9" s="1"/>
  <c r="C592" i="9"/>
  <c r="I592" i="9" s="1"/>
  <c r="C593" i="9"/>
  <c r="I593" i="9" s="1"/>
  <c r="C594" i="9"/>
  <c r="I594" i="9" s="1"/>
  <c r="C595" i="9"/>
  <c r="I595" i="9" s="1"/>
  <c r="C596" i="9"/>
  <c r="I596" i="9" s="1"/>
  <c r="C597" i="9"/>
  <c r="I597" i="9" s="1"/>
  <c r="C598" i="9"/>
  <c r="I598" i="9" s="1"/>
  <c r="C599" i="9"/>
  <c r="I599" i="9" s="1"/>
  <c r="C600" i="9"/>
  <c r="I600" i="9" s="1"/>
  <c r="C601" i="9"/>
  <c r="I601" i="9" s="1"/>
  <c r="C602" i="9"/>
  <c r="I602" i="9" s="1"/>
  <c r="C603" i="9"/>
  <c r="I603" i="9" s="1"/>
  <c r="C604" i="9"/>
  <c r="I604" i="9" s="1"/>
  <c r="C605" i="9"/>
  <c r="I605" i="9" s="1"/>
  <c r="C606" i="9"/>
  <c r="I606" i="9" s="1"/>
  <c r="C607" i="9"/>
  <c r="C608" i="9"/>
  <c r="I608" i="9" s="1"/>
  <c r="C609" i="9"/>
  <c r="I609" i="9" s="1"/>
  <c r="C610" i="9"/>
  <c r="I610" i="9" s="1"/>
  <c r="C611" i="9"/>
  <c r="I611" i="9" s="1"/>
  <c r="C612" i="9"/>
  <c r="I612" i="9" s="1"/>
  <c r="C613" i="9"/>
  <c r="I613" i="9" s="1"/>
  <c r="C614" i="9"/>
  <c r="I614" i="9" s="1"/>
  <c r="C615" i="9"/>
  <c r="I615" i="9" s="1"/>
  <c r="C616" i="9"/>
  <c r="J616" i="9" s="1"/>
  <c r="C617" i="9"/>
  <c r="J617" i="9" s="1"/>
  <c r="C618" i="9"/>
  <c r="I618" i="9" s="1"/>
  <c r="C619" i="9"/>
  <c r="I619" i="9" s="1"/>
  <c r="C620" i="9"/>
  <c r="I620" i="9" s="1"/>
  <c r="C621" i="9"/>
  <c r="I621" i="9" s="1"/>
  <c r="C622" i="9"/>
  <c r="C623" i="9"/>
  <c r="I623" i="9" s="1"/>
  <c r="C624" i="9"/>
  <c r="I624" i="9" s="1"/>
  <c r="C625" i="9"/>
  <c r="I625" i="9" s="1"/>
  <c r="C626" i="9"/>
  <c r="I626" i="9" s="1"/>
  <c r="C627" i="9"/>
  <c r="I627" i="9" s="1"/>
  <c r="C628" i="9"/>
  <c r="I628" i="9" s="1"/>
  <c r="C629" i="9"/>
  <c r="C630" i="9"/>
  <c r="I630" i="9" s="1"/>
  <c r="C631" i="9"/>
  <c r="I631" i="9" s="1"/>
  <c r="C632" i="9"/>
  <c r="I632" i="9" s="1"/>
  <c r="C633" i="9"/>
  <c r="I633" i="9" s="1"/>
  <c r="C634" i="9"/>
  <c r="J634" i="9" s="1"/>
  <c r="C635" i="9"/>
  <c r="I635" i="9" s="1"/>
  <c r="C636" i="9"/>
  <c r="I636" i="9" s="1"/>
  <c r="C637" i="9"/>
  <c r="I637" i="9" s="1"/>
  <c r="C638" i="9"/>
  <c r="I638" i="9" s="1"/>
  <c r="C639" i="9"/>
  <c r="I639" i="9" s="1"/>
  <c r="C640" i="9"/>
  <c r="I640" i="9" s="1"/>
  <c r="C641" i="9"/>
  <c r="I641" i="9" s="1"/>
  <c r="C642" i="9"/>
  <c r="I642" i="9" s="1"/>
  <c r="C643" i="9"/>
  <c r="I643" i="9" s="1"/>
  <c r="C644" i="9"/>
  <c r="C645" i="9"/>
  <c r="I645" i="9" s="1"/>
  <c r="C646" i="9"/>
  <c r="I646" i="9" s="1"/>
  <c r="C647" i="9"/>
  <c r="I647" i="9" s="1"/>
  <c r="C648" i="9"/>
  <c r="I648" i="9" s="1"/>
  <c r="C649" i="9"/>
  <c r="I649" i="9" s="1"/>
  <c r="C650" i="9"/>
  <c r="I650" i="9" s="1"/>
  <c r="C651" i="9"/>
  <c r="I651" i="9" s="1"/>
  <c r="C652" i="9"/>
  <c r="I652" i="9" s="1"/>
  <c r="C653" i="9"/>
  <c r="I653" i="9" s="1"/>
  <c r="C654" i="9"/>
  <c r="I654" i="9" s="1"/>
  <c r="C655" i="9"/>
  <c r="I655" i="9" s="1"/>
  <c r="C656" i="9"/>
  <c r="I656" i="9" s="1"/>
  <c r="C657" i="9"/>
  <c r="J657" i="9" s="1"/>
  <c r="C658" i="9"/>
  <c r="I658" i="9" s="1"/>
  <c r="C659" i="9"/>
  <c r="I659" i="9" s="1"/>
  <c r="C660" i="9"/>
  <c r="I660" i="9" s="1"/>
  <c r="C661" i="9"/>
  <c r="I661" i="9" s="1"/>
  <c r="C662" i="9"/>
  <c r="I662" i="9" s="1"/>
  <c r="C663" i="9"/>
  <c r="I663" i="9" s="1"/>
  <c r="C664" i="9"/>
  <c r="I664" i="9" s="1"/>
  <c r="C665" i="9"/>
  <c r="C666" i="9"/>
  <c r="I666" i="9" s="1"/>
  <c r="C667" i="9"/>
  <c r="I667" i="9" s="1"/>
  <c r="C668" i="9"/>
  <c r="I668" i="9" s="1"/>
  <c r="C669" i="9"/>
  <c r="I669" i="9" s="1"/>
  <c r="C670" i="9"/>
  <c r="I670" i="9" s="1"/>
  <c r="C671" i="9"/>
  <c r="I671" i="9" s="1"/>
  <c r="C672" i="9"/>
  <c r="I672" i="9" s="1"/>
  <c r="C673" i="9"/>
  <c r="I673" i="9" s="1"/>
  <c r="C674" i="9"/>
  <c r="J674" i="9" s="1"/>
  <c r="C675" i="9"/>
  <c r="I675" i="9" s="1"/>
  <c r="C676" i="9"/>
  <c r="I676" i="9" s="1"/>
  <c r="C677" i="9"/>
  <c r="C678" i="9"/>
  <c r="I678" i="9" s="1"/>
  <c r="C679" i="9"/>
  <c r="I679" i="9" s="1"/>
  <c r="C680" i="9"/>
  <c r="I680" i="9" s="1"/>
  <c r="C681" i="9"/>
  <c r="I681" i="9" s="1"/>
  <c r="C682" i="9"/>
  <c r="I682" i="9" s="1"/>
  <c r="C683" i="9"/>
  <c r="I683" i="9" s="1"/>
  <c r="C684" i="9"/>
  <c r="I684" i="9" s="1"/>
  <c r="C685" i="9"/>
  <c r="I685" i="9" s="1"/>
  <c r="C686" i="9"/>
  <c r="C687" i="9"/>
  <c r="I687" i="9" s="1"/>
  <c r="C688" i="9"/>
  <c r="I688" i="9" s="1"/>
  <c r="C689" i="9"/>
  <c r="I689" i="9" s="1"/>
  <c r="C690" i="9"/>
  <c r="C691" i="9"/>
  <c r="I691" i="9" s="1"/>
  <c r="C692" i="9"/>
  <c r="I692" i="9" s="1"/>
  <c r="C693" i="9"/>
  <c r="I693" i="9" s="1"/>
  <c r="C694" i="9"/>
  <c r="I694" i="9" s="1"/>
  <c r="C695" i="9"/>
  <c r="I695" i="9" s="1"/>
  <c r="C696" i="9"/>
  <c r="I696" i="9" s="1"/>
  <c r="C697" i="9"/>
  <c r="I697" i="9" s="1"/>
  <c r="C698" i="9"/>
  <c r="I698" i="9" s="1"/>
  <c r="C699" i="9"/>
  <c r="J699" i="9" s="1"/>
  <c r="C700" i="9"/>
  <c r="J700" i="9" s="1"/>
  <c r="C701" i="9"/>
  <c r="I701" i="9" s="1"/>
  <c r="C702" i="9"/>
  <c r="I702" i="9" s="1"/>
  <c r="C703" i="9"/>
  <c r="I703" i="9" s="1"/>
  <c r="C704" i="9"/>
  <c r="I704" i="9" s="1"/>
  <c r="C705" i="9"/>
  <c r="I705" i="9" s="1"/>
  <c r="C706" i="9"/>
  <c r="I706" i="9" s="1"/>
  <c r="C707" i="9"/>
  <c r="C708" i="9"/>
  <c r="I708" i="9" s="1"/>
  <c r="J708" i="9"/>
  <c r="C709" i="9"/>
  <c r="I709" i="9" s="1"/>
  <c r="C710" i="9"/>
  <c r="I710" i="9" s="1"/>
  <c r="C711" i="9"/>
  <c r="I711" i="9" s="1"/>
  <c r="C712" i="9"/>
  <c r="I712" i="9" s="1"/>
  <c r="C713" i="9"/>
  <c r="I713" i="9" s="1"/>
  <c r="C714" i="9"/>
  <c r="I714" i="9" s="1"/>
  <c r="C715" i="9"/>
  <c r="I715" i="9" s="1"/>
  <c r="C716" i="9"/>
  <c r="I716" i="9" s="1"/>
  <c r="C717" i="9"/>
  <c r="I717" i="9" s="1"/>
  <c r="C718" i="9"/>
  <c r="I718" i="9" s="1"/>
  <c r="C719" i="9"/>
  <c r="J719" i="9" s="1"/>
  <c r="C720" i="9"/>
  <c r="J720" i="9" s="1"/>
  <c r="C721" i="9"/>
  <c r="I721" i="9" s="1"/>
  <c r="C722" i="9"/>
  <c r="I722" i="9" s="1"/>
  <c r="C723" i="9"/>
  <c r="I723" i="9" s="1"/>
  <c r="C724" i="9"/>
  <c r="I724" i="9" s="1"/>
  <c r="C725" i="9"/>
  <c r="I725" i="9" s="1"/>
  <c r="C726" i="9"/>
  <c r="I726" i="9" s="1"/>
  <c r="C727" i="9"/>
  <c r="I727" i="9" s="1"/>
  <c r="C728" i="9"/>
  <c r="I728" i="9" s="1"/>
  <c r="C729" i="9"/>
  <c r="I729" i="9" s="1"/>
  <c r="C730" i="9"/>
  <c r="I730" i="9" s="1"/>
  <c r="C731" i="9"/>
  <c r="I731" i="9" s="1"/>
  <c r="C732" i="9"/>
  <c r="I732" i="9" s="1"/>
  <c r="C733" i="9"/>
  <c r="C734" i="9"/>
  <c r="I734" i="9" s="1"/>
  <c r="C735" i="9"/>
  <c r="I735" i="9" s="1"/>
  <c r="C736" i="9"/>
  <c r="I736" i="9" s="1"/>
  <c r="C737" i="9"/>
  <c r="I737" i="9" s="1"/>
  <c r="C738" i="9"/>
  <c r="I738" i="9" s="1"/>
  <c r="C739" i="9"/>
  <c r="I739" i="9" s="1"/>
  <c r="C740" i="9"/>
  <c r="C741" i="9"/>
  <c r="I741" i="9" s="1"/>
  <c r="C742" i="9"/>
  <c r="I742" i="9" s="1"/>
  <c r="C743" i="9"/>
  <c r="I743" i="9" s="1"/>
  <c r="C744" i="9"/>
  <c r="C745" i="9"/>
  <c r="I745" i="9" s="1"/>
  <c r="J745" i="9"/>
  <c r="C746" i="9"/>
  <c r="I746" i="9" s="1"/>
  <c r="C747" i="9"/>
  <c r="C748" i="9"/>
  <c r="I748" i="9" s="1"/>
  <c r="C749" i="9"/>
  <c r="I749" i="9" s="1"/>
  <c r="C750" i="9"/>
  <c r="I750" i="9" s="1"/>
  <c r="C751" i="9"/>
  <c r="I751" i="9" s="1"/>
  <c r="C752" i="9"/>
  <c r="I752" i="9" s="1"/>
  <c r="C753" i="9"/>
  <c r="I753" i="9" s="1"/>
  <c r="C754" i="9"/>
  <c r="J754" i="9" s="1"/>
  <c r="C755" i="9"/>
  <c r="I755" i="9" s="1"/>
  <c r="C756" i="9"/>
  <c r="I756" i="9" s="1"/>
  <c r="C757" i="9"/>
  <c r="I757" i="9" s="1"/>
  <c r="C758" i="9"/>
  <c r="I758" i="9" s="1"/>
  <c r="C759" i="9"/>
  <c r="I759" i="9" s="1"/>
  <c r="C760" i="9"/>
  <c r="I760" i="9" s="1"/>
  <c r="C761" i="9"/>
  <c r="I761" i="9" s="1"/>
  <c r="C762" i="9"/>
  <c r="I762" i="9" s="1"/>
  <c r="C763" i="9"/>
  <c r="I763" i="9" s="1"/>
  <c r="C764" i="9"/>
  <c r="I764" i="9" s="1"/>
  <c r="C765" i="9"/>
  <c r="C766" i="9"/>
  <c r="I766" i="9" s="1"/>
  <c r="C767" i="9"/>
  <c r="I767" i="9" s="1"/>
  <c r="C768" i="9"/>
  <c r="I768" i="9" s="1"/>
  <c r="C769" i="9"/>
  <c r="I769" i="9" s="1"/>
  <c r="C770" i="9"/>
  <c r="I770" i="9" s="1"/>
  <c r="C771" i="9"/>
  <c r="I771" i="9" s="1"/>
  <c r="C772" i="9"/>
  <c r="I772" i="9" s="1"/>
  <c r="C773" i="9"/>
  <c r="I773" i="9" s="1"/>
  <c r="C774" i="9"/>
  <c r="I774" i="9" s="1"/>
  <c r="C775" i="9"/>
  <c r="J775" i="9" s="1"/>
  <c r="C776" i="9"/>
  <c r="I776" i="9" s="1"/>
  <c r="C777" i="9"/>
  <c r="I777" i="9" s="1"/>
  <c r="C778" i="9"/>
  <c r="I778" i="9" s="1"/>
  <c r="C779" i="9"/>
  <c r="I779" i="9" s="1"/>
  <c r="C780" i="9"/>
  <c r="I780" i="9" s="1"/>
  <c r="C781" i="9"/>
  <c r="I781" i="9" s="1"/>
  <c r="C782" i="9"/>
  <c r="I782" i="9" s="1"/>
  <c r="C783" i="9"/>
  <c r="I783" i="9" s="1"/>
  <c r="C784" i="9"/>
  <c r="I784" i="9" s="1"/>
  <c r="C785" i="9"/>
  <c r="I785" i="9" s="1"/>
  <c r="C786" i="9"/>
  <c r="C787" i="9"/>
  <c r="I787" i="9" s="1"/>
  <c r="C788" i="9"/>
  <c r="I788" i="9" s="1"/>
  <c r="C789" i="9"/>
  <c r="I789" i="9" s="1"/>
  <c r="C790" i="9"/>
  <c r="I790" i="9" s="1"/>
  <c r="C791" i="9"/>
  <c r="I791" i="9" s="1"/>
  <c r="C792" i="9"/>
  <c r="I792" i="9" s="1"/>
  <c r="C793" i="9"/>
  <c r="I793" i="9" s="1"/>
  <c r="C794" i="9"/>
  <c r="I794" i="9" s="1"/>
  <c r="C795" i="9"/>
  <c r="C796" i="9"/>
  <c r="I796" i="9" s="1"/>
  <c r="C797" i="9"/>
  <c r="I797" i="9" s="1"/>
  <c r="C798" i="9"/>
  <c r="I798" i="9" s="1"/>
  <c r="C799" i="9"/>
  <c r="I799" i="9" s="1"/>
  <c r="J799" i="9"/>
  <c r="C800" i="9"/>
  <c r="I800" i="9" s="1"/>
  <c r="C801" i="9"/>
  <c r="I801" i="9" s="1"/>
  <c r="C802" i="9"/>
  <c r="I802" i="9" s="1"/>
  <c r="C803" i="9"/>
  <c r="I803" i="9" s="1"/>
  <c r="C804" i="9"/>
  <c r="I804" i="9" s="1"/>
  <c r="C805" i="9"/>
  <c r="I805" i="9" s="1"/>
  <c r="C806" i="9"/>
  <c r="I806" i="9" s="1"/>
  <c r="C807" i="9"/>
  <c r="C808" i="9"/>
  <c r="I808" i="9" s="1"/>
  <c r="C809" i="9"/>
  <c r="C810" i="9"/>
  <c r="I810" i="9" s="1"/>
  <c r="C811" i="9"/>
  <c r="I811" i="9" s="1"/>
  <c r="C812" i="9"/>
  <c r="I812" i="9" s="1"/>
  <c r="C813" i="9"/>
  <c r="I813" i="9" s="1"/>
  <c r="C814" i="9"/>
  <c r="I814" i="9" s="1"/>
  <c r="C815" i="9"/>
  <c r="I815" i="9" s="1"/>
  <c r="C816" i="9"/>
  <c r="I816" i="9" s="1"/>
  <c r="J816" i="9"/>
  <c r="C817" i="9"/>
  <c r="I817" i="9" s="1"/>
  <c r="C818" i="9"/>
  <c r="I818" i="9" s="1"/>
  <c r="C819" i="9"/>
  <c r="J819" i="9" s="1"/>
  <c r="C820" i="9"/>
  <c r="I820" i="9" s="1"/>
  <c r="C821" i="9"/>
  <c r="I821" i="9" s="1"/>
  <c r="C822" i="9"/>
  <c r="I822" i="9" s="1"/>
  <c r="C823" i="9"/>
  <c r="I823" i="9" s="1"/>
  <c r="C824" i="9"/>
  <c r="I824" i="9" s="1"/>
  <c r="C825" i="9"/>
  <c r="I825" i="9" s="1"/>
  <c r="C826" i="9"/>
  <c r="I826" i="9" s="1"/>
  <c r="C827" i="9"/>
  <c r="I827" i="9" s="1"/>
  <c r="C828" i="9"/>
  <c r="I828" i="9" s="1"/>
  <c r="C829" i="9"/>
  <c r="I829" i="9" s="1"/>
  <c r="C830" i="9"/>
  <c r="I830" i="9" s="1"/>
  <c r="C831" i="9"/>
  <c r="I831" i="9" s="1"/>
  <c r="C832" i="9"/>
  <c r="I832" i="9" s="1"/>
  <c r="C833" i="9"/>
  <c r="I833" i="9" s="1"/>
  <c r="C834" i="9"/>
  <c r="I834" i="9" s="1"/>
  <c r="J834" i="9"/>
  <c r="C835" i="9"/>
  <c r="I835" i="9" s="1"/>
  <c r="C836" i="9"/>
  <c r="J836" i="9" s="1"/>
  <c r="C837" i="9"/>
  <c r="I837" i="9" s="1"/>
  <c r="C838" i="9"/>
  <c r="I838" i="9" s="1"/>
  <c r="C839" i="9"/>
  <c r="I839" i="9" s="1"/>
  <c r="C840" i="9"/>
  <c r="I840" i="9" s="1"/>
  <c r="C841" i="9"/>
  <c r="I841" i="9" s="1"/>
  <c r="C842" i="9"/>
  <c r="I842" i="9" s="1"/>
  <c r="C843" i="9"/>
  <c r="C844" i="9"/>
  <c r="C845" i="9"/>
  <c r="I845" i="9" s="1"/>
  <c r="C846" i="9"/>
  <c r="I846" i="9" s="1"/>
  <c r="C847" i="9"/>
  <c r="I847" i="9" s="1"/>
  <c r="C848" i="9"/>
  <c r="I848" i="9" s="1"/>
  <c r="C849" i="9"/>
  <c r="I849" i="9" s="1"/>
  <c r="C850" i="9"/>
  <c r="C851" i="9"/>
  <c r="I851" i="9" s="1"/>
  <c r="C852" i="9"/>
  <c r="I852" i="9" s="1"/>
  <c r="C853" i="9"/>
  <c r="I853" i="9" s="1"/>
  <c r="J853" i="9"/>
  <c r="C854" i="9"/>
  <c r="I854" i="9" s="1"/>
  <c r="C855" i="9"/>
  <c r="I855" i="9" s="1"/>
  <c r="C856" i="9"/>
  <c r="I856" i="9" s="1"/>
  <c r="C857" i="9"/>
  <c r="I857" i="9" s="1"/>
  <c r="C858" i="9"/>
  <c r="I858" i="9" s="1"/>
  <c r="C859" i="9"/>
  <c r="I859" i="9" s="1"/>
  <c r="C860" i="9"/>
  <c r="I860" i="9" s="1"/>
  <c r="C861" i="9"/>
  <c r="I861" i="9" s="1"/>
  <c r="C862" i="9"/>
  <c r="I862" i="9" s="1"/>
  <c r="C863" i="9"/>
  <c r="I863" i="9" s="1"/>
  <c r="C864" i="9"/>
  <c r="I864" i="9" s="1"/>
  <c r="C865" i="9"/>
  <c r="C866" i="9"/>
  <c r="I866" i="9" s="1"/>
  <c r="C867" i="9"/>
  <c r="I867" i="9" s="1"/>
  <c r="C868" i="9"/>
  <c r="I868" i="9" s="1"/>
  <c r="C869" i="9"/>
  <c r="I869" i="9" s="1"/>
  <c r="C870" i="9"/>
  <c r="I870" i="9" s="1"/>
  <c r="C871" i="9"/>
  <c r="I871" i="9" s="1"/>
  <c r="C872" i="9"/>
  <c r="I872" i="9" s="1"/>
  <c r="C873" i="9"/>
  <c r="I873" i="9" s="1"/>
  <c r="C874" i="9"/>
  <c r="I874" i="9" s="1"/>
  <c r="C875" i="9"/>
  <c r="I875" i="9" s="1"/>
  <c r="C876" i="9"/>
  <c r="I876" i="9" s="1"/>
  <c r="C877" i="9"/>
  <c r="I877" i="9" s="1"/>
  <c r="C878" i="9"/>
  <c r="J878" i="9" s="1"/>
  <c r="C879" i="9"/>
  <c r="J879" i="9" s="1"/>
  <c r="C880" i="9"/>
  <c r="I880" i="9" s="1"/>
  <c r="C881" i="9"/>
  <c r="I881" i="9" s="1"/>
  <c r="C882" i="9"/>
  <c r="I882" i="9" s="1"/>
  <c r="C883" i="9"/>
  <c r="I883" i="9" s="1"/>
  <c r="C884" i="9"/>
  <c r="I884" i="9" s="1"/>
  <c r="C885" i="9"/>
  <c r="I885" i="9" s="1"/>
  <c r="C886" i="9"/>
  <c r="C887" i="9"/>
  <c r="I887" i="9" s="1"/>
  <c r="C888" i="9"/>
  <c r="I888" i="9" s="1"/>
  <c r="C889" i="9"/>
  <c r="I889" i="9" s="1"/>
  <c r="C890" i="9"/>
  <c r="I890" i="9" s="1"/>
  <c r="C891" i="9"/>
  <c r="I891" i="9" s="1"/>
  <c r="C892" i="9"/>
  <c r="I892" i="9" s="1"/>
  <c r="C893" i="9"/>
  <c r="I893" i="9" s="1"/>
  <c r="C894" i="9"/>
  <c r="I894" i="9" s="1"/>
  <c r="C895" i="9"/>
  <c r="I895" i="9" s="1"/>
  <c r="C896" i="9"/>
  <c r="I896" i="9" s="1"/>
  <c r="C897" i="9"/>
  <c r="I897" i="9" s="1"/>
  <c r="C898" i="9"/>
  <c r="C899" i="9"/>
  <c r="I899" i="9" s="1"/>
  <c r="C900" i="9"/>
  <c r="I900" i="9" s="1"/>
  <c r="A901" i="9"/>
  <c r="K901" i="9"/>
  <c r="K902" i="9"/>
  <c r="J735" i="9" l="1"/>
  <c r="J852" i="9"/>
  <c r="J718" i="9"/>
  <c r="J580" i="9"/>
  <c r="J593" i="9"/>
  <c r="J650" i="9"/>
  <c r="J846" i="9"/>
  <c r="J828" i="9"/>
  <c r="J594" i="9"/>
  <c r="J804" i="9"/>
  <c r="J729" i="9"/>
  <c r="J693" i="9"/>
  <c r="J443" i="9"/>
  <c r="J722" i="9"/>
  <c r="J666" i="9"/>
  <c r="J493" i="9"/>
  <c r="J738" i="9"/>
  <c r="J866" i="9"/>
  <c r="J626" i="9"/>
  <c r="J811" i="9"/>
  <c r="J797" i="9"/>
  <c r="J555" i="9"/>
  <c r="J751" i="9"/>
  <c r="J585" i="9"/>
  <c r="J497" i="9"/>
  <c r="J792" i="9"/>
  <c r="J736" i="9"/>
  <c r="J658" i="9"/>
  <c r="J452" i="9"/>
  <c r="J713" i="9"/>
  <c r="J546" i="9"/>
  <c r="J652" i="9"/>
  <c r="J583" i="9"/>
  <c r="J567" i="9"/>
  <c r="J531" i="9"/>
  <c r="J512" i="9"/>
  <c r="J302" i="9"/>
  <c r="J243" i="9"/>
  <c r="J358" i="9"/>
  <c r="J317" i="9"/>
  <c r="J787" i="9"/>
  <c r="J750" i="9"/>
  <c r="J609" i="9"/>
  <c r="J578" i="9"/>
  <c r="J680" i="9"/>
  <c r="J591" i="9"/>
  <c r="J577" i="9"/>
  <c r="J467" i="9"/>
  <c r="J889" i="9"/>
  <c r="J870" i="9"/>
  <c r="J784" i="9"/>
  <c r="J696" i="9"/>
  <c r="J624" i="9"/>
  <c r="J606" i="9"/>
  <c r="J590" i="9"/>
  <c r="J383" i="9"/>
  <c r="J280" i="9"/>
  <c r="J391" i="9"/>
  <c r="J388" i="9"/>
  <c r="J275" i="9"/>
  <c r="J670" i="9"/>
  <c r="J653" i="9"/>
  <c r="J636" i="9"/>
  <c r="J601" i="9"/>
  <c r="J772" i="9"/>
  <c r="J599" i="9"/>
  <c r="J478" i="9"/>
  <c r="J213" i="9"/>
  <c r="J188" i="9"/>
  <c r="J128" i="9"/>
  <c r="J884" i="9"/>
  <c r="J769" i="9"/>
  <c r="J752" i="9"/>
  <c r="J689" i="9"/>
  <c r="J564" i="9"/>
  <c r="J547" i="9"/>
  <c r="J513" i="9"/>
  <c r="J895" i="9"/>
  <c r="J764" i="9"/>
  <c r="J749" i="9"/>
  <c r="J575" i="9"/>
  <c r="J492" i="9"/>
  <c r="J475" i="9"/>
  <c r="J328" i="9"/>
  <c r="J310" i="9"/>
  <c r="J255" i="9"/>
  <c r="J877" i="9"/>
  <c r="J778" i="9"/>
  <c r="J682" i="9"/>
  <c r="J587" i="9"/>
  <c r="J523" i="9"/>
  <c r="J400" i="9"/>
  <c r="J859" i="9"/>
  <c r="J825" i="9"/>
  <c r="J808" i="9"/>
  <c r="J649" i="9"/>
  <c r="J631" i="9"/>
  <c r="J615" i="9"/>
  <c r="J540" i="9"/>
  <c r="J456" i="9"/>
  <c r="J271" i="9"/>
  <c r="J156" i="9"/>
  <c r="J890" i="9"/>
  <c r="J806" i="9"/>
  <c r="J791" i="9"/>
  <c r="J570" i="9"/>
  <c r="J520" i="9"/>
  <c r="J470" i="9"/>
  <c r="J231" i="9"/>
  <c r="J774" i="9"/>
  <c r="J758" i="9"/>
  <c r="J711" i="9"/>
  <c r="J694" i="9"/>
  <c r="J628" i="9"/>
  <c r="J612" i="9"/>
  <c r="J597" i="9"/>
  <c r="J486" i="9"/>
  <c r="J835" i="9"/>
  <c r="J827" i="9"/>
  <c r="J810" i="9"/>
  <c r="J776" i="9"/>
  <c r="J613" i="9"/>
  <c r="J605" i="9"/>
  <c r="J589" i="9"/>
  <c r="J556" i="9"/>
  <c r="J548" i="9"/>
  <c r="J521" i="9"/>
  <c r="J262" i="9"/>
  <c r="J766" i="9"/>
  <c r="J646" i="9"/>
  <c r="J637" i="9"/>
  <c r="J620" i="9"/>
  <c r="J571" i="9"/>
  <c r="J563" i="9"/>
  <c r="J466" i="9"/>
  <c r="J373" i="9"/>
  <c r="J167" i="9"/>
  <c r="J381" i="9"/>
  <c r="J306" i="9"/>
  <c r="J241" i="9"/>
  <c r="J222" i="9"/>
  <c r="J185" i="9"/>
  <c r="J893" i="9"/>
  <c r="J876" i="9"/>
  <c r="J858" i="9"/>
  <c r="J840" i="9"/>
  <c r="J832" i="9"/>
  <c r="J731" i="9"/>
  <c r="J714" i="9"/>
  <c r="J706" i="9"/>
  <c r="J553" i="9"/>
  <c r="J212" i="9"/>
  <c r="J380" i="9"/>
  <c r="J323" i="9"/>
  <c r="J305" i="9"/>
  <c r="J202" i="9"/>
  <c r="J730" i="9"/>
  <c r="J498" i="9"/>
  <c r="J822" i="9"/>
  <c r="J813" i="9"/>
  <c r="J788" i="9"/>
  <c r="J746" i="9"/>
  <c r="J721" i="9"/>
  <c r="J678" i="9"/>
  <c r="J405" i="9"/>
  <c r="J396" i="9"/>
  <c r="J891" i="9"/>
  <c r="J838" i="9"/>
  <c r="J753" i="9"/>
  <c r="J737" i="9"/>
  <c r="J704" i="9"/>
  <c r="J642" i="9"/>
  <c r="J551" i="9"/>
  <c r="J462" i="9"/>
  <c r="J330" i="9"/>
  <c r="J182" i="9"/>
  <c r="J246" i="9"/>
  <c r="J190" i="9"/>
  <c r="J153" i="9"/>
  <c r="J767" i="9"/>
  <c r="J669" i="9"/>
  <c r="J618" i="9"/>
  <c r="J441" i="9"/>
  <c r="J348" i="9"/>
  <c r="J135" i="9"/>
  <c r="J900" i="9"/>
  <c r="J757" i="9"/>
  <c r="J734" i="9"/>
  <c r="J675" i="9"/>
  <c r="J608" i="9"/>
  <c r="J545" i="9"/>
  <c r="J536" i="9"/>
  <c r="J382" i="9"/>
  <c r="J336" i="9"/>
  <c r="J217" i="9"/>
  <c r="I775" i="9"/>
  <c r="J491" i="9"/>
  <c r="J407" i="9"/>
  <c r="I533" i="9"/>
  <c r="J837" i="9"/>
  <c r="J829" i="9"/>
  <c r="J779" i="9"/>
  <c r="J755" i="9"/>
  <c r="J748" i="9"/>
  <c r="J715" i="9"/>
  <c r="J673" i="9"/>
  <c r="J507" i="9"/>
  <c r="J261" i="9"/>
  <c r="J845" i="9"/>
  <c r="J821" i="9"/>
  <c r="J763" i="9"/>
  <c r="J698" i="9"/>
  <c r="J638" i="9"/>
  <c r="J630" i="9"/>
  <c r="J582" i="9"/>
  <c r="J566" i="9"/>
  <c r="J558" i="9"/>
  <c r="J343" i="9"/>
  <c r="J325" i="9"/>
  <c r="J233" i="9"/>
  <c r="I434" i="9"/>
  <c r="I754" i="9"/>
  <c r="J121" i="9"/>
  <c r="J471" i="9"/>
  <c r="I495" i="9"/>
  <c r="I480" i="9"/>
  <c r="J899" i="9"/>
  <c r="J867" i="9"/>
  <c r="J851" i="9"/>
  <c r="J820" i="9"/>
  <c r="J743" i="9"/>
  <c r="J728" i="9"/>
  <c r="J688" i="9"/>
  <c r="J584" i="9"/>
  <c r="J537" i="9"/>
  <c r="J363" i="9"/>
  <c r="J415" i="9"/>
  <c r="J406" i="9"/>
  <c r="J327" i="9"/>
  <c r="J245" i="9"/>
  <c r="J127" i="9"/>
  <c r="I435" i="9"/>
  <c r="I395" i="9"/>
  <c r="I419" i="9"/>
  <c r="J897" i="9"/>
  <c r="J873" i="9"/>
  <c r="J857" i="9"/>
  <c r="J818" i="9"/>
  <c r="J794" i="9"/>
  <c r="J771" i="9"/>
  <c r="J741" i="9"/>
  <c r="J645" i="9"/>
  <c r="J483" i="9"/>
  <c r="J440" i="9"/>
  <c r="J431" i="9"/>
  <c r="J422" i="9"/>
  <c r="J361" i="9"/>
  <c r="I298" i="9"/>
  <c r="J142" i="9"/>
  <c r="J896" i="9"/>
  <c r="J880" i="9"/>
  <c r="J817" i="9"/>
  <c r="J801" i="9"/>
  <c r="J793" i="9"/>
  <c r="J770" i="9"/>
  <c r="J709" i="9"/>
  <c r="J676" i="9"/>
  <c r="J482" i="9"/>
  <c r="J430" i="9"/>
  <c r="J421" i="9"/>
  <c r="J332" i="9"/>
  <c r="I253" i="9"/>
  <c r="J847" i="9"/>
  <c r="J824" i="9"/>
  <c r="J785" i="9"/>
  <c r="J777" i="9"/>
  <c r="J724" i="9"/>
  <c r="J716" i="9"/>
  <c r="J668" i="9"/>
  <c r="J659" i="9"/>
  <c r="J651" i="9"/>
  <c r="J619" i="9"/>
  <c r="J604" i="9"/>
  <c r="J549" i="9"/>
  <c r="I240" i="9"/>
  <c r="J888" i="9"/>
  <c r="J871" i="9"/>
  <c r="J863" i="9"/>
  <c r="J831" i="9"/>
  <c r="J762" i="9"/>
  <c r="J692" i="9"/>
  <c r="J635" i="9"/>
  <c r="J611" i="9"/>
  <c r="J541" i="9"/>
  <c r="J515" i="9"/>
  <c r="J438" i="9"/>
  <c r="J367" i="9"/>
  <c r="J205" i="9"/>
  <c r="J196" i="9"/>
  <c r="J150" i="9"/>
  <c r="J141" i="9"/>
  <c r="J346" i="9"/>
  <c r="J252" i="9"/>
  <c r="J235" i="9"/>
  <c r="J210" i="9"/>
  <c r="J176" i="9"/>
  <c r="J115" i="9"/>
  <c r="I674" i="9"/>
  <c r="I177" i="9"/>
  <c r="I420" i="9"/>
  <c r="J874" i="9"/>
  <c r="J815" i="9"/>
  <c r="J800" i="9"/>
  <c r="J756" i="9"/>
  <c r="J742" i="9"/>
  <c r="J697" i="9"/>
  <c r="J667" i="9"/>
  <c r="J643" i="9"/>
  <c r="J598" i="9"/>
  <c r="J576" i="9"/>
  <c r="J268" i="9"/>
  <c r="J226" i="9"/>
  <c r="J157" i="9"/>
  <c r="J445" i="9"/>
  <c r="I379" i="9"/>
  <c r="J403" i="9"/>
  <c r="J311" i="9"/>
  <c r="J200" i="9"/>
  <c r="J191" i="9"/>
  <c r="J165" i="9"/>
  <c r="J148" i="9"/>
  <c r="J131" i="9"/>
  <c r="I657" i="9"/>
  <c r="I337" i="9"/>
  <c r="I879" i="9"/>
  <c r="I318" i="9"/>
  <c r="I878" i="9"/>
  <c r="I140" i="9"/>
  <c r="I316" i="9"/>
  <c r="I238" i="9"/>
  <c r="I236" i="9"/>
  <c r="J372" i="9"/>
  <c r="J872" i="9"/>
  <c r="J849" i="9"/>
  <c r="J841" i="9"/>
  <c r="J798" i="9"/>
  <c r="J725" i="9"/>
  <c r="J703" i="9"/>
  <c r="J695" i="9"/>
  <c r="J672" i="9"/>
  <c r="J596" i="9"/>
  <c r="J368" i="9"/>
  <c r="J351" i="9"/>
  <c r="J232" i="9"/>
  <c r="I315" i="9"/>
  <c r="I138" i="9"/>
  <c r="I237" i="9"/>
  <c r="J864" i="9"/>
  <c r="J805" i="9"/>
  <c r="J783" i="9"/>
  <c r="J768" i="9"/>
  <c r="J761" i="9"/>
  <c r="J732" i="9"/>
  <c r="J717" i="9"/>
  <c r="J710" i="9"/>
  <c r="J625" i="9"/>
  <c r="J610" i="9"/>
  <c r="J603" i="9"/>
  <c r="J535" i="9"/>
  <c r="J526" i="9"/>
  <c r="J518" i="9"/>
  <c r="J501" i="9"/>
  <c r="J476" i="9"/>
  <c r="J468" i="9"/>
  <c r="J376" i="9"/>
  <c r="J326" i="9"/>
  <c r="J282" i="9"/>
  <c r="J265" i="9"/>
  <c r="J223" i="9"/>
  <c r="J206" i="9"/>
  <c r="J181" i="9"/>
  <c r="J163" i="9"/>
  <c r="J146" i="9"/>
  <c r="I819" i="9"/>
  <c r="I617" i="9"/>
  <c r="I313" i="9"/>
  <c r="I137" i="9"/>
  <c r="J894" i="9"/>
  <c r="J887" i="9"/>
  <c r="J856" i="9"/>
  <c r="J833" i="9"/>
  <c r="J826" i="9"/>
  <c r="J812" i="9"/>
  <c r="J790" i="9"/>
  <c r="J687" i="9"/>
  <c r="J655" i="9"/>
  <c r="J632" i="9"/>
  <c r="J557" i="9"/>
  <c r="J542" i="9"/>
  <c r="J460" i="9"/>
  <c r="J425" i="9"/>
  <c r="J417" i="9"/>
  <c r="J408" i="9"/>
  <c r="J392" i="9"/>
  <c r="J342" i="9"/>
  <c r="J333" i="9"/>
  <c r="J291" i="9"/>
  <c r="J273" i="9"/>
  <c r="J256" i="9"/>
  <c r="I534" i="9"/>
  <c r="I300" i="9"/>
  <c r="I120" i="9"/>
  <c r="I394" i="9"/>
  <c r="I278" i="9"/>
  <c r="I220" i="9"/>
  <c r="I374" i="9"/>
  <c r="I474" i="9"/>
  <c r="I616" i="9"/>
  <c r="I357" i="9"/>
  <c r="I720" i="9"/>
  <c r="I356" i="9"/>
  <c r="I260" i="9"/>
  <c r="I554" i="9"/>
  <c r="I335" i="9"/>
  <c r="I258" i="9"/>
  <c r="I116" i="9"/>
  <c r="I178" i="9"/>
  <c r="I519" i="9"/>
  <c r="I276" i="9"/>
  <c r="I473" i="9"/>
  <c r="I118" i="9"/>
  <c r="I117" i="9"/>
  <c r="I418" i="9"/>
  <c r="I160" i="9"/>
  <c r="I500" i="9"/>
  <c r="I215" i="9"/>
  <c r="I458" i="9"/>
  <c r="I195" i="9"/>
  <c r="J803" i="9"/>
  <c r="J796" i="9"/>
  <c r="J701" i="9"/>
  <c r="J663" i="9"/>
  <c r="J595" i="9"/>
  <c r="J573" i="9"/>
  <c r="J550" i="9"/>
  <c r="J543" i="9"/>
  <c r="J527" i="9"/>
  <c r="J410" i="9"/>
  <c r="J378" i="9"/>
  <c r="J370" i="9"/>
  <c r="J345" i="9"/>
  <c r="J321" i="9"/>
  <c r="J296" i="9"/>
  <c r="J287" i="9"/>
  <c r="J228" i="9"/>
  <c r="J187" i="9"/>
  <c r="J161" i="9"/>
  <c r="I836" i="9"/>
  <c r="I700" i="9"/>
  <c r="I436" i="9"/>
  <c r="I180" i="9"/>
  <c r="J152" i="9"/>
  <c r="I152" i="9"/>
  <c r="I218" i="9"/>
  <c r="J795" i="9"/>
  <c r="I795" i="9"/>
  <c r="J780" i="9"/>
  <c r="J773" i="9"/>
  <c r="J759" i="9"/>
  <c r="J559" i="9"/>
  <c r="J552" i="9"/>
  <c r="J538" i="9"/>
  <c r="J522" i="9"/>
  <c r="I481" i="9"/>
  <c r="J481" i="9"/>
  <c r="I465" i="9"/>
  <c r="J465" i="9"/>
  <c r="J168" i="9"/>
  <c r="I168" i="9"/>
  <c r="I634" i="9"/>
  <c r="I360" i="9"/>
  <c r="I136" i="9"/>
  <c r="I629" i="9"/>
  <c r="J629" i="9"/>
  <c r="J565" i="9"/>
  <c r="I565" i="9"/>
  <c r="I266" i="9"/>
  <c r="J266" i="9"/>
  <c r="J166" i="9"/>
  <c r="I166" i="9"/>
  <c r="I416" i="9"/>
  <c r="J842" i="9"/>
  <c r="J814" i="9"/>
  <c r="J807" i="9"/>
  <c r="I807" i="9"/>
  <c r="J656" i="9"/>
  <c r="J621" i="9"/>
  <c r="J614" i="9"/>
  <c r="J600" i="9"/>
  <c r="J579" i="9"/>
  <c r="J572" i="9"/>
  <c r="J257" i="9"/>
  <c r="J208" i="9"/>
  <c r="I208" i="9"/>
  <c r="I193" i="9"/>
  <c r="I133" i="9"/>
  <c r="J183" i="9"/>
  <c r="I183" i="9"/>
  <c r="I479" i="9"/>
  <c r="J472" i="9"/>
  <c r="I472" i="9"/>
  <c r="I719" i="9"/>
  <c r="J455" i="9"/>
  <c r="I455" i="9"/>
  <c r="I307" i="9"/>
  <c r="J307" i="9"/>
  <c r="J290" i="9"/>
  <c r="I290" i="9"/>
  <c r="I248" i="9"/>
  <c r="J248" i="9"/>
  <c r="J690" i="9"/>
  <c r="I690" i="9"/>
  <c r="J353" i="9"/>
  <c r="I353" i="9"/>
  <c r="J499" i="9"/>
  <c r="I499" i="9"/>
  <c r="J432" i="9"/>
  <c r="I432" i="9"/>
  <c r="J449" i="9"/>
  <c r="I449" i="9"/>
  <c r="J514" i="9"/>
  <c r="I514" i="9"/>
  <c r="J439" i="9"/>
  <c r="I439" i="9"/>
  <c r="J151" i="9"/>
  <c r="I151" i="9"/>
  <c r="I242" i="9"/>
  <c r="J242" i="9"/>
  <c r="J544" i="9"/>
  <c r="I544" i="9"/>
  <c r="J898" i="9"/>
  <c r="I898" i="9"/>
  <c r="J883" i="9"/>
  <c r="J869" i="9"/>
  <c r="J862" i="9"/>
  <c r="J855" i="9"/>
  <c r="J848" i="9"/>
  <c r="J684" i="9"/>
  <c r="J662" i="9"/>
  <c r="J648" i="9"/>
  <c r="J641" i="9"/>
  <c r="J627" i="9"/>
  <c r="J592" i="9"/>
  <c r="J355" i="9"/>
  <c r="J272" i="9"/>
  <c r="J433" i="9"/>
  <c r="I433" i="9"/>
  <c r="I423" i="9"/>
  <c r="J423" i="9"/>
  <c r="J530" i="9"/>
  <c r="I530" i="9"/>
  <c r="J489" i="9"/>
  <c r="I489" i="9"/>
  <c r="I126" i="9"/>
  <c r="J126" i="9"/>
  <c r="I588" i="9"/>
  <c r="J588" i="9"/>
  <c r="I843" i="9"/>
  <c r="J843" i="9"/>
  <c r="J744" i="9"/>
  <c r="I744" i="9"/>
  <c r="I622" i="9"/>
  <c r="J622" i="9"/>
  <c r="J496" i="9"/>
  <c r="I496" i="9"/>
  <c r="I463" i="9"/>
  <c r="J463" i="9"/>
  <c r="J158" i="9"/>
  <c r="I158" i="9"/>
  <c r="J607" i="9"/>
  <c r="I607" i="9"/>
  <c r="J586" i="9"/>
  <c r="I586" i="9"/>
  <c r="J216" i="9"/>
  <c r="I216" i="9"/>
  <c r="J338" i="9"/>
  <c r="I338" i="9"/>
  <c r="I574" i="9"/>
  <c r="J733" i="9"/>
  <c r="I733" i="9"/>
  <c r="J450" i="9"/>
  <c r="I450" i="9"/>
  <c r="J384" i="9"/>
  <c r="I384" i="9"/>
  <c r="I747" i="9"/>
  <c r="J747" i="9"/>
  <c r="J399" i="9"/>
  <c r="I399" i="9"/>
  <c r="I809" i="9"/>
  <c r="J809" i="9"/>
  <c r="J447" i="9"/>
  <c r="I447" i="9"/>
  <c r="J464" i="9"/>
  <c r="I464" i="9"/>
  <c r="J529" i="9"/>
  <c r="I529" i="9"/>
  <c r="I488" i="9"/>
  <c r="J488" i="9"/>
  <c r="I516" i="9"/>
  <c r="J765" i="9"/>
  <c r="I765" i="9"/>
  <c r="J250" i="9"/>
  <c r="I250" i="9"/>
  <c r="I850" i="9"/>
  <c r="J850" i="9"/>
  <c r="J786" i="9"/>
  <c r="I786" i="9"/>
  <c r="J677" i="9"/>
  <c r="I677" i="9"/>
  <c r="J875" i="9"/>
  <c r="J691" i="9"/>
  <c r="J654" i="9"/>
  <c r="J401" i="9"/>
  <c r="J393" i="9"/>
  <c r="J385" i="9"/>
  <c r="J362" i="9"/>
  <c r="J297" i="9"/>
  <c r="I297" i="9"/>
  <c r="J288" i="9"/>
  <c r="I263" i="9"/>
  <c r="J263" i="9"/>
  <c r="J740" i="9"/>
  <c r="I740" i="9"/>
  <c r="J882" i="9"/>
  <c r="J868" i="9"/>
  <c r="J861" i="9"/>
  <c r="J854" i="9"/>
  <c r="J726" i="9"/>
  <c r="J712" i="9"/>
  <c r="J705" i="9"/>
  <c r="J683" i="9"/>
  <c r="J661" i="9"/>
  <c r="J647" i="9"/>
  <c r="J640" i="9"/>
  <c r="J633" i="9"/>
  <c r="I175" i="9"/>
  <c r="J490" i="9"/>
  <c r="I490" i="9"/>
  <c r="I322" i="9"/>
  <c r="J322" i="9"/>
  <c r="J225" i="9"/>
  <c r="I225" i="9"/>
  <c r="I477" i="9"/>
  <c r="I377" i="9"/>
  <c r="J173" i="9"/>
  <c r="I414" i="9"/>
  <c r="I503" i="9"/>
  <c r="J503" i="9"/>
  <c r="J293" i="9"/>
  <c r="I221" i="9"/>
  <c r="J221" i="9"/>
  <c r="I699" i="9"/>
  <c r="J411" i="9"/>
  <c r="I411" i="9"/>
  <c r="I453" i="9"/>
  <c r="I286" i="9"/>
  <c r="J286" i="9"/>
  <c r="I428" i="9"/>
  <c r="J428" i="9"/>
  <c r="J350" i="9"/>
  <c r="I350" i="9"/>
  <c r="J444" i="9"/>
  <c r="I444" i="9"/>
  <c r="J569" i="9"/>
  <c r="J485" i="9"/>
  <c r="I485" i="9"/>
  <c r="I398" i="9"/>
  <c r="J886" i="9"/>
  <c r="I886" i="9"/>
  <c r="J510" i="9"/>
  <c r="I510" i="9"/>
  <c r="J341" i="9"/>
  <c r="I341" i="9"/>
  <c r="I301" i="9"/>
  <c r="J301" i="9"/>
  <c r="J865" i="9"/>
  <c r="I865" i="9"/>
  <c r="J644" i="9"/>
  <c r="I644" i="9"/>
  <c r="I525" i="9"/>
  <c r="J525" i="9"/>
  <c r="J484" i="9"/>
  <c r="I484" i="9"/>
  <c r="J426" i="9"/>
  <c r="I426" i="9"/>
  <c r="J364" i="9"/>
  <c r="I364" i="9"/>
  <c r="I340" i="9"/>
  <c r="I198" i="9"/>
  <c r="J504" i="9"/>
  <c r="I504" i="9"/>
  <c r="J429" i="9"/>
  <c r="I429" i="9"/>
  <c r="J511" i="9"/>
  <c r="I511" i="9"/>
  <c r="J404" i="9"/>
  <c r="I404" i="9"/>
  <c r="I454" i="9"/>
  <c r="J686" i="9"/>
  <c r="I686" i="9"/>
  <c r="J665" i="9"/>
  <c r="I665" i="9"/>
  <c r="J707" i="9"/>
  <c r="I707" i="9"/>
  <c r="J892" i="9"/>
  <c r="J885" i="9"/>
  <c r="J844" i="9"/>
  <c r="I844" i="9"/>
  <c r="J830" i="9"/>
  <c r="J789" i="9"/>
  <c r="J782" i="9"/>
  <c r="J727" i="9"/>
  <c r="J685" i="9"/>
  <c r="J671" i="9"/>
  <c r="J664" i="9"/>
  <c r="J568" i="9"/>
  <c r="J561" i="9"/>
  <c r="J509" i="9"/>
  <c r="I509" i="9"/>
  <c r="J451" i="9"/>
  <c r="J387" i="9"/>
  <c r="I387" i="9"/>
  <c r="J308" i="9"/>
  <c r="J267" i="9"/>
  <c r="I267" i="9"/>
  <c r="J251" i="9"/>
  <c r="J227" i="9"/>
  <c r="J211" i="9"/>
  <c r="J203" i="9"/>
  <c r="J170" i="9"/>
  <c r="J162" i="9"/>
  <c r="I197" i="9"/>
  <c r="I442" i="9"/>
  <c r="J442" i="9"/>
  <c r="I494" i="9"/>
  <c r="J390" i="9"/>
  <c r="I390" i="9"/>
  <c r="J366" i="9"/>
  <c r="I366" i="9"/>
  <c r="I413" i="9"/>
  <c r="I502" i="9"/>
  <c r="J502" i="9"/>
  <c r="J524" i="9"/>
  <c r="I524" i="9"/>
  <c r="J371" i="9"/>
  <c r="I371" i="9"/>
  <c r="J532" i="9"/>
  <c r="I532" i="9"/>
  <c r="J508" i="9"/>
  <c r="I508" i="9"/>
  <c r="J402" i="9"/>
  <c r="I402" i="9"/>
  <c r="J145" i="9"/>
  <c r="I145" i="9"/>
  <c r="I437" i="9"/>
  <c r="I412" i="9"/>
  <c r="I352" i="9"/>
  <c r="I192" i="9"/>
  <c r="I132" i="9"/>
  <c r="I171" i="9"/>
  <c r="I230" i="9"/>
  <c r="I130" i="9"/>
  <c r="J487" i="9"/>
  <c r="J427" i="9"/>
  <c r="J285" i="9"/>
  <c r="I409" i="9"/>
  <c r="I389" i="9"/>
  <c r="I247" i="9"/>
  <c r="I147" i="9"/>
  <c r="I186" i="9"/>
  <c r="J123" i="9"/>
  <c r="I125" i="9"/>
  <c r="I424" i="9"/>
  <c r="J122" i="9"/>
  <c r="I201" i="9"/>
  <c r="J119" i="9"/>
  <c r="J448" i="9"/>
  <c r="J369" i="9"/>
  <c r="J294" i="9"/>
  <c r="J154" i="9"/>
  <c r="J334" i="9"/>
  <c r="J194" i="9"/>
  <c r="J679" i="9"/>
  <c r="J269" i="9"/>
  <c r="J234" i="9"/>
  <c r="J129" i="9"/>
  <c r="J204" i="9"/>
  <c r="J134" i="9"/>
  <c r="J314" i="9"/>
  <c r="J279" i="9"/>
  <c r="J244" i="9"/>
  <c r="J139" i="9"/>
  <c r="J319" i="9"/>
  <c r="J354" i="9"/>
  <c r="J219" i="9"/>
  <c r="J329" i="9"/>
  <c r="J224" i="9"/>
  <c r="J189" i="9"/>
  <c r="J229" i="9"/>
  <c r="J299" i="9"/>
  <c r="J270" i="9"/>
  <c r="J124" i="9"/>
  <c r="J281" i="9"/>
  <c r="J339" i="9"/>
  <c r="J199" i="9"/>
  <c r="J304" i="9"/>
  <c r="J344" i="9"/>
  <c r="J459" i="9"/>
  <c r="J320" i="9"/>
  <c r="J331" i="9"/>
  <c r="J469" i="9"/>
  <c r="J179" i="9"/>
  <c r="J881" i="9"/>
  <c r="J860" i="9"/>
  <c r="J839" i="9"/>
  <c r="J802" i="9"/>
  <c r="J781" i="9"/>
  <c r="J760" i="9"/>
  <c r="J739" i="9"/>
  <c r="J702" i="9"/>
  <c r="J681" i="9"/>
  <c r="J660" i="9"/>
  <c r="J639" i="9"/>
  <c r="J602" i="9"/>
  <c r="J581" i="9"/>
  <c r="J560" i="9"/>
  <c r="J539" i="9"/>
  <c r="J528" i="9"/>
  <c r="J457" i="9"/>
  <c r="J446" i="9"/>
  <c r="J397" i="9"/>
  <c r="J386" i="9"/>
  <c r="J359" i="9"/>
  <c r="J347" i="9"/>
  <c r="J324" i="9"/>
  <c r="J312" i="9"/>
  <c r="J295" i="9"/>
  <c r="J289" i="9"/>
  <c r="J283" i="9"/>
  <c r="J277" i="9"/>
  <c r="J254" i="9"/>
  <c r="J207" i="9"/>
  <c r="J184" i="9"/>
  <c r="J172" i="9"/>
  <c r="J155" i="9"/>
  <c r="J143" i="9"/>
  <c r="J292" i="9"/>
  <c r="J239" i="9"/>
  <c r="J169" i="9"/>
  <c r="J303" i="9"/>
  <c r="J274" i="9"/>
  <c r="J174" i="9"/>
  <c r="J349" i="9"/>
  <c r="J249" i="9"/>
  <c r="J284" i="9"/>
  <c r="J144" i="9"/>
  <c r="J823" i="9"/>
  <c r="J723" i="9"/>
  <c r="J623" i="9"/>
  <c r="J517" i="9"/>
  <c r="J506" i="9"/>
  <c r="J375" i="9"/>
  <c r="J149" i="9"/>
  <c r="J259" i="9"/>
  <c r="J209" i="9"/>
  <c r="J159" i="9"/>
  <c r="J309" i="9"/>
  <c r="J264" i="9"/>
  <c r="J214" i="9"/>
  <c r="J164" i="9"/>
  <c r="J114" i="9"/>
  <c r="A1" i="19" l="1"/>
  <c r="H1" i="18"/>
  <c r="A1" i="18"/>
  <c r="A1" i="1" s="1"/>
  <c r="C11" i="9" l="1"/>
  <c r="I11" i="9" s="1"/>
  <c r="C12" i="9"/>
  <c r="I12" i="9" s="1"/>
  <c r="C13" i="9"/>
  <c r="I13" i="9" s="1"/>
  <c r="C14" i="9"/>
  <c r="I14" i="9" s="1"/>
  <c r="C15" i="9"/>
  <c r="I15" i="9" s="1"/>
  <c r="C16" i="9"/>
  <c r="I16" i="9" s="1"/>
  <c r="C17" i="9"/>
  <c r="I17" i="9" s="1"/>
  <c r="C18" i="9"/>
  <c r="I18" i="9" s="1"/>
  <c r="C19" i="9"/>
  <c r="I19" i="9" s="1"/>
  <c r="C20" i="9"/>
  <c r="I20" i="9" s="1"/>
  <c r="C21" i="9"/>
  <c r="I21" i="9" s="1"/>
  <c r="C22" i="9"/>
  <c r="I22" i="9" s="1"/>
  <c r="C23" i="9"/>
  <c r="I23" i="9" s="1"/>
  <c r="C24" i="9"/>
  <c r="I24" i="9" s="1"/>
  <c r="C25" i="9"/>
  <c r="I25" i="9" s="1"/>
  <c r="C26" i="9"/>
  <c r="I26" i="9" s="1"/>
  <c r="C27" i="9"/>
  <c r="I27" i="9" s="1"/>
  <c r="C28" i="9"/>
  <c r="I28" i="9" s="1"/>
  <c r="C29" i="9"/>
  <c r="I29" i="9" s="1"/>
  <c r="C30" i="9"/>
  <c r="I30" i="9" s="1"/>
  <c r="C31" i="9"/>
  <c r="I31" i="9" s="1"/>
  <c r="C32" i="9"/>
  <c r="I32" i="9" s="1"/>
  <c r="C33" i="9"/>
  <c r="I33" i="9" s="1"/>
  <c r="C34" i="9"/>
  <c r="I34" i="9" s="1"/>
  <c r="C35" i="9"/>
  <c r="I35" i="9" s="1"/>
  <c r="C36" i="9"/>
  <c r="I36" i="9" s="1"/>
  <c r="C37" i="9"/>
  <c r="I37" i="9" s="1"/>
  <c r="C38" i="9"/>
  <c r="I38" i="9" s="1"/>
  <c r="C39" i="9"/>
  <c r="I39" i="9" s="1"/>
  <c r="C40" i="9"/>
  <c r="I40" i="9" s="1"/>
  <c r="C41" i="9"/>
  <c r="I41" i="9" s="1"/>
  <c r="C42" i="9"/>
  <c r="I42" i="9" s="1"/>
  <c r="C43" i="9"/>
  <c r="I43" i="9" s="1"/>
  <c r="C44" i="9"/>
  <c r="I44" i="9" s="1"/>
  <c r="C45" i="9"/>
  <c r="I45" i="9" s="1"/>
  <c r="C46" i="9"/>
  <c r="I46" i="9" s="1"/>
  <c r="C47" i="9"/>
  <c r="I47" i="9" s="1"/>
  <c r="C48" i="9"/>
  <c r="I48" i="9" s="1"/>
  <c r="C49" i="9"/>
  <c r="I49" i="9" s="1"/>
  <c r="C50" i="9"/>
  <c r="I50" i="9" s="1"/>
  <c r="C51" i="9"/>
  <c r="I51" i="9" s="1"/>
  <c r="C52" i="9"/>
  <c r="I52" i="9" s="1"/>
  <c r="C53" i="9"/>
  <c r="I53" i="9" s="1"/>
  <c r="C54" i="9"/>
  <c r="I54" i="9" s="1"/>
  <c r="C55" i="9"/>
  <c r="I55" i="9" s="1"/>
  <c r="C56" i="9"/>
  <c r="I56" i="9" s="1"/>
  <c r="C57" i="9"/>
  <c r="I57" i="9" s="1"/>
  <c r="C58" i="9"/>
  <c r="I58" i="9" s="1"/>
  <c r="C59" i="9"/>
  <c r="I59" i="9" s="1"/>
  <c r="C60" i="9"/>
  <c r="I60" i="9" s="1"/>
  <c r="C61" i="9"/>
  <c r="I61" i="9" s="1"/>
  <c r="C62" i="9"/>
  <c r="I62" i="9" s="1"/>
  <c r="C63" i="9"/>
  <c r="I63" i="9" s="1"/>
  <c r="C64" i="9"/>
  <c r="I64" i="9" s="1"/>
  <c r="C65" i="9"/>
  <c r="I65" i="9" s="1"/>
  <c r="C66" i="9"/>
  <c r="I66" i="9" s="1"/>
  <c r="C67" i="9"/>
  <c r="I67" i="9" s="1"/>
  <c r="C68" i="9"/>
  <c r="I68" i="9" s="1"/>
  <c r="C69" i="9"/>
  <c r="I69" i="9" s="1"/>
  <c r="C70" i="9"/>
  <c r="I70" i="9" s="1"/>
  <c r="C71" i="9"/>
  <c r="I71" i="9" s="1"/>
  <c r="C72" i="9"/>
  <c r="I72" i="9" s="1"/>
  <c r="C73" i="9"/>
  <c r="I73" i="9" s="1"/>
  <c r="C74" i="9"/>
  <c r="I74" i="9" s="1"/>
  <c r="C75" i="9"/>
  <c r="I75" i="9" s="1"/>
  <c r="C76" i="9"/>
  <c r="I76" i="9" s="1"/>
  <c r="C77" i="9"/>
  <c r="I77" i="9" s="1"/>
  <c r="C78" i="9"/>
  <c r="I78" i="9" s="1"/>
  <c r="C79" i="9"/>
  <c r="I79" i="9" s="1"/>
  <c r="C80" i="9"/>
  <c r="I80" i="9" s="1"/>
  <c r="C81" i="9"/>
  <c r="I81" i="9" s="1"/>
  <c r="C82" i="9"/>
  <c r="I82" i="9" s="1"/>
  <c r="C83" i="9"/>
  <c r="I83" i="9" s="1"/>
  <c r="C84" i="9"/>
  <c r="I84" i="9" s="1"/>
  <c r="C85" i="9"/>
  <c r="I85" i="9" s="1"/>
  <c r="C86" i="9"/>
  <c r="I86" i="9" s="1"/>
  <c r="C87" i="9"/>
  <c r="I87" i="9" s="1"/>
  <c r="C88" i="9"/>
  <c r="I88" i="9" s="1"/>
  <c r="C89" i="9"/>
  <c r="I89" i="9" s="1"/>
  <c r="C90" i="9"/>
  <c r="I90" i="9" s="1"/>
  <c r="C91" i="9"/>
  <c r="I91" i="9" s="1"/>
  <c r="C92" i="9"/>
  <c r="I92" i="9" s="1"/>
  <c r="C93" i="9"/>
  <c r="I93" i="9" s="1"/>
  <c r="C94" i="9"/>
  <c r="I94" i="9" s="1"/>
  <c r="C95" i="9"/>
  <c r="I95" i="9" s="1"/>
  <c r="C96" i="9"/>
  <c r="I96" i="9" s="1"/>
  <c r="C97" i="9"/>
  <c r="I97" i="9" s="1"/>
  <c r="C98" i="9"/>
  <c r="I98" i="9" s="1"/>
  <c r="C99" i="9"/>
  <c r="I99" i="9" s="1"/>
  <c r="C100" i="9"/>
  <c r="I100" i="9" s="1"/>
  <c r="C101" i="9"/>
  <c r="I101" i="9" s="1"/>
  <c r="C102" i="9"/>
  <c r="I102" i="9" s="1"/>
  <c r="C103" i="9"/>
  <c r="I103" i="9" s="1"/>
  <c r="C104" i="9"/>
  <c r="I104" i="9" s="1"/>
  <c r="C105" i="9"/>
  <c r="I105" i="9" s="1"/>
  <c r="C106" i="9"/>
  <c r="I106" i="9" s="1"/>
  <c r="C107" i="9"/>
  <c r="I107" i="9" s="1"/>
  <c r="C108" i="9"/>
  <c r="I108" i="9" s="1"/>
  <c r="C109" i="9"/>
  <c r="I109" i="9" s="1"/>
  <c r="C110" i="9"/>
  <c r="I110" i="9" s="1"/>
  <c r="C111" i="9"/>
  <c r="I111" i="9" s="1"/>
  <c r="C112" i="9"/>
  <c r="I112" i="9" s="1"/>
  <c r="C113" i="9"/>
  <c r="I113" i="9" s="1"/>
  <c r="D11" i="11"/>
  <c r="H11" i="11" s="1"/>
  <c r="D12" i="11"/>
  <c r="H12" i="11" s="1"/>
  <c r="D13" i="11"/>
  <c r="H13" i="11" s="1"/>
  <c r="D14" i="11"/>
  <c r="H14" i="11" s="1"/>
  <c r="D15" i="11"/>
  <c r="H15" i="11" s="1"/>
  <c r="D16" i="11"/>
  <c r="H16" i="11" s="1"/>
  <c r="D17" i="11"/>
  <c r="H17" i="11" s="1"/>
  <c r="D18" i="11"/>
  <c r="H18" i="11" s="1"/>
  <c r="D19" i="11"/>
  <c r="H19" i="11" s="1"/>
  <c r="D20" i="11"/>
  <c r="H20" i="11" s="1"/>
  <c r="D21" i="11"/>
  <c r="H21" i="11" s="1"/>
  <c r="D22" i="11"/>
  <c r="H22" i="11" s="1"/>
  <c r="D23" i="11"/>
  <c r="H23" i="11" s="1"/>
  <c r="D24" i="11"/>
  <c r="H24" i="11" s="1"/>
  <c r="D25" i="11"/>
  <c r="H25" i="11" s="1"/>
  <c r="D26" i="11"/>
  <c r="H26" i="11" s="1"/>
  <c r="D27" i="11"/>
  <c r="H27" i="11" s="1"/>
  <c r="D28" i="11"/>
  <c r="H28" i="11" s="1"/>
  <c r="D29" i="11"/>
  <c r="H29" i="11" s="1"/>
  <c r="D30" i="11"/>
  <c r="H30" i="11" s="1"/>
  <c r="D31" i="11"/>
  <c r="H31" i="11" s="1"/>
  <c r="D32" i="11"/>
  <c r="H32" i="11" s="1"/>
  <c r="D33" i="11"/>
  <c r="H33" i="11" s="1"/>
  <c r="D34" i="11"/>
  <c r="H34" i="11" s="1"/>
  <c r="D35" i="11"/>
  <c r="H35" i="11" s="1"/>
  <c r="D36" i="11"/>
  <c r="H36" i="11" s="1"/>
  <c r="D37" i="11"/>
  <c r="H37" i="11" s="1"/>
  <c r="D38" i="11"/>
  <c r="H38" i="11" s="1"/>
  <c r="D39" i="11"/>
  <c r="H39" i="11" s="1"/>
  <c r="D40" i="11"/>
  <c r="H40" i="11" s="1"/>
  <c r="D41" i="11"/>
  <c r="H41" i="11" s="1"/>
  <c r="D42" i="11"/>
  <c r="H42" i="11" s="1"/>
  <c r="D43" i="11"/>
  <c r="H43" i="11" s="1"/>
  <c r="D44" i="11"/>
  <c r="H44" i="11" s="1"/>
  <c r="D45" i="11"/>
  <c r="H45" i="11" s="1"/>
  <c r="D46" i="11"/>
  <c r="H46" i="11" s="1"/>
  <c r="D47" i="11"/>
  <c r="H47" i="11" s="1"/>
  <c r="D48" i="11"/>
  <c r="H48" i="11" s="1"/>
  <c r="D49" i="11"/>
  <c r="H49" i="11" s="1"/>
  <c r="D50" i="11"/>
  <c r="H50" i="11" s="1"/>
  <c r="D51" i="11"/>
  <c r="H51" i="11" s="1"/>
  <c r="D52" i="11"/>
  <c r="H52" i="11" s="1"/>
  <c r="D53" i="11"/>
  <c r="H53" i="11" s="1"/>
  <c r="D54" i="11"/>
  <c r="H54" i="11" s="1"/>
  <c r="D55" i="11"/>
  <c r="H55" i="11" s="1"/>
  <c r="D56" i="11"/>
  <c r="H56" i="11" s="1"/>
  <c r="D57" i="11"/>
  <c r="H57" i="11" s="1"/>
  <c r="D58" i="11"/>
  <c r="H58" i="11" s="1"/>
  <c r="D59" i="11"/>
  <c r="H59" i="11" s="1"/>
  <c r="D60" i="11"/>
  <c r="H60" i="11" s="1"/>
  <c r="D61" i="11"/>
  <c r="H61" i="11" s="1"/>
  <c r="D62" i="11"/>
  <c r="H62" i="11" s="1"/>
  <c r="D63" i="11"/>
  <c r="H63" i="11" s="1"/>
  <c r="D64" i="11"/>
  <c r="H64" i="11" s="1"/>
  <c r="D65" i="11"/>
  <c r="H65" i="11" s="1"/>
  <c r="D66" i="11"/>
  <c r="H66" i="11" s="1"/>
  <c r="D67" i="11"/>
  <c r="H67" i="11" s="1"/>
  <c r="D68" i="11"/>
  <c r="H68" i="11" s="1"/>
  <c r="D69" i="11"/>
  <c r="H69" i="11" s="1"/>
  <c r="D70" i="11"/>
  <c r="H70" i="11" s="1"/>
  <c r="D71" i="11"/>
  <c r="H71" i="11" s="1"/>
  <c r="D72" i="11"/>
  <c r="H72" i="11" s="1"/>
  <c r="D73" i="11"/>
  <c r="H73" i="11" s="1"/>
  <c r="D74" i="11"/>
  <c r="H74" i="11" s="1"/>
  <c r="D75" i="11"/>
  <c r="H75" i="11" s="1"/>
  <c r="D76" i="11"/>
  <c r="H76" i="11" s="1"/>
  <c r="D77" i="11"/>
  <c r="H77" i="11" s="1"/>
  <c r="D78" i="11"/>
  <c r="H78" i="11" s="1"/>
  <c r="D79" i="11"/>
  <c r="H79" i="11" s="1"/>
  <c r="D80" i="11"/>
  <c r="H80" i="11" s="1"/>
  <c r="D81" i="11"/>
  <c r="H81" i="11" s="1"/>
  <c r="D82" i="11"/>
  <c r="H82" i="11" s="1"/>
  <c r="D83" i="11"/>
  <c r="H83" i="11" s="1"/>
  <c r="D84" i="11"/>
  <c r="H84" i="11" s="1"/>
  <c r="D85" i="11"/>
  <c r="H85" i="11" s="1"/>
  <c r="D86" i="11"/>
  <c r="H86" i="11" s="1"/>
  <c r="D87" i="11"/>
  <c r="H87" i="11" s="1"/>
  <c r="D88" i="11"/>
  <c r="H88" i="11" s="1"/>
  <c r="D89" i="11"/>
  <c r="H89" i="11" s="1"/>
  <c r="D90" i="11"/>
  <c r="H90" i="11" s="1"/>
  <c r="D91" i="11"/>
  <c r="H91" i="11" s="1"/>
  <c r="D92" i="11"/>
  <c r="H92" i="11" s="1"/>
  <c r="D93" i="11"/>
  <c r="H93" i="11" s="1"/>
  <c r="D94" i="11"/>
  <c r="H94" i="11" s="1"/>
  <c r="D95" i="11"/>
  <c r="H95" i="11" s="1"/>
  <c r="D96" i="11"/>
  <c r="H96" i="11" s="1"/>
  <c r="D97" i="11"/>
  <c r="H97" i="11" s="1"/>
  <c r="D98" i="11"/>
  <c r="H98" i="11" s="1"/>
  <c r="D99" i="11"/>
  <c r="H99" i="11" s="1"/>
  <c r="D100" i="11"/>
  <c r="H100" i="11" s="1"/>
  <c r="D101" i="11"/>
  <c r="H101" i="11" s="1"/>
  <c r="D102" i="11"/>
  <c r="H102" i="11" s="1"/>
  <c r="D103" i="11"/>
  <c r="H103" i="11" s="1"/>
  <c r="D104" i="11"/>
  <c r="H104" i="11" s="1"/>
  <c r="D105" i="11"/>
  <c r="H105" i="11" s="1"/>
  <c r="D106" i="11"/>
  <c r="H106" i="11" s="1"/>
  <c r="D107" i="11"/>
  <c r="H107" i="11" s="1"/>
  <c r="D108" i="11"/>
  <c r="H108" i="11" s="1"/>
  <c r="D109" i="11"/>
  <c r="H109" i="11" s="1"/>
  <c r="D110" i="11"/>
  <c r="H110" i="11" s="1"/>
  <c r="D111" i="11"/>
  <c r="H111" i="11" s="1"/>
  <c r="D112" i="11"/>
  <c r="H112" i="11" s="1"/>
  <c r="D113" i="11"/>
  <c r="H113" i="11" s="1"/>
  <c r="D114" i="11"/>
  <c r="H114" i="11" s="1"/>
  <c r="D115" i="11"/>
  <c r="H115" i="11" s="1"/>
  <c r="D116" i="11"/>
  <c r="H116" i="11" s="1"/>
  <c r="D117" i="11"/>
  <c r="H117" i="11" s="1"/>
  <c r="D118" i="11"/>
  <c r="H118" i="11" s="1"/>
  <c r="D119" i="11"/>
  <c r="H119" i="11" s="1"/>
  <c r="D120" i="11"/>
  <c r="H120" i="11" s="1"/>
  <c r="D121" i="11"/>
  <c r="H121" i="11" s="1"/>
  <c r="D122" i="11"/>
  <c r="H122" i="11" s="1"/>
  <c r="D123" i="11"/>
  <c r="H123" i="11" s="1"/>
  <c r="D124" i="11"/>
  <c r="H124" i="11" s="1"/>
  <c r="D125" i="11"/>
  <c r="H125" i="11" s="1"/>
  <c r="D126" i="11"/>
  <c r="H126" i="11" s="1"/>
  <c r="D127" i="11"/>
  <c r="H127" i="11" s="1"/>
  <c r="D128" i="11"/>
  <c r="H128" i="11" s="1"/>
  <c r="D129" i="11"/>
  <c r="H129" i="11" s="1"/>
  <c r="D130" i="11"/>
  <c r="H130" i="11" s="1"/>
  <c r="D131" i="11"/>
  <c r="H131" i="11" s="1"/>
  <c r="D132" i="11"/>
  <c r="H132" i="11" s="1"/>
  <c r="D133" i="11"/>
  <c r="H133" i="11" s="1"/>
  <c r="D134" i="11"/>
  <c r="H134" i="11" s="1"/>
  <c r="D135" i="11"/>
  <c r="H135" i="11" s="1"/>
  <c r="D136" i="11"/>
  <c r="H136" i="11" s="1"/>
  <c r="D137" i="11"/>
  <c r="H137" i="11" s="1"/>
  <c r="D138" i="11"/>
  <c r="H138" i="11" s="1"/>
  <c r="D139" i="11"/>
  <c r="H139" i="11" s="1"/>
  <c r="D140" i="11"/>
  <c r="H140" i="11" s="1"/>
  <c r="D141" i="11"/>
  <c r="H141" i="11" s="1"/>
  <c r="D142" i="11"/>
  <c r="H142" i="11" s="1"/>
  <c r="D143" i="11"/>
  <c r="H143" i="11" s="1"/>
  <c r="D144" i="11"/>
  <c r="H144" i="11" s="1"/>
  <c r="D145" i="11"/>
  <c r="H145" i="11" s="1"/>
  <c r="D146" i="11"/>
  <c r="H146" i="11" s="1"/>
  <c r="D147" i="11"/>
  <c r="H147" i="11" s="1"/>
  <c r="D148" i="11"/>
  <c r="H148" i="11" s="1"/>
  <c r="D149" i="11"/>
  <c r="H149" i="11" s="1"/>
  <c r="D150" i="11"/>
  <c r="H150" i="11" s="1"/>
  <c r="D151" i="11"/>
  <c r="H151" i="11" s="1"/>
  <c r="D152" i="11"/>
  <c r="H152" i="11" s="1"/>
  <c r="D153" i="11"/>
  <c r="H153" i="11" s="1"/>
  <c r="D154" i="11"/>
  <c r="H154" i="11" s="1"/>
  <c r="D155" i="11"/>
  <c r="H155" i="11" s="1"/>
  <c r="D156" i="11"/>
  <c r="H156" i="11" s="1"/>
  <c r="D157" i="11"/>
  <c r="H157" i="11" s="1"/>
  <c r="D158" i="11"/>
  <c r="H158" i="11" s="1"/>
  <c r="D159" i="11"/>
  <c r="H159" i="11" s="1"/>
  <c r="D160" i="11"/>
  <c r="H160" i="11" s="1"/>
  <c r="D161" i="11"/>
  <c r="H161" i="11" s="1"/>
  <c r="D162" i="11"/>
  <c r="H162" i="11" s="1"/>
  <c r="D163" i="11"/>
  <c r="H163" i="11" s="1"/>
  <c r="D164" i="11"/>
  <c r="H164" i="11" s="1"/>
  <c r="D165" i="11"/>
  <c r="H165" i="11" s="1"/>
  <c r="D166" i="11"/>
  <c r="H166" i="11" s="1"/>
  <c r="D167" i="11"/>
  <c r="H167" i="11" s="1"/>
  <c r="D168" i="11"/>
  <c r="H168" i="11" s="1"/>
  <c r="D169" i="11"/>
  <c r="H169" i="11" s="1"/>
  <c r="D170" i="11"/>
  <c r="H170" i="11" s="1"/>
  <c r="D171" i="11"/>
  <c r="H171" i="11" s="1"/>
  <c r="D172" i="11"/>
  <c r="H172" i="11" s="1"/>
  <c r="D173" i="11"/>
  <c r="H173" i="11" s="1"/>
  <c r="D174" i="11"/>
  <c r="H174" i="11" s="1"/>
  <c r="D175" i="11"/>
  <c r="H175" i="11" s="1"/>
  <c r="D176" i="11"/>
  <c r="H176" i="11" s="1"/>
  <c r="D177" i="11"/>
  <c r="H177" i="11" s="1"/>
  <c r="D178" i="11"/>
  <c r="H178" i="11" s="1"/>
  <c r="D179" i="11"/>
  <c r="H179" i="11" s="1"/>
  <c r="D180" i="11"/>
  <c r="H180" i="11" s="1"/>
  <c r="D181" i="11"/>
  <c r="H181" i="11" s="1"/>
  <c r="D182" i="11"/>
  <c r="H182" i="11" s="1"/>
  <c r="D183" i="11"/>
  <c r="H183" i="11" s="1"/>
  <c r="D184" i="11"/>
  <c r="H184" i="11" s="1"/>
  <c r="D185" i="11"/>
  <c r="H185" i="11" s="1"/>
  <c r="D186" i="11"/>
  <c r="H186" i="11" s="1"/>
  <c r="D187" i="11"/>
  <c r="H187" i="11" s="1"/>
  <c r="D188" i="11"/>
  <c r="H188" i="11" s="1"/>
  <c r="D189" i="11"/>
  <c r="H189" i="11" s="1"/>
  <c r="D190" i="11"/>
  <c r="H190" i="11" s="1"/>
  <c r="D191" i="11"/>
  <c r="H191" i="11" s="1"/>
  <c r="D192" i="11"/>
  <c r="H192" i="11" s="1"/>
  <c r="D193" i="11"/>
  <c r="H193" i="11" s="1"/>
  <c r="D194" i="11"/>
  <c r="H194" i="11" s="1"/>
  <c r="D195" i="11"/>
  <c r="H195" i="11" s="1"/>
  <c r="D196" i="11"/>
  <c r="H196" i="11" s="1"/>
  <c r="D197" i="11"/>
  <c r="H197" i="11" s="1"/>
  <c r="D198" i="11"/>
  <c r="H198" i="11" s="1"/>
  <c r="D199" i="11"/>
  <c r="H199" i="11" s="1"/>
  <c r="D200" i="11"/>
  <c r="H200" i="11" s="1"/>
  <c r="D201" i="11"/>
  <c r="H201" i="11" s="1"/>
  <c r="D202" i="11"/>
  <c r="H202" i="11" s="1"/>
  <c r="D203" i="11"/>
  <c r="H203" i="11" s="1"/>
  <c r="D204" i="11"/>
  <c r="H204" i="11" s="1"/>
  <c r="D205" i="11"/>
  <c r="H205" i="11" s="1"/>
  <c r="D206" i="11"/>
  <c r="H206" i="11" s="1"/>
  <c r="D207" i="11"/>
  <c r="H207" i="11" s="1"/>
  <c r="D208" i="11"/>
  <c r="H208" i="11" s="1"/>
  <c r="D209" i="11"/>
  <c r="H209" i="11" s="1"/>
  <c r="D210" i="11"/>
  <c r="H210" i="11" s="1"/>
  <c r="D211" i="11"/>
  <c r="H211" i="11" s="1"/>
  <c r="D212" i="11"/>
  <c r="H212" i="11" s="1"/>
  <c r="D213" i="11"/>
  <c r="H213" i="11" s="1"/>
  <c r="D214" i="11"/>
  <c r="H214" i="11" s="1"/>
  <c r="D215" i="11"/>
  <c r="H215" i="11" s="1"/>
  <c r="D216" i="11"/>
  <c r="H216" i="11" s="1"/>
  <c r="D217" i="11"/>
  <c r="H217" i="11" s="1"/>
  <c r="D218" i="11"/>
  <c r="H218" i="11" s="1"/>
  <c r="D219" i="11"/>
  <c r="H219" i="11" s="1"/>
  <c r="D220" i="11"/>
  <c r="H220" i="11" s="1"/>
  <c r="D221" i="11"/>
  <c r="H221" i="11" s="1"/>
  <c r="D222" i="11"/>
  <c r="H222" i="11" s="1"/>
  <c r="D223" i="11"/>
  <c r="H223" i="11" s="1"/>
  <c r="D224" i="11"/>
  <c r="H224" i="11" s="1"/>
  <c r="D225" i="11"/>
  <c r="H225" i="11" s="1"/>
  <c r="D226" i="11"/>
  <c r="H226" i="11" s="1"/>
  <c r="D227" i="11"/>
  <c r="H227" i="11" s="1"/>
  <c r="D228" i="11"/>
  <c r="H228" i="11" s="1"/>
  <c r="D229" i="11"/>
  <c r="H229" i="11" s="1"/>
  <c r="D230" i="11"/>
  <c r="H230" i="11" s="1"/>
  <c r="D231" i="11"/>
  <c r="H231" i="11" s="1"/>
  <c r="D232" i="11"/>
  <c r="H232" i="11" s="1"/>
  <c r="D233" i="11"/>
  <c r="H233" i="11" s="1"/>
  <c r="D234" i="11"/>
  <c r="H234" i="11" s="1"/>
  <c r="D235" i="11"/>
  <c r="H235" i="11" s="1"/>
  <c r="D236" i="11"/>
  <c r="H236" i="11" s="1"/>
  <c r="D237" i="11"/>
  <c r="H237" i="11" s="1"/>
  <c r="D238" i="11"/>
  <c r="H238" i="11" s="1"/>
  <c r="D239" i="11"/>
  <c r="H239" i="11" s="1"/>
  <c r="D240" i="11"/>
  <c r="H240" i="11" s="1"/>
  <c r="D241" i="11"/>
  <c r="H241" i="11" s="1"/>
  <c r="D242" i="11"/>
  <c r="H242" i="11" s="1"/>
  <c r="D243" i="11"/>
  <c r="H243" i="11" s="1"/>
  <c r="D244" i="11"/>
  <c r="H244" i="11" s="1"/>
  <c r="D245" i="11"/>
  <c r="H245" i="11" s="1"/>
  <c r="D246" i="11"/>
  <c r="H246" i="11" s="1"/>
  <c r="D247" i="11"/>
  <c r="H247" i="11" s="1"/>
  <c r="D248" i="11"/>
  <c r="H248" i="11" s="1"/>
  <c r="D249" i="11"/>
  <c r="H249" i="11" s="1"/>
  <c r="D250" i="11"/>
  <c r="H250" i="11" s="1"/>
  <c r="D251" i="11"/>
  <c r="H251" i="11" s="1"/>
  <c r="D252" i="11"/>
  <c r="H252" i="11" s="1"/>
  <c r="D253" i="11"/>
  <c r="H253" i="11" s="1"/>
  <c r="D254" i="11"/>
  <c r="H254" i="11" s="1"/>
  <c r="D255" i="11"/>
  <c r="H255" i="11" s="1"/>
  <c r="D256" i="11"/>
  <c r="H256" i="11" s="1"/>
  <c r="D257" i="11"/>
  <c r="H257" i="11" s="1"/>
  <c r="D258" i="11"/>
  <c r="H258" i="11" s="1"/>
  <c r="D259" i="11"/>
  <c r="H259" i="11" s="1"/>
  <c r="D260" i="11"/>
  <c r="H260" i="11" s="1"/>
  <c r="D261" i="11"/>
  <c r="H261" i="11" s="1"/>
  <c r="D262" i="11"/>
  <c r="H262" i="11" s="1"/>
  <c r="D263" i="11"/>
  <c r="H263" i="11" s="1"/>
  <c r="D264" i="11"/>
  <c r="H264" i="11" s="1"/>
  <c r="D265" i="11"/>
  <c r="H265" i="11" s="1"/>
  <c r="D266" i="11"/>
  <c r="H266" i="11" s="1"/>
  <c r="D267" i="11"/>
  <c r="H267" i="11" s="1"/>
  <c r="D268" i="11"/>
  <c r="H268" i="11" s="1"/>
  <c r="D269" i="11"/>
  <c r="H269" i="11" s="1"/>
  <c r="D270" i="11"/>
  <c r="H270" i="11" s="1"/>
  <c r="D271" i="11"/>
  <c r="H271" i="11" s="1"/>
  <c r="D272" i="11"/>
  <c r="H272" i="11" s="1"/>
  <c r="D273" i="11"/>
  <c r="H273" i="11" s="1"/>
  <c r="D274" i="11"/>
  <c r="H274" i="11" s="1"/>
  <c r="D275" i="11"/>
  <c r="H275" i="11" s="1"/>
  <c r="D276" i="11"/>
  <c r="H276" i="11" s="1"/>
  <c r="D277" i="11"/>
  <c r="H277" i="11" s="1"/>
  <c r="D278" i="11"/>
  <c r="H278" i="11" s="1"/>
  <c r="D279" i="11"/>
  <c r="H279" i="11" s="1"/>
  <c r="D280" i="11"/>
  <c r="H280" i="11" s="1"/>
  <c r="D281" i="11"/>
  <c r="H281" i="11" s="1"/>
  <c r="D282" i="11"/>
  <c r="H282" i="11" s="1"/>
  <c r="D283" i="11"/>
  <c r="H283" i="11" s="1"/>
  <c r="D284" i="11"/>
  <c r="H284" i="11" s="1"/>
  <c r="D285" i="11"/>
  <c r="H285" i="11" s="1"/>
  <c r="D286" i="11"/>
  <c r="H286" i="11" s="1"/>
  <c r="D287" i="11"/>
  <c r="H287" i="11" s="1"/>
  <c r="D288" i="11"/>
  <c r="H288" i="11" s="1"/>
  <c r="D289" i="11"/>
  <c r="H289" i="11" s="1"/>
  <c r="D290" i="11"/>
  <c r="H290" i="11" s="1"/>
  <c r="D291" i="11"/>
  <c r="H291" i="11" s="1"/>
  <c r="D292" i="11"/>
  <c r="H292" i="11" s="1"/>
  <c r="D293" i="11"/>
  <c r="H293" i="11" s="1"/>
  <c r="D294" i="11"/>
  <c r="H294" i="11" s="1"/>
  <c r="D295" i="11"/>
  <c r="H295" i="11" s="1"/>
  <c r="D296" i="11"/>
  <c r="H296" i="11" s="1"/>
  <c r="D297" i="11"/>
  <c r="H297" i="11" s="1"/>
  <c r="D298" i="11"/>
  <c r="H298" i="11" s="1"/>
  <c r="D299" i="11"/>
  <c r="H299" i="11" s="1"/>
  <c r="D300" i="11"/>
  <c r="H300" i="11" s="1"/>
  <c r="D301" i="11"/>
  <c r="H301" i="11" s="1"/>
  <c r="D302" i="11"/>
  <c r="H302" i="11" s="1"/>
  <c r="D303" i="11"/>
  <c r="H303" i="11" s="1"/>
  <c r="D304" i="11"/>
  <c r="H304" i="11" s="1"/>
  <c r="D305" i="11"/>
  <c r="H305" i="11" s="1"/>
  <c r="D306" i="11"/>
  <c r="H306" i="11" s="1"/>
  <c r="D307" i="11"/>
  <c r="H307" i="11" s="1"/>
  <c r="D308" i="11"/>
  <c r="H308" i="11" s="1"/>
  <c r="D309" i="11"/>
  <c r="H309" i="11" s="1"/>
  <c r="D310" i="11"/>
  <c r="H310" i="11" s="1"/>
  <c r="D311" i="11"/>
  <c r="H311" i="11" s="1"/>
  <c r="D312" i="11"/>
  <c r="H312" i="11" s="1"/>
  <c r="D313" i="11"/>
  <c r="H313" i="11" s="1"/>
  <c r="D314" i="11"/>
  <c r="H314" i="11" s="1"/>
  <c r="D315" i="11"/>
  <c r="H315" i="11" s="1"/>
  <c r="D316" i="11"/>
  <c r="H316" i="11" s="1"/>
  <c r="D317" i="11"/>
  <c r="H317" i="11" s="1"/>
  <c r="D318" i="11"/>
  <c r="H318" i="11" s="1"/>
  <c r="D319" i="11"/>
  <c r="H319" i="11" s="1"/>
  <c r="D320" i="11"/>
  <c r="H320" i="11" s="1"/>
  <c r="D321" i="11"/>
  <c r="H321" i="11" s="1"/>
  <c r="D322" i="11"/>
  <c r="H322" i="11" s="1"/>
  <c r="D323" i="11"/>
  <c r="H323" i="11" s="1"/>
  <c r="D324" i="11"/>
  <c r="H324" i="11" s="1"/>
  <c r="D325" i="11"/>
  <c r="H325" i="11" s="1"/>
  <c r="D326" i="11"/>
  <c r="H326" i="11" s="1"/>
  <c r="D327" i="11"/>
  <c r="H327" i="11" s="1"/>
  <c r="D328" i="11"/>
  <c r="H328" i="11" s="1"/>
  <c r="D329" i="11"/>
  <c r="H329" i="11" s="1"/>
  <c r="D330" i="11"/>
  <c r="H330" i="11" s="1"/>
  <c r="D331" i="11"/>
  <c r="H331" i="11" s="1"/>
  <c r="D332" i="11"/>
  <c r="H332" i="11" s="1"/>
  <c r="D333" i="11"/>
  <c r="H333" i="11" s="1"/>
  <c r="D334" i="11"/>
  <c r="H334" i="11" s="1"/>
  <c r="D335" i="11"/>
  <c r="H335" i="11" s="1"/>
  <c r="D336" i="11"/>
  <c r="H336" i="11" s="1"/>
  <c r="D337" i="11"/>
  <c r="H337" i="11" s="1"/>
  <c r="D338" i="11"/>
  <c r="H338" i="11" s="1"/>
  <c r="D339" i="11"/>
  <c r="H339" i="11" s="1"/>
  <c r="D340" i="11"/>
  <c r="H340" i="11" s="1"/>
  <c r="D341" i="11"/>
  <c r="H341" i="11" s="1"/>
  <c r="D342" i="11"/>
  <c r="H342" i="11" s="1"/>
  <c r="D343" i="11"/>
  <c r="H343" i="11" s="1"/>
  <c r="D344" i="11"/>
  <c r="H344" i="11" s="1"/>
  <c r="D345" i="11"/>
  <c r="H345" i="11" s="1"/>
  <c r="D346" i="11"/>
  <c r="H346" i="11" s="1"/>
  <c r="D347" i="11"/>
  <c r="H347" i="11" s="1"/>
  <c r="D348" i="11"/>
  <c r="H348" i="11" s="1"/>
  <c r="D349" i="11"/>
  <c r="H349" i="11" s="1"/>
  <c r="D350" i="11"/>
  <c r="H350" i="11" s="1"/>
  <c r="D351" i="11"/>
  <c r="H351" i="11" s="1"/>
  <c r="D352" i="11"/>
  <c r="H352" i="11" s="1"/>
  <c r="D353" i="11"/>
  <c r="H353" i="11" s="1"/>
  <c r="D354" i="11"/>
  <c r="H354" i="11" s="1"/>
  <c r="D355" i="11"/>
  <c r="H355" i="11" s="1"/>
  <c r="D356" i="11"/>
  <c r="H356" i="11" s="1"/>
  <c r="D357" i="11"/>
  <c r="H357" i="11" s="1"/>
  <c r="D358" i="11"/>
  <c r="H358" i="11" s="1"/>
  <c r="D359" i="11"/>
  <c r="H359" i="11" s="1"/>
  <c r="D360" i="11"/>
  <c r="H360" i="11" s="1"/>
  <c r="D361" i="11"/>
  <c r="H361" i="11" s="1"/>
  <c r="D362" i="11"/>
  <c r="H362" i="11" s="1"/>
  <c r="D363" i="11"/>
  <c r="H363" i="11" s="1"/>
  <c r="D364" i="11"/>
  <c r="H364" i="11" s="1"/>
  <c r="D365" i="11"/>
  <c r="H365" i="11" s="1"/>
  <c r="D366" i="11"/>
  <c r="H366" i="11" s="1"/>
  <c r="D367" i="11"/>
  <c r="H367" i="11" s="1"/>
  <c r="D368" i="11"/>
  <c r="H368" i="11" s="1"/>
  <c r="D369" i="11"/>
  <c r="H369" i="11" s="1"/>
  <c r="D370" i="11"/>
  <c r="H370" i="11" s="1"/>
  <c r="D371" i="11"/>
  <c r="H371" i="11" s="1"/>
  <c r="D372" i="11"/>
  <c r="H372" i="11" s="1"/>
  <c r="D373" i="11"/>
  <c r="H373" i="11" s="1"/>
  <c r="D374" i="11"/>
  <c r="H374" i="11" s="1"/>
  <c r="D375" i="11"/>
  <c r="H375" i="11" s="1"/>
  <c r="D376" i="11"/>
  <c r="H376" i="11" s="1"/>
  <c r="D377" i="11"/>
  <c r="H377" i="11" s="1"/>
  <c r="D378" i="11"/>
  <c r="H378" i="11" s="1"/>
  <c r="D379" i="11"/>
  <c r="H379" i="11" s="1"/>
  <c r="D380" i="11"/>
  <c r="H380" i="11" s="1"/>
  <c r="D381" i="11"/>
  <c r="H381" i="11" s="1"/>
  <c r="D382" i="11"/>
  <c r="H382" i="11" s="1"/>
  <c r="D383" i="11"/>
  <c r="H383" i="11" s="1"/>
  <c r="D384" i="11"/>
  <c r="H384" i="11" s="1"/>
  <c r="D385" i="11"/>
  <c r="H385" i="11" s="1"/>
  <c r="D386" i="11"/>
  <c r="H386" i="11" s="1"/>
  <c r="D387" i="11"/>
  <c r="H387" i="11" s="1"/>
  <c r="D388" i="11"/>
  <c r="H388" i="11" s="1"/>
  <c r="D389" i="11"/>
  <c r="H389" i="11" s="1"/>
  <c r="D390" i="11"/>
  <c r="H390" i="11" s="1"/>
  <c r="D391" i="11"/>
  <c r="H391" i="11" s="1"/>
  <c r="D392" i="11"/>
  <c r="H392" i="11" s="1"/>
  <c r="D393" i="11"/>
  <c r="H393" i="11" s="1"/>
  <c r="D394" i="11"/>
  <c r="H394" i="11" s="1"/>
  <c r="D395" i="11"/>
  <c r="H395" i="11" s="1"/>
  <c r="D396" i="11"/>
  <c r="H396" i="11" s="1"/>
  <c r="D397" i="11"/>
  <c r="H397" i="11" s="1"/>
  <c r="D398" i="11"/>
  <c r="H398" i="11" s="1"/>
  <c r="D399" i="11"/>
  <c r="H399" i="11" s="1"/>
  <c r="D400" i="11"/>
  <c r="H400" i="11" s="1"/>
  <c r="D401" i="11"/>
  <c r="H401" i="11" s="1"/>
  <c r="D402" i="11"/>
  <c r="H402" i="11" s="1"/>
  <c r="D403" i="11"/>
  <c r="H403" i="11" s="1"/>
  <c r="D404" i="11"/>
  <c r="H404" i="11" s="1"/>
  <c r="D405" i="11"/>
  <c r="H405" i="11" s="1"/>
  <c r="D406" i="11"/>
  <c r="H406" i="11" s="1"/>
  <c r="D407" i="11"/>
  <c r="H407" i="11" s="1"/>
  <c r="D408" i="11"/>
  <c r="H408" i="11" s="1"/>
  <c r="D409" i="11"/>
  <c r="H409" i="11" s="1"/>
  <c r="D410" i="11"/>
  <c r="H410" i="11" s="1"/>
  <c r="D411" i="11"/>
  <c r="H411" i="11" s="1"/>
  <c r="D412" i="11"/>
  <c r="H412" i="11" s="1"/>
  <c r="D413" i="11"/>
  <c r="H413" i="11" s="1"/>
  <c r="D414" i="11"/>
  <c r="H414" i="11" s="1"/>
  <c r="D415" i="11"/>
  <c r="H415" i="11" s="1"/>
  <c r="D416" i="11"/>
  <c r="H416" i="11" s="1"/>
  <c r="D417" i="11"/>
  <c r="H417" i="11" s="1"/>
  <c r="D418" i="11"/>
  <c r="H418" i="11" s="1"/>
  <c r="D419" i="11"/>
  <c r="H419" i="11" s="1"/>
  <c r="D420" i="11"/>
  <c r="H420" i="11" s="1"/>
  <c r="D421" i="11"/>
  <c r="H421" i="11" s="1"/>
  <c r="D422" i="11"/>
  <c r="H422" i="11" s="1"/>
  <c r="D423" i="11"/>
  <c r="H423" i="11" s="1"/>
  <c r="D424" i="11"/>
  <c r="H424" i="11" s="1"/>
  <c r="D425" i="11"/>
  <c r="H425" i="11" s="1"/>
  <c r="D426" i="11"/>
  <c r="H426" i="11" s="1"/>
  <c r="D427" i="11"/>
  <c r="H427" i="11" s="1"/>
  <c r="D428" i="11"/>
  <c r="H428" i="11" s="1"/>
  <c r="D429" i="11"/>
  <c r="H429" i="11" s="1"/>
  <c r="D430" i="11"/>
  <c r="H430" i="11" s="1"/>
  <c r="D431" i="11"/>
  <c r="H431" i="11" s="1"/>
  <c r="D432" i="11"/>
  <c r="H432" i="11" s="1"/>
  <c r="D433" i="11"/>
  <c r="H433" i="11" s="1"/>
  <c r="D434" i="11"/>
  <c r="H434" i="11" s="1"/>
  <c r="D435" i="11"/>
  <c r="H435" i="11" s="1"/>
  <c r="D436" i="11"/>
  <c r="H436" i="11" s="1"/>
  <c r="D437" i="11"/>
  <c r="H437" i="11" s="1"/>
  <c r="D438" i="11"/>
  <c r="H438" i="11" s="1"/>
  <c r="D439" i="11"/>
  <c r="H439" i="11" s="1"/>
  <c r="D440" i="11"/>
  <c r="H440" i="11" s="1"/>
  <c r="D441" i="11"/>
  <c r="H441" i="11" s="1"/>
  <c r="D442" i="11"/>
  <c r="H442" i="11" s="1"/>
  <c r="D443" i="11"/>
  <c r="H443" i="11" s="1"/>
  <c r="D444" i="11"/>
  <c r="H444" i="11" s="1"/>
  <c r="D445" i="11"/>
  <c r="H445" i="11" s="1"/>
  <c r="D446" i="11"/>
  <c r="H446" i="11" s="1"/>
  <c r="D447" i="11"/>
  <c r="H447" i="11" s="1"/>
  <c r="D448" i="11"/>
  <c r="H448" i="11" s="1"/>
  <c r="D449" i="11"/>
  <c r="H449" i="11" s="1"/>
  <c r="D450" i="11"/>
  <c r="H450" i="11" s="1"/>
  <c r="D451" i="11"/>
  <c r="H451" i="11" s="1"/>
  <c r="D452" i="11"/>
  <c r="H452" i="11" s="1"/>
  <c r="D453" i="11"/>
  <c r="H453" i="11" s="1"/>
  <c r="D454" i="11"/>
  <c r="H454" i="11" s="1"/>
  <c r="D455" i="11"/>
  <c r="H455" i="11" s="1"/>
  <c r="D456" i="11"/>
  <c r="H456" i="11" s="1"/>
  <c r="D457" i="11"/>
  <c r="H457" i="11" s="1"/>
  <c r="D458" i="11"/>
  <c r="H458" i="11" s="1"/>
  <c r="D459" i="11"/>
  <c r="H459" i="11" s="1"/>
  <c r="D460" i="11"/>
  <c r="H460" i="11" s="1"/>
  <c r="D461" i="11"/>
  <c r="H461" i="11" s="1"/>
  <c r="D462" i="11"/>
  <c r="H462" i="11" s="1"/>
  <c r="D463" i="11"/>
  <c r="H463" i="11" s="1"/>
  <c r="D464" i="11"/>
  <c r="H464" i="11" s="1"/>
  <c r="D465" i="11"/>
  <c r="H465" i="11" s="1"/>
  <c r="D466" i="11"/>
  <c r="H466" i="11" s="1"/>
  <c r="D467" i="11"/>
  <c r="H467" i="11" s="1"/>
  <c r="D468" i="11"/>
  <c r="H468" i="11" s="1"/>
  <c r="D469" i="11"/>
  <c r="H469" i="11" s="1"/>
  <c r="D470" i="11"/>
  <c r="H470" i="11" s="1"/>
  <c r="D471" i="11"/>
  <c r="H471" i="11" s="1"/>
  <c r="D472" i="11"/>
  <c r="H472" i="11" s="1"/>
  <c r="D473" i="11"/>
  <c r="H473" i="11" s="1"/>
  <c r="D474" i="11"/>
  <c r="H474" i="11" s="1"/>
  <c r="D475" i="11"/>
  <c r="H475" i="11" s="1"/>
  <c r="I7" i="6" l="1"/>
  <c r="I16" i="11" l="1"/>
  <c r="I14" i="11"/>
  <c r="I11" i="11"/>
  <c r="D10" i="11"/>
  <c r="D9" i="11"/>
  <c r="I9" i="11" l="1"/>
  <c r="B10" i="22" s="1"/>
  <c r="F10" i="22" s="1"/>
  <c r="H9" i="11"/>
  <c r="I10" i="11"/>
  <c r="J10" i="11" s="1"/>
  <c r="H10" i="11"/>
  <c r="J11" i="11"/>
  <c r="C10" i="9"/>
  <c r="I10" i="9" s="1"/>
  <c r="C9" i="9"/>
  <c r="I9" i="9" s="1"/>
  <c r="C8" i="9"/>
  <c r="I8" i="9" s="1"/>
  <c r="J48" i="9" l="1"/>
  <c r="J8" i="9"/>
  <c r="B10" i="23" s="1"/>
  <c r="F10" i="23" s="1"/>
  <c r="J9" i="9"/>
  <c r="J10" i="9"/>
  <c r="K10" i="9" s="1"/>
  <c r="J11" i="9"/>
  <c r="J12" i="9"/>
  <c r="J13" i="9"/>
  <c r="J14" i="9"/>
  <c r="K14" i="9" s="1"/>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I19" i="11"/>
  <c r="I20" i="11"/>
  <c r="I21" i="11"/>
  <c r="I22" i="1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I75" i="11"/>
  <c r="I76" i="11"/>
  <c r="I77" i="11"/>
  <c r="I78" i="11"/>
  <c r="I79" i="11"/>
  <c r="I80" i="11"/>
  <c r="I81" i="11"/>
  <c r="I82" i="11"/>
  <c r="I83" i="11"/>
  <c r="I84" i="11"/>
  <c r="I85" i="11"/>
  <c r="I86" i="11"/>
  <c r="I87" i="11"/>
  <c r="I88" i="11"/>
  <c r="I89" i="11"/>
  <c r="I90" i="11"/>
  <c r="I91" i="11"/>
  <c r="I92" i="11"/>
  <c r="I93" i="11"/>
  <c r="I94" i="11"/>
  <c r="I95" i="11"/>
  <c r="I96" i="11"/>
  <c r="I97" i="11"/>
  <c r="I98" i="11"/>
  <c r="I99" i="11"/>
  <c r="I100" i="11"/>
  <c r="I101" i="11"/>
  <c r="I102" i="11"/>
  <c r="I103" i="11"/>
  <c r="I104" i="11"/>
  <c r="I105" i="11"/>
  <c r="I106" i="11"/>
  <c r="I107" i="11"/>
  <c r="I108" i="11"/>
  <c r="I109" i="11"/>
  <c r="I110" i="11"/>
  <c r="I111" i="11"/>
  <c r="I112" i="11"/>
  <c r="I113" i="11"/>
  <c r="I114" i="11"/>
  <c r="I115" i="11"/>
  <c r="I116" i="11"/>
  <c r="I117" i="11"/>
  <c r="I118" i="11"/>
  <c r="I119" i="11"/>
  <c r="I120" i="11"/>
  <c r="I121" i="11"/>
  <c r="I122" i="11"/>
  <c r="I123" i="11"/>
  <c r="I124" i="11"/>
  <c r="I125" i="11"/>
  <c r="I126" i="11"/>
  <c r="I127" i="11"/>
  <c r="I128" i="11"/>
  <c r="I129" i="11"/>
  <c r="I130" i="11"/>
  <c r="I131" i="11"/>
  <c r="I132" i="11"/>
  <c r="I133" i="11"/>
  <c r="I134" i="11"/>
  <c r="I135" i="11"/>
  <c r="I136" i="11"/>
  <c r="I137" i="11"/>
  <c r="I138" i="11"/>
  <c r="I139" i="11"/>
  <c r="I140" i="11"/>
  <c r="I141" i="11"/>
  <c r="I142" i="11"/>
  <c r="I143" i="11"/>
  <c r="I144" i="11"/>
  <c r="I145" i="11"/>
  <c r="I146" i="11"/>
  <c r="I147" i="11"/>
  <c r="I148" i="11"/>
  <c r="I149" i="11"/>
  <c r="I150" i="11"/>
  <c r="I151" i="11"/>
  <c r="I152" i="11"/>
  <c r="I153" i="11"/>
  <c r="I154" i="11"/>
  <c r="I155" i="11"/>
  <c r="I156" i="11"/>
  <c r="I157" i="11"/>
  <c r="I158" i="11"/>
  <c r="I159" i="11"/>
  <c r="I160" i="11"/>
  <c r="I161" i="11"/>
  <c r="I162" i="11"/>
  <c r="I163" i="11"/>
  <c r="I164" i="11"/>
  <c r="I165" i="11"/>
  <c r="I166" i="11"/>
  <c r="I167" i="11"/>
  <c r="I168" i="11"/>
  <c r="I169" i="11"/>
  <c r="I170" i="11"/>
  <c r="I171" i="11"/>
  <c r="I172" i="11"/>
  <c r="I173" i="11"/>
  <c r="I174" i="11"/>
  <c r="I175" i="11"/>
  <c r="I176" i="11"/>
  <c r="I177" i="11"/>
  <c r="I178" i="11"/>
  <c r="I179" i="11"/>
  <c r="I180" i="11"/>
  <c r="I181" i="11"/>
  <c r="I182" i="11"/>
  <c r="I183" i="11"/>
  <c r="I184" i="11"/>
  <c r="I185" i="11"/>
  <c r="I186" i="11"/>
  <c r="I187" i="11"/>
  <c r="I188" i="11"/>
  <c r="I189" i="11"/>
  <c r="I190" i="11"/>
  <c r="I191" i="11"/>
  <c r="I192" i="11"/>
  <c r="I193" i="11"/>
  <c r="I194" i="11"/>
  <c r="I195" i="11"/>
  <c r="I196" i="11"/>
  <c r="I197" i="11"/>
  <c r="I198" i="11"/>
  <c r="I199" i="11"/>
  <c r="I200" i="11"/>
  <c r="I201" i="11"/>
  <c r="I202" i="11"/>
  <c r="I203" i="11"/>
  <c r="I204" i="11"/>
  <c r="I205" i="11"/>
  <c r="I206" i="11"/>
  <c r="I207" i="11"/>
  <c r="I208" i="11"/>
  <c r="I209" i="11"/>
  <c r="I210" i="11"/>
  <c r="I211" i="11"/>
  <c r="I212" i="11"/>
  <c r="I213" i="11"/>
  <c r="I214" i="11"/>
  <c r="I215" i="11"/>
  <c r="I216" i="11"/>
  <c r="I217" i="11"/>
  <c r="I218" i="11"/>
  <c r="I219" i="11"/>
  <c r="I220" i="11"/>
  <c r="I221" i="11"/>
  <c r="I222" i="11"/>
  <c r="I223" i="11"/>
  <c r="I224" i="11"/>
  <c r="I225" i="11"/>
  <c r="I226" i="11"/>
  <c r="I227" i="11"/>
  <c r="I228" i="11"/>
  <c r="I229" i="11"/>
  <c r="I230" i="11"/>
  <c r="I231" i="11"/>
  <c r="I232" i="11"/>
  <c r="I233" i="11"/>
  <c r="I234" i="11"/>
  <c r="I235" i="11"/>
  <c r="I236" i="11"/>
  <c r="I237" i="11"/>
  <c r="I238" i="11"/>
  <c r="I239" i="11"/>
  <c r="I240" i="11"/>
  <c r="I241" i="11"/>
  <c r="I242" i="11"/>
  <c r="I243" i="11"/>
  <c r="I244" i="11"/>
  <c r="I245" i="11"/>
  <c r="I246" i="11"/>
  <c r="I247" i="11"/>
  <c r="I248" i="11"/>
  <c r="I249" i="11"/>
  <c r="I250" i="11"/>
  <c r="I251" i="11"/>
  <c r="I252" i="11"/>
  <c r="I253" i="11"/>
  <c r="I254" i="11"/>
  <c r="I255" i="11"/>
  <c r="I256" i="11"/>
  <c r="I257" i="11"/>
  <c r="I258" i="11"/>
  <c r="I259" i="11"/>
  <c r="I260" i="11"/>
  <c r="I261" i="11"/>
  <c r="I262" i="11"/>
  <c r="I263" i="11"/>
  <c r="I264" i="11"/>
  <c r="I265" i="11"/>
  <c r="I266" i="11"/>
  <c r="I267" i="11"/>
  <c r="I268" i="11"/>
  <c r="I269" i="11"/>
  <c r="I270" i="11"/>
  <c r="I271" i="11"/>
  <c r="I272" i="11"/>
  <c r="I273" i="11"/>
  <c r="I274" i="11"/>
  <c r="I275" i="11"/>
  <c r="I276" i="11"/>
  <c r="I277" i="11"/>
  <c r="I278" i="11"/>
  <c r="I279" i="11"/>
  <c r="I280" i="11"/>
  <c r="I281" i="11"/>
  <c r="I282" i="11"/>
  <c r="I283" i="11"/>
  <c r="I284" i="11"/>
  <c r="I285" i="11"/>
  <c r="I286" i="11"/>
  <c r="I287" i="11"/>
  <c r="I288" i="11"/>
  <c r="I289" i="11"/>
  <c r="I290" i="11"/>
  <c r="I291" i="11"/>
  <c r="I292" i="11"/>
  <c r="I293" i="11"/>
  <c r="I294" i="11"/>
  <c r="I295" i="11"/>
  <c r="I296" i="11"/>
  <c r="I297" i="11"/>
  <c r="I298" i="11"/>
  <c r="I299" i="11"/>
  <c r="I300" i="11"/>
  <c r="I301" i="11"/>
  <c r="I302" i="11"/>
  <c r="I303" i="11"/>
  <c r="I304" i="11"/>
  <c r="I305" i="11"/>
  <c r="I306" i="11"/>
  <c r="I307" i="11"/>
  <c r="I308" i="11"/>
  <c r="I309" i="11"/>
  <c r="I310" i="11"/>
  <c r="I311" i="11"/>
  <c r="I312" i="11"/>
  <c r="I313" i="11"/>
  <c r="I314" i="11"/>
  <c r="I315" i="11"/>
  <c r="I316" i="11"/>
  <c r="I317" i="11"/>
  <c r="I318" i="11"/>
  <c r="I319" i="11"/>
  <c r="I320" i="11"/>
  <c r="I321" i="11"/>
  <c r="I322" i="11"/>
  <c r="I323" i="11"/>
  <c r="I324" i="11"/>
  <c r="I325" i="11"/>
  <c r="I326" i="11"/>
  <c r="I327" i="11"/>
  <c r="I328" i="11"/>
  <c r="I329" i="11"/>
  <c r="I330" i="11"/>
  <c r="I331" i="11"/>
  <c r="I332" i="11"/>
  <c r="I333" i="11"/>
  <c r="I334" i="11"/>
  <c r="I335" i="11"/>
  <c r="I336" i="11"/>
  <c r="I337" i="11"/>
  <c r="I338" i="11"/>
  <c r="I339" i="11"/>
  <c r="I340" i="11"/>
  <c r="I341" i="11"/>
  <c r="I342" i="11"/>
  <c r="I343" i="11"/>
  <c r="I344" i="11"/>
  <c r="I345" i="11"/>
  <c r="I346" i="11"/>
  <c r="I347" i="11"/>
  <c r="I348" i="11"/>
  <c r="I349" i="11"/>
  <c r="I350" i="11"/>
  <c r="I351" i="11"/>
  <c r="I352" i="11"/>
  <c r="I353" i="11"/>
  <c r="I354" i="11"/>
  <c r="I355" i="11"/>
  <c r="I356" i="11"/>
  <c r="I357" i="11"/>
  <c r="I358" i="11"/>
  <c r="I359" i="11"/>
  <c r="I360" i="11"/>
  <c r="I361" i="11"/>
  <c r="I362" i="11"/>
  <c r="I363" i="11"/>
  <c r="I364" i="11"/>
  <c r="I365" i="11"/>
  <c r="I366" i="11"/>
  <c r="I367" i="11"/>
  <c r="I368" i="11"/>
  <c r="I369" i="11"/>
  <c r="I370" i="11"/>
  <c r="I371" i="11"/>
  <c r="I372" i="11"/>
  <c r="I373" i="11"/>
  <c r="I374" i="11"/>
  <c r="I375" i="11"/>
  <c r="I376" i="11"/>
  <c r="I377" i="11"/>
  <c r="I378" i="11"/>
  <c r="I379" i="11"/>
  <c r="I380" i="11"/>
  <c r="I381" i="11"/>
  <c r="I382" i="11"/>
  <c r="I383" i="11"/>
  <c r="I384" i="11"/>
  <c r="I385" i="11"/>
  <c r="I386" i="11"/>
  <c r="I387" i="11"/>
  <c r="I388" i="11"/>
  <c r="I389" i="11"/>
  <c r="I390" i="11"/>
  <c r="I391" i="11"/>
  <c r="I392" i="11"/>
  <c r="I393" i="11"/>
  <c r="I394" i="11"/>
  <c r="I395" i="11"/>
  <c r="I396" i="11"/>
  <c r="I397" i="11"/>
  <c r="I398" i="11"/>
  <c r="I399" i="11"/>
  <c r="I400" i="11"/>
  <c r="I401" i="11"/>
  <c r="I402" i="11"/>
  <c r="I403" i="11"/>
  <c r="I404" i="11"/>
  <c r="I405" i="11"/>
  <c r="I406" i="11"/>
  <c r="I407" i="11"/>
  <c r="I408" i="11"/>
  <c r="I409" i="11"/>
  <c r="I410" i="11"/>
  <c r="I411" i="11"/>
  <c r="I412" i="11"/>
  <c r="I413" i="11"/>
  <c r="I414" i="11"/>
  <c r="I415" i="11"/>
  <c r="I416" i="11"/>
  <c r="I417" i="11"/>
  <c r="I418" i="11"/>
  <c r="I419" i="11"/>
  <c r="I420" i="11"/>
  <c r="I421" i="11"/>
  <c r="I422" i="11"/>
  <c r="I423" i="11"/>
  <c r="I424" i="11"/>
  <c r="I425" i="11"/>
  <c r="I426" i="11"/>
  <c r="I427" i="11"/>
  <c r="I428" i="11"/>
  <c r="I429" i="11"/>
  <c r="I430" i="11"/>
  <c r="I431" i="11"/>
  <c r="I432" i="11"/>
  <c r="I433" i="11"/>
  <c r="I434" i="11"/>
  <c r="I435" i="11"/>
  <c r="I436" i="11"/>
  <c r="I437" i="11"/>
  <c r="I438" i="11"/>
  <c r="I439" i="11"/>
  <c r="I440" i="11"/>
  <c r="I441" i="11"/>
  <c r="I442" i="11"/>
  <c r="I443" i="11"/>
  <c r="I444" i="11"/>
  <c r="I445" i="11"/>
  <c r="I446" i="11"/>
  <c r="I447" i="11"/>
  <c r="I448" i="11"/>
  <c r="I449" i="11"/>
  <c r="I450" i="11"/>
  <c r="I451" i="11"/>
  <c r="I452" i="11"/>
  <c r="I453" i="11"/>
  <c r="I454" i="11"/>
  <c r="I455" i="11"/>
  <c r="I456" i="11"/>
  <c r="I457" i="11"/>
  <c r="I458" i="11"/>
  <c r="I459" i="11"/>
  <c r="I460" i="11"/>
  <c r="I461" i="11"/>
  <c r="I462" i="11"/>
  <c r="I463" i="11"/>
  <c r="I464" i="11"/>
  <c r="I465" i="11"/>
  <c r="I466" i="11"/>
  <c r="I467" i="11"/>
  <c r="I468" i="11"/>
  <c r="I469" i="11"/>
  <c r="I470" i="11"/>
  <c r="I471" i="11"/>
  <c r="I472" i="11"/>
  <c r="I473" i="11"/>
  <c r="I474" i="11"/>
  <c r="I475" i="11"/>
  <c r="J21" i="11"/>
  <c r="J22" i="11"/>
  <c r="J23" i="11"/>
  <c r="J24" i="11"/>
  <c r="J25" i="11"/>
  <c r="J26" i="11"/>
  <c r="J27" i="11"/>
  <c r="J28" i="11"/>
  <c r="J29" i="11"/>
  <c r="J30" i="11"/>
  <c r="J31" i="11"/>
  <c r="J32" i="11"/>
  <c r="J33" i="11"/>
  <c r="J34" i="11"/>
  <c r="J35" i="11"/>
  <c r="J36" i="11"/>
  <c r="J37" i="11"/>
  <c r="J38" i="11"/>
  <c r="J39" i="11"/>
  <c r="J40" i="11"/>
  <c r="J41" i="11"/>
  <c r="J42" i="11"/>
  <c r="J43" i="11"/>
  <c r="J44" i="11"/>
  <c r="J45" i="11"/>
  <c r="J46" i="11"/>
  <c r="J47" i="11"/>
  <c r="J48" i="11"/>
  <c r="J49" i="11"/>
  <c r="J50" i="11"/>
  <c r="J51" i="11"/>
  <c r="J52" i="11"/>
  <c r="J53" i="11"/>
  <c r="J54" i="11"/>
  <c r="J55" i="11"/>
  <c r="J56" i="11"/>
  <c r="J57" i="11"/>
  <c r="J58" i="11"/>
  <c r="J59" i="11"/>
  <c r="J60" i="11"/>
  <c r="J61" i="11"/>
  <c r="J62" i="11"/>
  <c r="J63" i="11"/>
  <c r="J64" i="11"/>
  <c r="J65" i="11"/>
  <c r="J66" i="11"/>
  <c r="J67" i="11"/>
  <c r="J68" i="11"/>
  <c r="J69" i="11"/>
  <c r="J70" i="11"/>
  <c r="J71" i="11"/>
  <c r="J72" i="11"/>
  <c r="J73" i="11"/>
  <c r="J74" i="11"/>
  <c r="J75" i="11"/>
  <c r="J76" i="11"/>
  <c r="J77" i="11"/>
  <c r="J78" i="11"/>
  <c r="J79" i="11"/>
  <c r="J80" i="11"/>
  <c r="J81" i="11"/>
  <c r="J82" i="11"/>
  <c r="J83" i="11"/>
  <c r="J84" i="11"/>
  <c r="J85" i="11"/>
  <c r="J86" i="11"/>
  <c r="J87" i="11"/>
  <c r="J88" i="11"/>
  <c r="J89" i="11"/>
  <c r="J90" i="11"/>
  <c r="J91" i="11"/>
  <c r="J92" i="11"/>
  <c r="J93" i="11"/>
  <c r="J94" i="11"/>
  <c r="J95" i="11"/>
  <c r="J96" i="11"/>
  <c r="J97" i="11"/>
  <c r="J98" i="11"/>
  <c r="J99" i="11"/>
  <c r="J100" i="11"/>
  <c r="J101" i="11"/>
  <c r="J102" i="11"/>
  <c r="J103" i="11"/>
  <c r="J104" i="11"/>
  <c r="J105" i="11"/>
  <c r="J106" i="11"/>
  <c r="J107" i="11"/>
  <c r="J108" i="11"/>
  <c r="J109" i="11"/>
  <c r="J110" i="11"/>
  <c r="J111" i="11"/>
  <c r="J112" i="11"/>
  <c r="J113" i="11"/>
  <c r="J114" i="11"/>
  <c r="J115" i="11"/>
  <c r="J116" i="11"/>
  <c r="J117" i="11"/>
  <c r="J118" i="11"/>
  <c r="J119" i="11"/>
  <c r="J120" i="11"/>
  <c r="J121" i="11"/>
  <c r="J122" i="11"/>
  <c r="J123" i="11"/>
  <c r="J124" i="11"/>
  <c r="J125" i="11"/>
  <c r="J126" i="11"/>
  <c r="J127" i="11"/>
  <c r="J128" i="11"/>
  <c r="J129" i="11"/>
  <c r="J130" i="11"/>
  <c r="J131" i="11"/>
  <c r="J132" i="11"/>
  <c r="J133" i="11"/>
  <c r="J134" i="11"/>
  <c r="J135" i="11"/>
  <c r="J136" i="11"/>
  <c r="J137" i="11"/>
  <c r="J138" i="11"/>
  <c r="J139" i="11"/>
  <c r="J140" i="11"/>
  <c r="J141" i="11"/>
  <c r="J142" i="11"/>
  <c r="J143" i="11"/>
  <c r="J144" i="11"/>
  <c r="J145" i="11"/>
  <c r="J146" i="11"/>
  <c r="J147" i="11"/>
  <c r="J148" i="11"/>
  <c r="J149" i="11"/>
  <c r="J150" i="11"/>
  <c r="J151" i="11"/>
  <c r="J152" i="11"/>
  <c r="J153" i="11"/>
  <c r="J154" i="11"/>
  <c r="J155" i="11"/>
  <c r="J156" i="11"/>
  <c r="J157" i="11"/>
  <c r="J158" i="11"/>
  <c r="J159" i="11"/>
  <c r="J160" i="11"/>
  <c r="J161" i="11"/>
  <c r="J162" i="11"/>
  <c r="J163" i="11"/>
  <c r="J164" i="11"/>
  <c r="J165" i="11"/>
  <c r="J166" i="11"/>
  <c r="J167" i="11"/>
  <c r="J168" i="11"/>
  <c r="J169" i="11"/>
  <c r="J170" i="11"/>
  <c r="J171" i="11"/>
  <c r="J172" i="11"/>
  <c r="J173" i="11"/>
  <c r="J174" i="11"/>
  <c r="J175" i="11"/>
  <c r="J176" i="11"/>
  <c r="J177" i="11"/>
  <c r="J178" i="11"/>
  <c r="J179" i="11"/>
  <c r="J180" i="11"/>
  <c r="J181" i="11"/>
  <c r="J182" i="11"/>
  <c r="J183" i="11"/>
  <c r="J184" i="11"/>
  <c r="J185" i="11"/>
  <c r="J186" i="11"/>
  <c r="J187" i="11"/>
  <c r="J188" i="11"/>
  <c r="J189" i="11"/>
  <c r="J190" i="11"/>
  <c r="J191" i="11"/>
  <c r="J192" i="11"/>
  <c r="J193" i="11"/>
  <c r="J194" i="11"/>
  <c r="J195" i="11"/>
  <c r="J196" i="11"/>
  <c r="J197" i="11"/>
  <c r="J198" i="11"/>
  <c r="J199" i="11"/>
  <c r="J200" i="11"/>
  <c r="J201" i="11"/>
  <c r="J202" i="11"/>
  <c r="J203" i="11"/>
  <c r="J204" i="11"/>
  <c r="J205" i="11"/>
  <c r="J206" i="11"/>
  <c r="J207" i="11"/>
  <c r="J208" i="11"/>
  <c r="J209" i="11"/>
  <c r="J210" i="11"/>
  <c r="J211" i="11"/>
  <c r="J212" i="11"/>
  <c r="J213" i="11"/>
  <c r="J214" i="11"/>
  <c r="J215" i="11"/>
  <c r="J216" i="11"/>
  <c r="J217" i="11"/>
  <c r="J218" i="11"/>
  <c r="J219" i="11"/>
  <c r="J220" i="11"/>
  <c r="J221" i="11"/>
  <c r="J222" i="11"/>
  <c r="J223" i="11"/>
  <c r="J224" i="11"/>
  <c r="J225" i="11"/>
  <c r="J226" i="11"/>
  <c r="J227" i="11"/>
  <c r="J228" i="11"/>
  <c r="J229" i="11"/>
  <c r="J230" i="11"/>
  <c r="J231" i="11"/>
  <c r="J232" i="11"/>
  <c r="J233" i="11"/>
  <c r="J234" i="11"/>
  <c r="J235" i="11"/>
  <c r="J236" i="11"/>
  <c r="J237" i="11"/>
  <c r="J238" i="11"/>
  <c r="J239" i="11"/>
  <c r="J240" i="11"/>
  <c r="J241" i="11"/>
  <c r="J242" i="11"/>
  <c r="J243" i="11"/>
  <c r="J244" i="11"/>
  <c r="J245" i="11"/>
  <c r="J246" i="11"/>
  <c r="J247" i="11"/>
  <c r="J248" i="11"/>
  <c r="J249" i="11"/>
  <c r="J250" i="11"/>
  <c r="J251" i="11"/>
  <c r="J252" i="11"/>
  <c r="J253" i="11"/>
  <c r="J254" i="11"/>
  <c r="J255" i="11"/>
  <c r="J256" i="11"/>
  <c r="J257" i="11"/>
  <c r="J258" i="11"/>
  <c r="J259" i="11"/>
  <c r="J260" i="11"/>
  <c r="J261" i="11"/>
  <c r="J262" i="11"/>
  <c r="J263" i="11"/>
  <c r="J264" i="11"/>
  <c r="J265" i="11"/>
  <c r="J266" i="11"/>
  <c r="J267" i="11"/>
  <c r="J268" i="11"/>
  <c r="J269" i="11"/>
  <c r="J270" i="11"/>
  <c r="J271" i="11"/>
  <c r="J272" i="11"/>
  <c r="J273" i="11"/>
  <c r="J274" i="11"/>
  <c r="J275" i="11"/>
  <c r="J276" i="11"/>
  <c r="J277" i="11"/>
  <c r="J278" i="11"/>
  <c r="J279" i="11"/>
  <c r="J280" i="11"/>
  <c r="J281" i="11"/>
  <c r="J282" i="11"/>
  <c r="J283" i="11"/>
  <c r="J284" i="11"/>
  <c r="J285" i="11"/>
  <c r="J286" i="11"/>
  <c r="J287" i="11"/>
  <c r="J288" i="11"/>
  <c r="J289" i="11"/>
  <c r="J290" i="11"/>
  <c r="J291" i="11"/>
  <c r="J292" i="11"/>
  <c r="J293" i="11"/>
  <c r="J294" i="11"/>
  <c r="J295" i="11"/>
  <c r="J296" i="11"/>
  <c r="J297" i="11"/>
  <c r="J298" i="11"/>
  <c r="J299" i="11"/>
  <c r="J300" i="11"/>
  <c r="J301" i="11"/>
  <c r="J302" i="11"/>
  <c r="J303" i="11"/>
  <c r="J304" i="11"/>
  <c r="J305" i="11"/>
  <c r="J306" i="11"/>
  <c r="J307" i="11"/>
  <c r="J308" i="11"/>
  <c r="J309" i="11"/>
  <c r="J310" i="11"/>
  <c r="J311" i="11"/>
  <c r="J312" i="11"/>
  <c r="J313" i="11"/>
  <c r="J314" i="11"/>
  <c r="J315" i="11"/>
  <c r="J316" i="11"/>
  <c r="J317" i="11"/>
  <c r="J318" i="11"/>
  <c r="J319" i="11"/>
  <c r="J320" i="11"/>
  <c r="J321" i="11"/>
  <c r="J322" i="11"/>
  <c r="J323" i="11"/>
  <c r="J324" i="11"/>
  <c r="J325" i="11"/>
  <c r="J326" i="11"/>
  <c r="J327" i="11"/>
  <c r="J328" i="11"/>
  <c r="J329" i="11"/>
  <c r="J330" i="11"/>
  <c r="J331" i="11"/>
  <c r="J332" i="11"/>
  <c r="J333" i="11"/>
  <c r="J334" i="11"/>
  <c r="J335" i="11"/>
  <c r="J336" i="11"/>
  <c r="J337" i="11"/>
  <c r="J338" i="11"/>
  <c r="J339" i="11"/>
  <c r="J340" i="11"/>
  <c r="J341" i="11"/>
  <c r="J342" i="11"/>
  <c r="J343" i="11"/>
  <c r="J344" i="11"/>
  <c r="J345" i="11"/>
  <c r="J346" i="11"/>
  <c r="J347" i="11"/>
  <c r="J348" i="11"/>
  <c r="J349" i="11"/>
  <c r="J350" i="11"/>
  <c r="J351" i="11"/>
  <c r="J352" i="11"/>
  <c r="J353" i="11"/>
  <c r="J354" i="11"/>
  <c r="J355" i="11"/>
  <c r="J356" i="11"/>
  <c r="J357" i="11"/>
  <c r="J358" i="11"/>
  <c r="J359" i="11"/>
  <c r="J360" i="11"/>
  <c r="J361" i="11"/>
  <c r="J362" i="11"/>
  <c r="J363" i="11"/>
  <c r="J364" i="11"/>
  <c r="J365" i="11"/>
  <c r="J366" i="11"/>
  <c r="J367" i="11"/>
  <c r="J368" i="11"/>
  <c r="J369" i="11"/>
  <c r="J370" i="11"/>
  <c r="J371" i="11"/>
  <c r="J372" i="11"/>
  <c r="J373" i="11"/>
  <c r="J374" i="11"/>
  <c r="J375" i="11"/>
  <c r="J376" i="11"/>
  <c r="J377" i="11"/>
  <c r="J378" i="11"/>
  <c r="J379" i="11"/>
  <c r="J380" i="11"/>
  <c r="J381" i="11"/>
  <c r="J382" i="11"/>
  <c r="J383" i="11"/>
  <c r="J384" i="11"/>
  <c r="J385" i="11"/>
  <c r="J386" i="11"/>
  <c r="J387" i="11"/>
  <c r="J388" i="11"/>
  <c r="J389" i="11"/>
  <c r="J390" i="11"/>
  <c r="J391" i="11"/>
  <c r="J392" i="11"/>
  <c r="J393" i="11"/>
  <c r="J394" i="11"/>
  <c r="J395" i="11"/>
  <c r="J396" i="11"/>
  <c r="J397" i="11"/>
  <c r="J398" i="11"/>
  <c r="J399" i="11"/>
  <c r="J400" i="11"/>
  <c r="J401" i="11"/>
  <c r="J402" i="11"/>
  <c r="J403" i="11"/>
  <c r="J404" i="11"/>
  <c r="J405" i="11"/>
  <c r="J406" i="11"/>
  <c r="J407" i="11"/>
  <c r="J408" i="11"/>
  <c r="J409" i="11"/>
  <c r="J410" i="11"/>
  <c r="J411" i="11"/>
  <c r="J412" i="11"/>
  <c r="J413" i="11"/>
  <c r="J414" i="11"/>
  <c r="J415" i="11"/>
  <c r="J416" i="11"/>
  <c r="J417" i="11"/>
  <c r="J418" i="11"/>
  <c r="J419" i="11"/>
  <c r="J420" i="11"/>
  <c r="J421" i="11"/>
  <c r="J422" i="11"/>
  <c r="J423" i="11"/>
  <c r="J424" i="11"/>
  <c r="J425" i="11"/>
  <c r="J426" i="11"/>
  <c r="J427" i="11"/>
  <c r="J428" i="11"/>
  <c r="J429" i="11"/>
  <c r="J430" i="11"/>
  <c r="J431" i="11"/>
  <c r="J432" i="11"/>
  <c r="J433" i="11"/>
  <c r="J434" i="11"/>
  <c r="J435" i="11"/>
  <c r="J436" i="11"/>
  <c r="J437" i="11"/>
  <c r="J438" i="11"/>
  <c r="J439" i="11"/>
  <c r="J440" i="11"/>
  <c r="J441" i="11"/>
  <c r="J442" i="11"/>
  <c r="J443" i="11"/>
  <c r="J444" i="11"/>
  <c r="J445" i="11"/>
  <c r="J446" i="11"/>
  <c r="J447" i="11"/>
  <c r="J448" i="11"/>
  <c r="J449" i="11"/>
  <c r="J450" i="11"/>
  <c r="J451" i="11"/>
  <c r="J452" i="11"/>
  <c r="J453" i="11"/>
  <c r="J454" i="11"/>
  <c r="J455" i="11"/>
  <c r="J456" i="11"/>
  <c r="J457" i="11"/>
  <c r="J458" i="11"/>
  <c r="J459" i="11"/>
  <c r="J460" i="11"/>
  <c r="J461" i="11"/>
  <c r="J462" i="11"/>
  <c r="J463" i="11"/>
  <c r="J464" i="11"/>
  <c r="J465" i="11"/>
  <c r="J466" i="11"/>
  <c r="J467" i="11"/>
  <c r="J468" i="11"/>
  <c r="J469" i="11"/>
  <c r="J470" i="11"/>
  <c r="J471" i="11"/>
  <c r="J472" i="11"/>
  <c r="J473" i="11"/>
  <c r="J474" i="11"/>
  <c r="J475" i="11"/>
  <c r="C10" i="23" l="1"/>
  <c r="G10" i="23" s="1"/>
  <c r="D10" i="23"/>
  <c r="I18" i="11"/>
  <c r="I12" i="11"/>
  <c r="I17" i="11"/>
  <c r="I15" i="11"/>
  <c r="I13" i="11"/>
  <c r="J12" i="11" l="1"/>
  <c r="J13" i="11"/>
  <c r="J14" i="11" l="1"/>
  <c r="J15" i="11"/>
  <c r="J16" i="11" s="1"/>
  <c r="J18" i="11" l="1"/>
  <c r="J19" i="11" s="1"/>
  <c r="J20" i="11" s="1"/>
  <c r="J17" i="11"/>
  <c r="J1" i="11" s="1"/>
  <c r="E10" i="23" l="1"/>
  <c r="I186" i="6"/>
  <c r="I185" i="6"/>
  <c r="I184" i="6"/>
  <c r="I183" i="6"/>
  <c r="I182" i="6"/>
  <c r="I181" i="6"/>
  <c r="I180" i="6"/>
  <c r="I179" i="6"/>
  <c r="I178" i="6"/>
  <c r="I177" i="6"/>
  <c r="I176" i="6"/>
  <c r="I175" i="6"/>
  <c r="I174" i="6"/>
  <c r="I173" i="6"/>
  <c r="I172" i="6"/>
  <c r="I171" i="6"/>
  <c r="I170" i="6"/>
  <c r="I169" i="6"/>
  <c r="I168" i="6"/>
  <c r="I167" i="6"/>
  <c r="I166" i="6"/>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5" i="6"/>
  <c r="I134" i="6"/>
  <c r="I133" i="6"/>
  <c r="I132" i="6"/>
  <c r="I131" i="6"/>
  <c r="I130" i="6"/>
  <c r="I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100" i="6"/>
  <c r="I99" i="6"/>
  <c r="I98" i="6"/>
  <c r="I97" i="6"/>
  <c r="I96" i="6"/>
  <c r="I95" i="6"/>
  <c r="I94" i="6"/>
  <c r="I93" i="6"/>
  <c r="I92" i="6"/>
  <c r="I91" i="6"/>
  <c r="I90" i="6"/>
  <c r="I89" i="6"/>
  <c r="I88" i="6"/>
  <c r="I87" i="6"/>
  <c r="I86" i="6"/>
  <c r="I85" i="6"/>
  <c r="I84" i="6"/>
  <c r="I83" i="6"/>
  <c r="I82" i="6"/>
  <c r="I81" i="6"/>
  <c r="I80" i="6"/>
  <c r="I79" i="6"/>
  <c r="I78" i="6"/>
  <c r="I77" i="6"/>
  <c r="I76" i="6"/>
  <c r="I75" i="6"/>
  <c r="I74" i="6"/>
  <c r="I73" i="6"/>
  <c r="I72" i="6"/>
  <c r="I71" i="6"/>
  <c r="I70" i="6"/>
  <c r="I69" i="6"/>
  <c r="I68" i="6"/>
  <c r="I67" i="6"/>
  <c r="I66" i="6"/>
  <c r="I65" i="6"/>
  <c r="I64" i="6"/>
  <c r="I63" i="6"/>
  <c r="I62" i="6"/>
  <c r="I61" i="6"/>
  <c r="I60" i="6"/>
  <c r="I59" i="6"/>
  <c r="I58" i="6"/>
  <c r="I57" i="6"/>
  <c r="I56"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I9" i="6"/>
  <c r="I8" i="6"/>
  <c r="K1" i="9" l="1"/>
  <c r="A11" i="23" s="1"/>
  <c r="A476" i="11"/>
  <c r="E10" i="22" l="1"/>
  <c r="A12" i="23"/>
  <c r="B11" i="23"/>
  <c r="E11" i="23" s="1"/>
  <c r="F11" i="23" l="1"/>
  <c r="C11" i="23"/>
  <c r="G11" i="23" s="1"/>
  <c r="D11" i="23"/>
  <c r="A13" i="23"/>
  <c r="B12" i="23"/>
  <c r="E12" i="23" s="1"/>
  <c r="F12" i="23" l="1"/>
  <c r="C12" i="23"/>
  <c r="G12" i="23" s="1"/>
  <c r="D12" i="23"/>
  <c r="A14" i="23"/>
  <c r="B13" i="23"/>
  <c r="E13" i="23" s="1"/>
  <c r="D10" i="22"/>
  <c r="C10" i="22"/>
  <c r="G10" i="22" s="1"/>
  <c r="F13" i="23" l="1"/>
  <c r="C13" i="23"/>
  <c r="G13" i="23" s="1"/>
  <c r="D13" i="23"/>
  <c r="A15" i="23"/>
  <c r="B14" i="23"/>
  <c r="E14" i="23" s="1"/>
  <c r="A11" i="22"/>
  <c r="F14" i="23" l="1"/>
  <c r="B11" i="22"/>
  <c r="F11" i="22" s="1"/>
  <c r="E11" i="22"/>
  <c r="C14" i="23"/>
  <c r="G14" i="23" s="1"/>
  <c r="D14" i="23"/>
  <c r="A16" i="23"/>
  <c r="B15" i="23"/>
  <c r="F15" i="23" s="1"/>
  <c r="A12" i="22"/>
  <c r="B12" i="22" l="1"/>
  <c r="F12" i="22" s="1"/>
  <c r="C15" i="23"/>
  <c r="G15" i="23" s="1"/>
  <c r="A17" i="23"/>
  <c r="B16" i="23"/>
  <c r="F16" i="23" s="1"/>
  <c r="D15" i="23"/>
  <c r="E15" i="23"/>
  <c r="D11" i="22"/>
  <c r="C11" i="22"/>
  <c r="G11" i="22" s="1"/>
  <c r="A13" i="22"/>
  <c r="E12" i="22" l="1"/>
  <c r="B13" i="22"/>
  <c r="E13" i="22" s="1"/>
  <c r="C16" i="23"/>
  <c r="G16" i="23" s="1"/>
  <c r="E16" i="23"/>
  <c r="A18" i="23"/>
  <c r="B17" i="23"/>
  <c r="E17" i="23" s="1"/>
  <c r="D16" i="23"/>
  <c r="A14" i="22"/>
  <c r="C12" i="22"/>
  <c r="G12" i="22" s="1"/>
  <c r="D12" i="22"/>
  <c r="F13" i="22" l="1"/>
  <c r="F17" i="23"/>
  <c r="B14" i="22"/>
  <c r="E14" i="22" s="1"/>
  <c r="D17" i="23"/>
  <c r="C17" i="23"/>
  <c r="G17" i="23" s="1"/>
  <c r="A19" i="23"/>
  <c r="B18" i="23"/>
  <c r="E18" i="23" s="1"/>
  <c r="D13" i="22"/>
  <c r="C13" i="22"/>
  <c r="G13" i="22" s="1"/>
  <c r="A15" i="22"/>
  <c r="F18" i="23" l="1"/>
  <c r="F14" i="22"/>
  <c r="B15" i="22"/>
  <c r="F15" i="22" s="1"/>
  <c r="A20" i="23"/>
  <c r="B19" i="23"/>
  <c r="E19" i="23" s="1"/>
  <c r="D19" i="23"/>
  <c r="C19" i="23"/>
  <c r="G19" i="23" s="1"/>
  <c r="C18" i="23"/>
  <c r="G18" i="23" s="1"/>
  <c r="D18" i="23"/>
  <c r="A16" i="22"/>
  <c r="D14" i="22"/>
  <c r="C14" i="22"/>
  <c r="G14" i="22" s="1"/>
  <c r="E15" i="22" l="1"/>
  <c r="F19" i="23"/>
  <c r="B16" i="22"/>
  <c r="F16" i="22" s="1"/>
  <c r="A21" i="23"/>
  <c r="B20" i="23"/>
  <c r="E20" i="23" s="1"/>
  <c r="C15" i="22"/>
  <c r="G15" i="22" s="1"/>
  <c r="D15" i="22"/>
  <c r="A17" i="22"/>
  <c r="E16" i="22" l="1"/>
  <c r="C20" i="23"/>
  <c r="G20" i="23" s="1"/>
  <c r="F20" i="23"/>
  <c r="B17" i="22"/>
  <c r="F17" i="22" s="1"/>
  <c r="D20" i="23"/>
  <c r="A22" i="23"/>
  <c r="B21" i="23"/>
  <c r="D21" i="23" s="1"/>
  <c r="D16" i="22"/>
  <c r="C16" i="22"/>
  <c r="G16" i="22" s="1"/>
  <c r="A18" i="22"/>
  <c r="E17" i="22" l="1"/>
  <c r="F21" i="23"/>
  <c r="B18" i="22"/>
  <c r="F18" i="22" s="1"/>
  <c r="C21" i="23"/>
  <c r="G21" i="23" s="1"/>
  <c r="E21" i="23"/>
  <c r="A23" i="23"/>
  <c r="B22" i="23"/>
  <c r="E22" i="23" s="1"/>
  <c r="A19" i="22"/>
  <c r="D17" i="22"/>
  <c r="C17" i="22"/>
  <c r="G17" i="22" s="1"/>
  <c r="F22" i="23" l="1"/>
  <c r="E18" i="22"/>
  <c r="B19" i="22"/>
  <c r="F19" i="22" s="1"/>
  <c r="E19" i="22"/>
  <c r="C22" i="23"/>
  <c r="G22" i="23" s="1"/>
  <c r="D22" i="23"/>
  <c r="A24" i="23"/>
  <c r="B23" i="23"/>
  <c r="C23" i="23" s="1"/>
  <c r="G23" i="23" s="1"/>
  <c r="C18" i="22"/>
  <c r="G18" i="22" s="1"/>
  <c r="D18" i="22"/>
  <c r="A20" i="22"/>
  <c r="C19" i="22"/>
  <c r="G19" i="22" s="1"/>
  <c r="D19" i="22"/>
  <c r="F23" i="23" l="1"/>
  <c r="B20" i="22"/>
  <c r="F20" i="22" s="1"/>
  <c r="E23" i="23"/>
  <c r="D23" i="23"/>
  <c r="A25" i="23"/>
  <c r="B24" i="23"/>
  <c r="E24" i="23" s="1"/>
  <c r="A21" i="22"/>
  <c r="C20" i="22"/>
  <c r="G20" i="22" s="1"/>
  <c r="D20" i="22"/>
  <c r="D24" i="23" l="1"/>
  <c r="F24" i="23"/>
  <c r="E20" i="22"/>
  <c r="B21" i="22"/>
  <c r="F21" i="22" s="1"/>
  <c r="C24" i="23"/>
  <c r="G24" i="23" s="1"/>
  <c r="A26" i="23"/>
  <c r="B25" i="23"/>
  <c r="E25" i="23" s="1"/>
  <c r="A22" i="22"/>
  <c r="F22" i="22" s="1"/>
  <c r="F25" i="23" l="1"/>
  <c r="E21" i="22"/>
  <c r="D21" i="22"/>
  <c r="C21" i="22"/>
  <c r="G21" i="22" s="1"/>
  <c r="E22" i="22"/>
  <c r="B22" i="22"/>
  <c r="C25" i="23"/>
  <c r="G25" i="23" s="1"/>
  <c r="D25" i="23"/>
  <c r="A27" i="23"/>
  <c r="B26" i="23"/>
  <c r="F26" i="23" s="1"/>
  <c r="A23" i="22"/>
  <c r="F23" i="22" s="1"/>
  <c r="C22" i="22"/>
  <c r="G22" i="22" s="1"/>
  <c r="D22" i="22"/>
  <c r="B23" i="22" l="1"/>
  <c r="E23" i="22"/>
  <c r="E26" i="23"/>
  <c r="D26" i="23"/>
  <c r="C26" i="23"/>
  <c r="G26" i="23" s="1"/>
  <c r="A28" i="23"/>
  <c r="B27" i="23"/>
  <c r="F27" i="23" s="1"/>
  <c r="A24" i="22"/>
  <c r="F24" i="22" s="1"/>
  <c r="D23" i="22"/>
  <c r="C23" i="22"/>
  <c r="G23" i="22" s="1"/>
  <c r="B24" i="22" l="1"/>
  <c r="E24" i="22"/>
  <c r="A29" i="23"/>
  <c r="B28" i="23"/>
  <c r="E28" i="23" s="1"/>
  <c r="E27" i="23"/>
  <c r="C27" i="23"/>
  <c r="G27" i="23" s="1"/>
  <c r="D27" i="23"/>
  <c r="A25" i="22"/>
  <c r="F25" i="22" s="1"/>
  <c r="C24" i="22"/>
  <c r="G24" i="22" s="1"/>
  <c r="D24" i="22"/>
  <c r="F28" i="23" l="1"/>
  <c r="B25" i="22"/>
  <c r="E25" i="22"/>
  <c r="C28" i="23"/>
  <c r="G28" i="23" s="1"/>
  <c r="D28" i="23"/>
  <c r="A30" i="23"/>
  <c r="B29" i="23"/>
  <c r="E29" i="23" s="1"/>
  <c r="A26" i="22"/>
  <c r="F26" i="22" s="1"/>
  <c r="C25" i="22"/>
  <c r="G25" i="22" s="1"/>
  <c r="D25" i="22"/>
  <c r="F29" i="23" l="1"/>
  <c r="B26" i="22"/>
  <c r="E26" i="22"/>
  <c r="C29" i="23"/>
  <c r="G29" i="23" s="1"/>
  <c r="D29" i="23"/>
  <c r="A31" i="23"/>
  <c r="B30" i="23"/>
  <c r="E30" i="23" s="1"/>
  <c r="A27" i="22"/>
  <c r="F27" i="22" s="1"/>
  <c r="C26" i="22"/>
  <c r="G26" i="22" s="1"/>
  <c r="D26" i="22"/>
  <c r="F30" i="23" l="1"/>
  <c r="B27" i="22"/>
  <c r="E27" i="22"/>
  <c r="D30" i="23"/>
  <c r="C30" i="23"/>
  <c r="G30" i="23" s="1"/>
  <c r="A32" i="23"/>
  <c r="B31" i="23"/>
  <c r="D31" i="23" s="1"/>
  <c r="A28" i="22"/>
  <c r="F28" i="22" s="1"/>
  <c r="D27" i="22"/>
  <c r="C27" i="22"/>
  <c r="G27" i="22" s="1"/>
  <c r="F31" i="23" l="1"/>
  <c r="B28" i="22"/>
  <c r="E28" i="22"/>
  <c r="E31" i="23"/>
  <c r="C31" i="23"/>
  <c r="G31" i="23" s="1"/>
  <c r="A33" i="23"/>
  <c r="B32" i="23"/>
  <c r="E32" i="23" s="1"/>
  <c r="C32" i="23"/>
  <c r="G32" i="23" s="1"/>
  <c r="A29" i="22"/>
  <c r="F29" i="22" s="1"/>
  <c r="D28" i="22"/>
  <c r="C28" i="22"/>
  <c r="G28" i="22" s="1"/>
  <c r="F32" i="23" l="1"/>
  <c r="E29" i="22"/>
  <c r="B29" i="22"/>
  <c r="D32" i="23"/>
  <c r="A34" i="23"/>
  <c r="B33" i="23"/>
  <c r="C33" i="23" s="1"/>
  <c r="G33" i="23" s="1"/>
  <c r="A30" i="22"/>
  <c r="F30" i="22" s="1"/>
  <c r="C29" i="22"/>
  <c r="G29" i="22" s="1"/>
  <c r="D29" i="22"/>
  <c r="D33" i="23" l="1"/>
  <c r="F33" i="23"/>
  <c r="E30" i="22"/>
  <c r="B30" i="22"/>
  <c r="E33" i="23"/>
  <c r="A35" i="23"/>
  <c r="B34" i="23"/>
  <c r="E34" i="23" s="1"/>
  <c r="A31" i="22"/>
  <c r="F31" i="22" s="1"/>
  <c r="D30" i="22"/>
  <c r="C30" i="22"/>
  <c r="G30" i="22" s="1"/>
  <c r="D34" i="23" l="1"/>
  <c r="F35" i="23"/>
  <c r="F34" i="23"/>
  <c r="B31" i="22"/>
  <c r="E31" i="22"/>
  <c r="C34" i="23"/>
  <c r="G34" i="23" s="1"/>
  <c r="A36" i="23"/>
  <c r="B35" i="23"/>
  <c r="A32" i="22"/>
  <c r="F32" i="22" s="1"/>
  <c r="C31" i="22"/>
  <c r="G31" i="22" s="1"/>
  <c r="D31" i="22"/>
  <c r="B32" i="22" l="1"/>
  <c r="E32" i="22"/>
  <c r="E35" i="23"/>
  <c r="A37" i="23"/>
  <c r="B36" i="23"/>
  <c r="E36" i="23" s="1"/>
  <c r="C35" i="23"/>
  <c r="G35" i="23" s="1"/>
  <c r="D35" i="23"/>
  <c r="A33" i="22"/>
  <c r="F33" i="22" s="1"/>
  <c r="C32" i="22"/>
  <c r="G32" i="22" s="1"/>
  <c r="D32" i="22"/>
  <c r="F36" i="23" l="1"/>
  <c r="E33" i="22"/>
  <c r="B33" i="22"/>
  <c r="C36" i="23"/>
  <c r="G36" i="23" s="1"/>
  <c r="D36" i="23"/>
  <c r="A38" i="23"/>
  <c r="B37" i="23"/>
  <c r="F37" i="23" s="1"/>
  <c r="A34" i="22"/>
  <c r="F34" i="22" s="1"/>
  <c r="D33" i="22"/>
  <c r="C33" i="22"/>
  <c r="G33" i="22" s="1"/>
  <c r="E37" i="23" l="1"/>
  <c r="D37" i="23"/>
  <c r="C37" i="23"/>
  <c r="G37" i="23" s="1"/>
  <c r="F38" i="23"/>
  <c r="B34" i="22"/>
  <c r="E34" i="22"/>
  <c r="A39" i="23"/>
  <c r="B38" i="23"/>
  <c r="E38" i="23" s="1"/>
  <c r="A35" i="22"/>
  <c r="F35" i="22" s="1"/>
  <c r="D34" i="22"/>
  <c r="C34" i="22"/>
  <c r="G34" i="22" s="1"/>
  <c r="B35" i="22" l="1"/>
  <c r="E35" i="22"/>
  <c r="D38" i="23"/>
  <c r="C38" i="23"/>
  <c r="G38" i="23" s="1"/>
  <c r="A40" i="23"/>
  <c r="B39" i="23"/>
  <c r="E39" i="23" s="1"/>
  <c r="C35" i="22"/>
  <c r="G35" i="22" s="1"/>
  <c r="D35" i="22"/>
  <c r="A36" i="22"/>
  <c r="F36" i="22" s="1"/>
  <c r="F39" i="23" l="1"/>
  <c r="B36" i="22"/>
  <c r="E36" i="22"/>
  <c r="D39" i="23"/>
  <c r="A41" i="23"/>
  <c r="B40" i="23"/>
  <c r="E40" i="23" s="1"/>
  <c r="C39" i="23"/>
  <c r="G39" i="23" s="1"/>
  <c r="A37" i="22"/>
  <c r="F37" i="22" s="1"/>
  <c r="D36" i="22"/>
  <c r="C36" i="22"/>
  <c r="G36" i="22" s="1"/>
  <c r="F40" i="23" l="1"/>
  <c r="E37" i="22"/>
  <c r="B37" i="22"/>
  <c r="D40" i="23"/>
  <c r="C40" i="23"/>
  <c r="G40" i="23" s="1"/>
  <c r="A42" i="23"/>
  <c r="B41" i="23"/>
  <c r="E41" i="23" s="1"/>
  <c r="A38" i="22"/>
  <c r="F38" i="22" s="1"/>
  <c r="D37" i="22"/>
  <c r="C37" i="22"/>
  <c r="G37" i="22" s="1"/>
  <c r="F41" i="23" l="1"/>
  <c r="E38" i="22"/>
  <c r="B38" i="22"/>
  <c r="D41" i="23"/>
  <c r="C41" i="23"/>
  <c r="G41" i="23" s="1"/>
  <c r="A43" i="23"/>
  <c r="B42" i="23"/>
  <c r="E42" i="23" s="1"/>
  <c r="A39" i="22"/>
  <c r="F39" i="22" s="1"/>
  <c r="D38" i="22"/>
  <c r="C38" i="22"/>
  <c r="G38" i="22" s="1"/>
  <c r="F42" i="23" l="1"/>
  <c r="E39" i="22"/>
  <c r="B39" i="22"/>
  <c r="C42" i="23"/>
  <c r="G42" i="23" s="1"/>
  <c r="D42" i="23"/>
  <c r="A44" i="23"/>
  <c r="B43" i="23"/>
  <c r="E43" i="23" s="1"/>
  <c r="A40" i="22"/>
  <c r="F40" i="22" s="1"/>
  <c r="D39" i="22"/>
  <c r="C39" i="22"/>
  <c r="G39" i="22" s="1"/>
  <c r="F43" i="23" l="1"/>
  <c r="E40" i="22"/>
  <c r="B40" i="22"/>
  <c r="A45" i="23"/>
  <c r="B44" i="23"/>
  <c r="E44" i="23" s="1"/>
  <c r="C43" i="23"/>
  <c r="G43" i="23" s="1"/>
  <c r="D43" i="23"/>
  <c r="A41" i="22"/>
  <c r="F41" i="22" s="1"/>
  <c r="C40" i="22"/>
  <c r="G40" i="22" s="1"/>
  <c r="D40" i="22"/>
  <c r="F44" i="23" l="1"/>
  <c r="E41" i="22"/>
  <c r="B41" i="22"/>
  <c r="C44" i="23"/>
  <c r="G44" i="23" s="1"/>
  <c r="D44" i="23"/>
  <c r="A46" i="23"/>
  <c r="B45" i="23"/>
  <c r="D45" i="23" s="1"/>
  <c r="A42" i="22"/>
  <c r="F42" i="22" s="1"/>
  <c r="D41" i="22"/>
  <c r="C41" i="22"/>
  <c r="G41" i="22" s="1"/>
  <c r="F45" i="23" l="1"/>
  <c r="E42" i="22"/>
  <c r="B42" i="22"/>
  <c r="C45" i="23"/>
  <c r="G45" i="23" s="1"/>
  <c r="E45" i="23"/>
  <c r="A47" i="23"/>
  <c r="B46" i="23"/>
  <c r="E46" i="23" s="1"/>
  <c r="A43" i="22"/>
  <c r="F43" i="22" s="1"/>
  <c r="D42" i="22"/>
  <c r="C42" i="22"/>
  <c r="G42" i="22" s="1"/>
  <c r="F46" i="23" l="1"/>
  <c r="B43" i="22"/>
  <c r="E43" i="22"/>
  <c r="C46" i="23"/>
  <c r="G46" i="23" s="1"/>
  <c r="D46" i="23"/>
  <c r="A48" i="23"/>
  <c r="B47" i="23"/>
  <c r="E47" i="23" s="1"/>
  <c r="A44" i="22"/>
  <c r="F44" i="22" s="1"/>
  <c r="D43" i="22"/>
  <c r="C43" i="22"/>
  <c r="G43" i="22" s="1"/>
  <c r="F47" i="23" l="1"/>
  <c r="B44" i="22"/>
  <c r="E44" i="22"/>
  <c r="C47" i="23"/>
  <c r="G47" i="23" s="1"/>
  <c r="A49" i="23"/>
  <c r="B48" i="23"/>
  <c r="E48" i="23" s="1"/>
  <c r="D47" i="23"/>
  <c r="A45" i="22"/>
  <c r="F45" i="22" s="1"/>
  <c r="D44" i="22"/>
  <c r="C44" i="22"/>
  <c r="G44" i="22" s="1"/>
  <c r="F48" i="23" l="1"/>
  <c r="E45" i="22"/>
  <c r="B45" i="22"/>
  <c r="C48" i="23"/>
  <c r="G48" i="23" s="1"/>
  <c r="D48" i="23"/>
  <c r="A50" i="23"/>
  <c r="B49" i="23"/>
  <c r="C49" i="23" s="1"/>
  <c r="G49" i="23" s="1"/>
  <c r="A46" i="22"/>
  <c r="F46" i="22" s="1"/>
  <c r="C45" i="22"/>
  <c r="G45" i="22" s="1"/>
  <c r="D45" i="22"/>
  <c r="F49" i="23" l="1"/>
  <c r="E46" i="22"/>
  <c r="B46" i="22"/>
  <c r="D49" i="23"/>
  <c r="E49" i="23"/>
  <c r="A51" i="23"/>
  <c r="B50" i="23"/>
  <c r="E50" i="23" s="1"/>
  <c r="A47" i="22"/>
  <c r="F47" i="22" s="1"/>
  <c r="D46" i="22"/>
  <c r="C46" i="22"/>
  <c r="G46" i="22" s="1"/>
  <c r="F50" i="23" l="1"/>
  <c r="E47" i="22"/>
  <c r="B47" i="22"/>
  <c r="D50" i="23"/>
  <c r="C50" i="23"/>
  <c r="G50" i="23" s="1"/>
  <c r="A52" i="23"/>
  <c r="B51" i="23"/>
  <c r="C51" i="23" s="1"/>
  <c r="G51" i="23" s="1"/>
  <c r="A48" i="22"/>
  <c r="F48" i="22" s="1"/>
  <c r="D47" i="22"/>
  <c r="C47" i="22"/>
  <c r="G47" i="22" s="1"/>
  <c r="F51" i="23" l="1"/>
  <c r="B48" i="22"/>
  <c r="E48" i="22"/>
  <c r="A53" i="23"/>
  <c r="B52" i="23"/>
  <c r="E52" i="23" s="1"/>
  <c r="D51" i="23"/>
  <c r="E51" i="23"/>
  <c r="A49" i="22"/>
  <c r="F49" i="22" s="1"/>
  <c r="D48" i="22"/>
  <c r="C48" i="22"/>
  <c r="G48" i="22" s="1"/>
  <c r="F52" i="23" l="1"/>
  <c r="E49" i="22"/>
  <c r="B49" i="22"/>
  <c r="D52" i="23"/>
  <c r="A54" i="23"/>
  <c r="B53" i="23"/>
  <c r="F53" i="23" s="1"/>
  <c r="C52" i="23"/>
  <c r="G52" i="23" s="1"/>
  <c r="A50" i="22"/>
  <c r="F50" i="22" s="1"/>
  <c r="D49" i="22"/>
  <c r="C49" i="22"/>
  <c r="G49" i="22" s="1"/>
  <c r="E50" i="22" l="1"/>
  <c r="B50" i="22"/>
  <c r="E53" i="23"/>
  <c r="C53" i="23"/>
  <c r="G53" i="23" s="1"/>
  <c r="D53" i="23"/>
  <c r="A55" i="23"/>
  <c r="B54" i="23"/>
  <c r="E54" i="23" s="1"/>
  <c r="A51" i="22"/>
  <c r="F51" i="22" s="1"/>
  <c r="D50" i="22"/>
  <c r="C50" i="22"/>
  <c r="G50" i="22" s="1"/>
  <c r="F54" i="23" l="1"/>
  <c r="E51" i="22"/>
  <c r="B51" i="22"/>
  <c r="C54" i="23"/>
  <c r="G54" i="23" s="1"/>
  <c r="D54" i="23"/>
  <c r="A56" i="23"/>
  <c r="B55" i="23"/>
  <c r="E55" i="23" s="1"/>
  <c r="A52" i="22"/>
  <c r="F52" i="22" s="1"/>
  <c r="C51" i="22"/>
  <c r="G51" i="22" s="1"/>
  <c r="D51" i="22"/>
  <c r="F55" i="23" l="1"/>
  <c r="E52" i="22"/>
  <c r="B52" i="22"/>
  <c r="C55" i="23"/>
  <c r="G55" i="23" s="1"/>
  <c r="D55" i="23"/>
  <c r="A57" i="23"/>
  <c r="B56" i="23"/>
  <c r="E56" i="23" s="1"/>
  <c r="A53" i="22"/>
  <c r="F53" i="22" s="1"/>
  <c r="D52" i="22"/>
  <c r="C52" i="22"/>
  <c r="G52" i="22" s="1"/>
  <c r="F56" i="23" l="1"/>
  <c r="B53" i="22"/>
  <c r="E53" i="22"/>
  <c r="C56" i="23"/>
  <c r="G56" i="23" s="1"/>
  <c r="A58" i="23"/>
  <c r="B57" i="23"/>
  <c r="E57" i="23" s="1"/>
  <c r="D56" i="23"/>
  <c r="A54" i="22"/>
  <c r="F54" i="22" s="1"/>
  <c r="C53" i="22"/>
  <c r="G53" i="22" s="1"/>
  <c r="D53" i="22"/>
  <c r="C57" i="23" l="1"/>
  <c r="G57" i="23" s="1"/>
  <c r="F57" i="23"/>
  <c r="E54" i="22"/>
  <c r="B54" i="22"/>
  <c r="D57" i="23"/>
  <c r="A59" i="23"/>
  <c r="B58" i="23"/>
  <c r="E58" i="23" s="1"/>
  <c r="A55" i="22"/>
  <c r="F55" i="22" s="1"/>
  <c r="D54" i="22"/>
  <c r="C54" i="22"/>
  <c r="G54" i="22" s="1"/>
  <c r="F58" i="23" l="1"/>
  <c r="B55" i="22"/>
  <c r="E55" i="22"/>
  <c r="C58" i="23"/>
  <c r="G58" i="23" s="1"/>
  <c r="D58" i="23"/>
  <c r="A60" i="23"/>
  <c r="B59" i="23"/>
  <c r="E59" i="23" s="1"/>
  <c r="A56" i="22"/>
  <c r="F56" i="22" s="1"/>
  <c r="D55" i="22"/>
  <c r="C55" i="22"/>
  <c r="G55" i="22" s="1"/>
  <c r="F59" i="23" l="1"/>
  <c r="B56" i="22"/>
  <c r="E56" i="22"/>
  <c r="C59" i="23"/>
  <c r="G59" i="23" s="1"/>
  <c r="D59" i="23"/>
  <c r="A61" i="23"/>
  <c r="B60" i="23"/>
  <c r="E60" i="23" s="1"/>
  <c r="A57" i="22"/>
  <c r="F57" i="22" s="1"/>
  <c r="D56" i="22"/>
  <c r="C56" i="22"/>
  <c r="G56" i="22" s="1"/>
  <c r="C60" i="23" l="1"/>
  <c r="G60" i="23" s="1"/>
  <c r="F60" i="23"/>
  <c r="B57" i="22"/>
  <c r="E57" i="22"/>
  <c r="D60" i="23"/>
  <c r="A62" i="23"/>
  <c r="B61" i="23"/>
  <c r="E61" i="23" s="1"/>
  <c r="A58" i="22"/>
  <c r="F58" i="22" s="1"/>
  <c r="C57" i="22"/>
  <c r="G57" i="22" s="1"/>
  <c r="D57" i="22"/>
  <c r="F61" i="23" l="1"/>
  <c r="B58" i="22"/>
  <c r="E58" i="22"/>
  <c r="D61" i="23"/>
  <c r="A63" i="23"/>
  <c r="B62" i="23"/>
  <c r="E62" i="23" s="1"/>
  <c r="C61" i="23"/>
  <c r="G61" i="23" s="1"/>
  <c r="A59" i="22"/>
  <c r="F59" i="22" s="1"/>
  <c r="D58" i="22"/>
  <c r="C58" i="22"/>
  <c r="G58" i="22" s="1"/>
  <c r="D62" i="23" l="1"/>
  <c r="F62" i="23"/>
  <c r="B59" i="22"/>
  <c r="E59" i="22"/>
  <c r="C62" i="23"/>
  <c r="G62" i="23" s="1"/>
  <c r="A64" i="23"/>
  <c r="B63" i="23"/>
  <c r="E63" i="23" s="1"/>
  <c r="A60" i="22"/>
  <c r="F60" i="22" s="1"/>
  <c r="D59" i="22"/>
  <c r="C59" i="22"/>
  <c r="G59" i="22" s="1"/>
  <c r="F63" i="23" l="1"/>
  <c r="B60" i="22"/>
  <c r="E60" i="22"/>
  <c r="A65" i="23"/>
  <c r="B64" i="23"/>
  <c r="E64" i="23" s="1"/>
  <c r="C63" i="23"/>
  <c r="G63" i="23" s="1"/>
  <c r="D63" i="23"/>
  <c r="A61" i="22"/>
  <c r="F61" i="22" s="1"/>
  <c r="D60" i="22"/>
  <c r="C60" i="22"/>
  <c r="G60" i="22" s="1"/>
  <c r="F64" i="23" l="1"/>
  <c r="E61" i="22"/>
  <c r="B61" i="22"/>
  <c r="C64" i="23"/>
  <c r="G64" i="23" s="1"/>
  <c r="D64" i="23"/>
  <c r="A66" i="23"/>
  <c r="B65" i="23"/>
  <c r="C65" i="23" s="1"/>
  <c r="G65" i="23" s="1"/>
  <c r="A62" i="22"/>
  <c r="F62" i="22" s="1"/>
  <c r="D61" i="22"/>
  <c r="C61" i="22"/>
  <c r="G61" i="22" s="1"/>
  <c r="F65" i="23" l="1"/>
  <c r="E62" i="22"/>
  <c r="B62" i="22"/>
  <c r="D65" i="23"/>
  <c r="E65" i="23"/>
  <c r="A67" i="23"/>
  <c r="B66" i="23"/>
  <c r="E66" i="23" s="1"/>
  <c r="A63" i="22"/>
  <c r="F63" i="22" s="1"/>
  <c r="D62" i="22"/>
  <c r="C62" i="22"/>
  <c r="G62" i="22" s="1"/>
  <c r="F66" i="23" l="1"/>
  <c r="B63" i="22"/>
  <c r="E63" i="22"/>
  <c r="C66" i="23"/>
  <c r="G66" i="23" s="1"/>
  <c r="D66" i="23"/>
  <c r="A68" i="23"/>
  <c r="B67" i="23"/>
  <c r="E67" i="23" s="1"/>
  <c r="D63" i="22"/>
  <c r="A64" i="22"/>
  <c r="F64" i="22" s="1"/>
  <c r="C63" i="22"/>
  <c r="G63" i="22" s="1"/>
  <c r="F67" i="23" l="1"/>
  <c r="B64" i="22"/>
  <c r="E64" i="22"/>
  <c r="C67" i="23"/>
  <c r="G67" i="23" s="1"/>
  <c r="A69" i="23"/>
  <c r="B68" i="23"/>
  <c r="E68" i="23" s="1"/>
  <c r="D67" i="23"/>
  <c r="A65" i="22"/>
  <c r="F65" i="22" s="1"/>
  <c r="C64" i="22"/>
  <c r="G64" i="22" s="1"/>
  <c r="D64" i="22"/>
  <c r="F68" i="23" l="1"/>
  <c r="E65" i="22"/>
  <c r="B65" i="22"/>
  <c r="D68" i="23"/>
  <c r="C68" i="23"/>
  <c r="G68" i="23" s="1"/>
  <c r="A70" i="23"/>
  <c r="B69" i="23"/>
  <c r="E69" i="23" s="1"/>
  <c r="A66" i="22"/>
  <c r="F66" i="22" s="1"/>
  <c r="D65" i="22"/>
  <c r="C65" i="22"/>
  <c r="G65" i="22" s="1"/>
  <c r="F69" i="23" l="1"/>
  <c r="E66" i="22"/>
  <c r="B66" i="22"/>
  <c r="C69" i="23"/>
  <c r="G69" i="23" s="1"/>
  <c r="D69" i="23"/>
  <c r="A71" i="23"/>
  <c r="B70" i="23"/>
  <c r="E70" i="23" s="1"/>
  <c r="A67" i="22"/>
  <c r="F67" i="22" s="1"/>
  <c r="C66" i="22"/>
  <c r="G66" i="22" s="1"/>
  <c r="D66" i="22"/>
  <c r="F70" i="23" l="1"/>
  <c r="E67" i="22"/>
  <c r="B67" i="22"/>
  <c r="D70" i="23"/>
  <c r="C70" i="23"/>
  <c r="G70" i="23" s="1"/>
  <c r="A72" i="23"/>
  <c r="B71" i="23"/>
  <c r="E71" i="23" s="1"/>
  <c r="C67" i="22"/>
  <c r="G67" i="22" s="1"/>
  <c r="D67" i="22"/>
  <c r="A68" i="22"/>
  <c r="F68" i="22" s="1"/>
  <c r="F71" i="23" l="1"/>
  <c r="E68" i="22"/>
  <c r="B68" i="22"/>
  <c r="A73" i="23"/>
  <c r="B72" i="23"/>
  <c r="E72" i="23" s="1"/>
  <c r="D71" i="23"/>
  <c r="C71" i="23"/>
  <c r="G71" i="23" s="1"/>
  <c r="A69" i="22"/>
  <c r="F69" i="22" s="1"/>
  <c r="D68" i="22"/>
  <c r="C68" i="22"/>
  <c r="G68" i="22" s="1"/>
  <c r="F72" i="23" l="1"/>
  <c r="E69" i="22"/>
  <c r="B69" i="22"/>
  <c r="D72" i="23"/>
  <c r="C72" i="23"/>
  <c r="G72" i="23" s="1"/>
  <c r="A74" i="23"/>
  <c r="B73" i="23"/>
  <c r="D73" i="23" s="1"/>
  <c r="A70" i="22"/>
  <c r="F70" i="22" s="1"/>
  <c r="C69" i="22"/>
  <c r="G69" i="22" s="1"/>
  <c r="D69" i="22"/>
  <c r="F73" i="23" l="1"/>
  <c r="E70" i="22"/>
  <c r="B70" i="22"/>
  <c r="C73" i="23"/>
  <c r="G73" i="23" s="1"/>
  <c r="E73" i="23"/>
  <c r="A75" i="23"/>
  <c r="B74" i="23"/>
  <c r="E74" i="23" s="1"/>
  <c r="A71" i="22"/>
  <c r="F71" i="22" s="1"/>
  <c r="C70" i="22"/>
  <c r="G70" i="22" s="1"/>
  <c r="D70" i="22"/>
  <c r="F74" i="23" l="1"/>
  <c r="E71" i="22"/>
  <c r="B71" i="22"/>
  <c r="D74" i="23"/>
  <c r="C74" i="23"/>
  <c r="G74" i="23" s="1"/>
  <c r="A76" i="23"/>
  <c r="B75" i="23"/>
  <c r="E75" i="23" s="1"/>
  <c r="A72" i="22"/>
  <c r="F72" i="22" s="1"/>
  <c r="D71" i="22"/>
  <c r="C71" i="22"/>
  <c r="G71" i="22" s="1"/>
  <c r="F75" i="23" l="1"/>
  <c r="E72" i="22"/>
  <c r="B72" i="22"/>
  <c r="A77" i="23"/>
  <c r="B76" i="23"/>
  <c r="E76" i="23" s="1"/>
  <c r="C75" i="23"/>
  <c r="G75" i="23" s="1"/>
  <c r="D75" i="23"/>
  <c r="A73" i="22"/>
  <c r="F73" i="22" s="1"/>
  <c r="C72" i="22"/>
  <c r="G72" i="22" s="1"/>
  <c r="D72" i="22"/>
  <c r="F76" i="23" l="1"/>
  <c r="E73" i="22"/>
  <c r="B73" i="22"/>
  <c r="A78" i="23"/>
  <c r="B77" i="23"/>
  <c r="E77" i="23" s="1"/>
  <c r="C76" i="23"/>
  <c r="G76" i="23" s="1"/>
  <c r="D76" i="23"/>
  <c r="A74" i="22"/>
  <c r="F74" i="22" s="1"/>
  <c r="C73" i="22"/>
  <c r="G73" i="22" s="1"/>
  <c r="D73" i="22"/>
  <c r="F77" i="23" l="1"/>
  <c r="E74" i="22"/>
  <c r="B74" i="22"/>
  <c r="D77" i="23"/>
  <c r="C77" i="23"/>
  <c r="G77" i="23" s="1"/>
  <c r="A79" i="23"/>
  <c r="B78" i="23"/>
  <c r="C78" i="23" s="1"/>
  <c r="G78" i="23" s="1"/>
  <c r="A75" i="22"/>
  <c r="F75" i="22" s="1"/>
  <c r="D74" i="22"/>
  <c r="C74" i="22"/>
  <c r="G74" i="22" s="1"/>
  <c r="F78" i="23" l="1"/>
  <c r="B75" i="22"/>
  <c r="E75" i="22"/>
  <c r="D78" i="23"/>
  <c r="E78" i="23"/>
  <c r="A80" i="23"/>
  <c r="B79" i="23"/>
  <c r="E79" i="23" s="1"/>
  <c r="A76" i="22"/>
  <c r="F76" i="22" s="1"/>
  <c r="D75" i="22"/>
  <c r="C75" i="22"/>
  <c r="G75" i="22" s="1"/>
  <c r="F79" i="23" l="1"/>
  <c r="B76" i="22"/>
  <c r="E76" i="22"/>
  <c r="D79" i="23"/>
  <c r="A81" i="23"/>
  <c r="B80" i="23"/>
  <c r="E80" i="23" s="1"/>
  <c r="C79" i="23"/>
  <c r="G79" i="23" s="1"/>
  <c r="A77" i="22"/>
  <c r="F77" i="22" s="1"/>
  <c r="D76" i="22"/>
  <c r="C76" i="22"/>
  <c r="G76" i="22" s="1"/>
  <c r="F80" i="23" l="1"/>
  <c r="B77" i="22"/>
  <c r="E77" i="22"/>
  <c r="D80" i="23"/>
  <c r="A82" i="23"/>
  <c r="B81" i="23"/>
  <c r="E81" i="23" s="1"/>
  <c r="C80" i="23"/>
  <c r="G80" i="23" s="1"/>
  <c r="A78" i="22"/>
  <c r="F78" i="22" s="1"/>
  <c r="C77" i="22"/>
  <c r="G77" i="22" s="1"/>
  <c r="D77" i="22"/>
  <c r="F81" i="23" l="1"/>
  <c r="B78" i="22"/>
  <c r="E78" i="22"/>
  <c r="C81" i="23"/>
  <c r="G81" i="23" s="1"/>
  <c r="D81" i="23"/>
  <c r="A83" i="23"/>
  <c r="B82" i="23"/>
  <c r="F82" i="23" s="1"/>
  <c r="A79" i="22"/>
  <c r="F79" i="22" s="1"/>
  <c r="D78" i="22"/>
  <c r="C78" i="22"/>
  <c r="G78" i="22" s="1"/>
  <c r="B79" i="22" l="1"/>
  <c r="E79" i="22"/>
  <c r="C82" i="23"/>
  <c r="G82" i="23" s="1"/>
  <c r="D82" i="23"/>
  <c r="E82" i="23"/>
  <c r="A84" i="23"/>
  <c r="B83" i="23"/>
  <c r="E83" i="23" s="1"/>
  <c r="A80" i="22"/>
  <c r="F80" i="22" s="1"/>
  <c r="D79" i="22"/>
  <c r="C79" i="22"/>
  <c r="G79" i="22" s="1"/>
  <c r="F83" i="23" l="1"/>
  <c r="B80" i="22"/>
  <c r="E80" i="22"/>
  <c r="D83" i="23"/>
  <c r="C83" i="23"/>
  <c r="G83" i="23" s="1"/>
  <c r="A85" i="23"/>
  <c r="B84" i="23"/>
  <c r="F84" i="23" s="1"/>
  <c r="A81" i="22"/>
  <c r="F81" i="22" s="1"/>
  <c r="D80" i="22"/>
  <c r="C80" i="22"/>
  <c r="G80" i="22" s="1"/>
  <c r="E81" i="22" l="1"/>
  <c r="B81" i="22"/>
  <c r="D84" i="23"/>
  <c r="E84" i="23"/>
  <c r="C84" i="23"/>
  <c r="G84" i="23" s="1"/>
  <c r="A86" i="23"/>
  <c r="B85" i="23"/>
  <c r="E85" i="23" s="1"/>
  <c r="A82" i="22"/>
  <c r="F82" i="22" s="1"/>
  <c r="C81" i="22"/>
  <c r="G81" i="22" s="1"/>
  <c r="D81" i="22"/>
  <c r="D85" i="23" l="1"/>
  <c r="C85" i="23"/>
  <c r="G85" i="23" s="1"/>
  <c r="F85" i="23"/>
  <c r="E82" i="22"/>
  <c r="B82" i="22"/>
  <c r="A87" i="23"/>
  <c r="B86" i="23"/>
  <c r="E86" i="23" s="1"/>
  <c r="A83" i="22"/>
  <c r="F83" i="22" s="1"/>
  <c r="C82" i="22"/>
  <c r="G82" i="22" s="1"/>
  <c r="D82" i="22"/>
  <c r="F86" i="23" l="1"/>
  <c r="B83" i="22"/>
  <c r="E83" i="22"/>
  <c r="A88" i="23"/>
  <c r="B87" i="23"/>
  <c r="E87" i="23" s="1"/>
  <c r="C86" i="23"/>
  <c r="G86" i="23" s="1"/>
  <c r="D86" i="23"/>
  <c r="A84" i="22"/>
  <c r="F84" i="22" s="1"/>
  <c r="C83" i="22"/>
  <c r="G83" i="22" s="1"/>
  <c r="D83" i="22"/>
  <c r="F87" i="23" l="1"/>
  <c r="B84" i="22"/>
  <c r="E84" i="22"/>
  <c r="D87" i="23"/>
  <c r="C87" i="23"/>
  <c r="G87" i="23" s="1"/>
  <c r="A89" i="23"/>
  <c r="B88" i="23"/>
  <c r="E88" i="23" s="1"/>
  <c r="A85" i="22"/>
  <c r="F85" i="22" s="1"/>
  <c r="C84" i="22"/>
  <c r="G84" i="22" s="1"/>
  <c r="D84" i="22"/>
  <c r="F88" i="23" l="1"/>
  <c r="B85" i="22"/>
  <c r="E85" i="22"/>
  <c r="D88" i="23"/>
  <c r="A90" i="23"/>
  <c r="B89" i="23"/>
  <c r="E89" i="23" s="1"/>
  <c r="C88" i="23"/>
  <c r="G88" i="23" s="1"/>
  <c r="A86" i="22"/>
  <c r="F86" i="22" s="1"/>
  <c r="C85" i="22"/>
  <c r="G85" i="22" s="1"/>
  <c r="D85" i="22"/>
  <c r="F89" i="23" l="1"/>
  <c r="B86" i="22"/>
  <c r="E86" i="22"/>
  <c r="C89" i="23"/>
  <c r="G89" i="23" s="1"/>
  <c r="D89" i="23"/>
  <c r="A91" i="23"/>
  <c r="B90" i="23"/>
  <c r="E90" i="23" s="1"/>
  <c r="A87" i="22"/>
  <c r="F87" i="22" s="1"/>
  <c r="D86" i="22"/>
  <c r="C86" i="22"/>
  <c r="G86" i="22" s="1"/>
  <c r="F90" i="23" l="1"/>
  <c r="B87" i="22"/>
  <c r="E87" i="22"/>
  <c r="A92" i="23"/>
  <c r="B91" i="23"/>
  <c r="E91" i="23" s="1"/>
  <c r="C90" i="23"/>
  <c r="G90" i="23" s="1"/>
  <c r="D90" i="23"/>
  <c r="A88" i="22"/>
  <c r="F88" i="22" s="1"/>
  <c r="C87" i="22"/>
  <c r="G87" i="22" s="1"/>
  <c r="D87" i="22"/>
  <c r="F91" i="23" l="1"/>
  <c r="B88" i="22"/>
  <c r="E88" i="22"/>
  <c r="A93" i="23"/>
  <c r="B92" i="23"/>
  <c r="E92" i="23" s="1"/>
  <c r="C91" i="23"/>
  <c r="G91" i="23" s="1"/>
  <c r="D91" i="23"/>
  <c r="A89" i="22"/>
  <c r="F89" i="22" s="1"/>
  <c r="C88" i="22"/>
  <c r="G88" i="22" s="1"/>
  <c r="D88" i="22"/>
  <c r="F92" i="23" l="1"/>
  <c r="B89" i="22"/>
  <c r="E89" i="22"/>
  <c r="D92" i="23"/>
  <c r="C92" i="23"/>
  <c r="G92" i="23" s="1"/>
  <c r="A94" i="23"/>
  <c r="B93" i="23"/>
  <c r="E93" i="23" s="1"/>
  <c r="A90" i="22"/>
  <c r="F90" i="22" s="1"/>
  <c r="C89" i="22"/>
  <c r="G89" i="22" s="1"/>
  <c r="D89" i="22"/>
  <c r="F93" i="23" l="1"/>
  <c r="B90" i="22"/>
  <c r="E90" i="22"/>
  <c r="D93" i="23"/>
  <c r="A95" i="23"/>
  <c r="B94" i="23"/>
  <c r="E94" i="23" s="1"/>
  <c r="C93" i="23"/>
  <c r="G93" i="23" s="1"/>
  <c r="A91" i="22"/>
  <c r="F91" i="22" s="1"/>
  <c r="D90" i="22"/>
  <c r="C90" i="22"/>
  <c r="G90" i="22" s="1"/>
  <c r="F94" i="23" l="1"/>
  <c r="B91" i="22"/>
  <c r="E91" i="22"/>
  <c r="C94" i="23"/>
  <c r="G94" i="23" s="1"/>
  <c r="D94" i="23"/>
  <c r="A96" i="23"/>
  <c r="B95" i="23"/>
  <c r="E95" i="23" s="1"/>
  <c r="A92" i="22"/>
  <c r="F92" i="22" s="1"/>
  <c r="C91" i="22"/>
  <c r="G91" i="22" s="1"/>
  <c r="D91" i="22"/>
  <c r="F95" i="23" l="1"/>
  <c r="E92" i="22"/>
  <c r="B92" i="22"/>
  <c r="C95" i="23"/>
  <c r="G95" i="23" s="1"/>
  <c r="A97" i="23"/>
  <c r="B96" i="23"/>
  <c r="C96" i="23" s="1"/>
  <c r="G96" i="23" s="1"/>
  <c r="D95" i="23"/>
  <c r="A93" i="22"/>
  <c r="F93" i="22" s="1"/>
  <c r="D92" i="22"/>
  <c r="C92" i="22"/>
  <c r="G92" i="22" s="1"/>
  <c r="F96" i="23" l="1"/>
  <c r="E93" i="22"/>
  <c r="B93" i="22"/>
  <c r="E96" i="23"/>
  <c r="A98" i="23"/>
  <c r="B97" i="23"/>
  <c r="C97" i="23" s="1"/>
  <c r="G97" i="23" s="1"/>
  <c r="D96" i="23"/>
  <c r="A94" i="22"/>
  <c r="F94" i="22" s="1"/>
  <c r="D93" i="22"/>
  <c r="C93" i="22"/>
  <c r="G93" i="22" s="1"/>
  <c r="F97" i="23" l="1"/>
  <c r="E94" i="22"/>
  <c r="B94" i="22"/>
  <c r="E97" i="23"/>
  <c r="D97" i="23"/>
  <c r="B98" i="23"/>
  <c r="F98" i="23" s="1"/>
  <c r="E98" i="23"/>
  <c r="A99" i="23"/>
  <c r="A95" i="22"/>
  <c r="F95" i="22" s="1"/>
  <c r="D94" i="22"/>
  <c r="C94" i="22"/>
  <c r="G94" i="22" s="1"/>
  <c r="D98" i="23" l="1"/>
  <c r="C98" i="23"/>
  <c r="G98" i="23" s="1"/>
  <c r="E95" i="22"/>
  <c r="B95" i="22"/>
  <c r="A100" i="23"/>
  <c r="B99" i="23"/>
  <c r="F99" i="23" s="1"/>
  <c r="D95" i="22"/>
  <c r="C95" i="22"/>
  <c r="G95" i="22" s="1"/>
  <c r="A96" i="22"/>
  <c r="F96" i="22" s="1"/>
  <c r="E99" i="23" l="1"/>
  <c r="C99" i="23"/>
  <c r="G99" i="23" s="1"/>
  <c r="D99" i="23"/>
  <c r="E96" i="22"/>
  <c r="B96" i="22"/>
  <c r="A101" i="23"/>
  <c r="B100" i="23"/>
  <c r="F100" i="23" s="1"/>
  <c r="A97" i="22"/>
  <c r="F97" i="22" s="1"/>
  <c r="D96" i="22"/>
  <c r="C96" i="22"/>
  <c r="G96" i="22" s="1"/>
  <c r="D100" i="23" l="1"/>
  <c r="C100" i="23"/>
  <c r="G100" i="23" s="1"/>
  <c r="E100" i="23"/>
  <c r="B97" i="22"/>
  <c r="E97" i="22"/>
  <c r="A102" i="23"/>
  <c r="B101" i="23"/>
  <c r="E101" i="23" s="1"/>
  <c r="A98" i="22"/>
  <c r="F98" i="22" s="1"/>
  <c r="C97" i="22"/>
  <c r="G97" i="22" s="1"/>
  <c r="D97" i="22"/>
  <c r="C101" i="23" l="1"/>
  <c r="G101" i="23" s="1"/>
  <c r="D101" i="23"/>
  <c r="F101" i="23"/>
  <c r="B98" i="22"/>
  <c r="E98" i="22"/>
  <c r="A103" i="23"/>
  <c r="B102" i="23"/>
  <c r="F102" i="23" s="1"/>
  <c r="A99" i="22"/>
  <c r="F99" i="22" s="1"/>
  <c r="D98" i="22"/>
  <c r="C98" i="22"/>
  <c r="G98" i="22" s="1"/>
  <c r="E102" i="23" l="1"/>
  <c r="D102" i="23"/>
  <c r="C102" i="23"/>
  <c r="G102" i="23" s="1"/>
  <c r="E99" i="22"/>
  <c r="B99" i="22"/>
  <c r="A104" i="23"/>
  <c r="B103" i="23"/>
  <c r="F103" i="23" s="1"/>
  <c r="C99" i="22"/>
  <c r="G99" i="22" s="1"/>
  <c r="D99" i="22"/>
  <c r="A100" i="22"/>
  <c r="F100" i="22" s="1"/>
  <c r="D103" i="23" l="1"/>
  <c r="C103" i="23"/>
  <c r="G103" i="23" s="1"/>
  <c r="E103" i="23"/>
  <c r="B100" i="22"/>
  <c r="E100" i="22"/>
  <c r="A105" i="23"/>
  <c r="B104" i="23"/>
  <c r="F104" i="23" s="1"/>
  <c r="A101" i="22"/>
  <c r="F101" i="22" s="1"/>
  <c r="D100" i="22"/>
  <c r="C100" i="22"/>
  <c r="G100" i="22" s="1"/>
  <c r="C104" i="23" l="1"/>
  <c r="G104" i="23" s="1"/>
  <c r="D104" i="23"/>
  <c r="E104" i="23"/>
  <c r="E101" i="22"/>
  <c r="B101" i="22"/>
  <c r="A106" i="23"/>
  <c r="B105" i="23"/>
  <c r="F105" i="23" s="1"/>
  <c r="A102" i="22"/>
  <c r="F102" i="22" s="1"/>
  <c r="D101" i="22"/>
  <c r="C101" i="22"/>
  <c r="G101" i="22" s="1"/>
  <c r="D105" i="23" l="1"/>
  <c r="C105" i="23"/>
  <c r="G105" i="23" s="1"/>
  <c r="E105" i="23"/>
  <c r="E102" i="22"/>
  <c r="B102" i="22"/>
  <c r="A107" i="23"/>
  <c r="B106" i="23"/>
  <c r="F106" i="23" s="1"/>
  <c r="A103" i="22"/>
  <c r="F103" i="22" s="1"/>
  <c r="D102" i="22"/>
  <c r="C102" i="22"/>
  <c r="G102" i="22" s="1"/>
  <c r="C106" i="23" l="1"/>
  <c r="G106" i="23" s="1"/>
  <c r="D106" i="23"/>
  <c r="E106" i="23"/>
  <c r="B103" i="22"/>
  <c r="E103" i="22"/>
  <c r="A108" i="23"/>
  <c r="B107" i="23"/>
  <c r="F107" i="23" s="1"/>
  <c r="A104" i="22"/>
  <c r="F104" i="22" s="1"/>
  <c r="C103" i="22"/>
  <c r="G103" i="22" s="1"/>
  <c r="D103" i="22"/>
  <c r="C107" i="23" l="1"/>
  <c r="G107" i="23" s="1"/>
  <c r="D107" i="23"/>
  <c r="E107" i="23"/>
  <c r="B104" i="22"/>
  <c r="E104" i="22"/>
  <c r="A109" i="23"/>
  <c r="B108" i="23"/>
  <c r="F108" i="23" s="1"/>
  <c r="A105" i="22"/>
  <c r="F105" i="22" s="1"/>
  <c r="D104" i="22"/>
  <c r="C104" i="22"/>
  <c r="G104" i="22" s="1"/>
  <c r="D108" i="23" l="1"/>
  <c r="C108" i="23"/>
  <c r="G108" i="23" s="1"/>
  <c r="E108" i="23"/>
  <c r="E105" i="22"/>
  <c r="B105" i="22"/>
  <c r="A110" i="23"/>
  <c r="B109" i="23"/>
  <c r="F109" i="23" s="1"/>
  <c r="A106" i="22"/>
  <c r="F106" i="22" s="1"/>
  <c r="C105" i="22"/>
  <c r="G105" i="22" s="1"/>
  <c r="D105" i="22"/>
  <c r="D109" i="23" l="1"/>
  <c r="C109" i="23"/>
  <c r="G109" i="23" s="1"/>
  <c r="E109" i="23"/>
  <c r="E106" i="22"/>
  <c r="B106" i="22"/>
  <c r="A111" i="23"/>
  <c r="B110" i="23"/>
  <c r="F110" i="23" s="1"/>
  <c r="A107" i="22"/>
  <c r="F107" i="22" s="1"/>
  <c r="D106" i="22"/>
  <c r="C106" i="22"/>
  <c r="G106" i="22" s="1"/>
  <c r="D110" i="23" l="1"/>
  <c r="C110" i="23"/>
  <c r="G110" i="23" s="1"/>
  <c r="E110" i="23"/>
  <c r="E107" i="22"/>
  <c r="B107" i="22"/>
  <c r="A112" i="23"/>
  <c r="B111" i="23"/>
  <c r="F111" i="23" s="1"/>
  <c r="A108" i="22"/>
  <c r="F108" i="22" s="1"/>
  <c r="D107" i="22"/>
  <c r="C107" i="22"/>
  <c r="G107" i="22" s="1"/>
  <c r="D111" i="23" l="1"/>
  <c r="C111" i="23"/>
  <c r="G111" i="23" s="1"/>
  <c r="E111" i="23"/>
  <c r="E108" i="22"/>
  <c r="B108" i="22"/>
  <c r="A113" i="23"/>
  <c r="B112" i="23"/>
  <c r="F112" i="23" s="1"/>
  <c r="A109" i="22"/>
  <c r="F109" i="22" s="1"/>
  <c r="C108" i="22"/>
  <c r="G108" i="22" s="1"/>
  <c r="D108" i="22"/>
  <c r="C112" i="23" l="1"/>
  <c r="G112" i="23" s="1"/>
  <c r="D112" i="23"/>
  <c r="E112" i="23"/>
  <c r="B109" i="22"/>
  <c r="E109" i="22"/>
  <c r="A114" i="23"/>
  <c r="B113" i="23"/>
  <c r="F113" i="23" s="1"/>
  <c r="A110" i="22"/>
  <c r="F110" i="22" s="1"/>
  <c r="C109" i="22"/>
  <c r="G109" i="22" s="1"/>
  <c r="D109" i="22"/>
  <c r="C113" i="23" l="1"/>
  <c r="G113" i="23" s="1"/>
  <c r="D113" i="23"/>
  <c r="E113" i="23"/>
  <c r="E110" i="22"/>
  <c r="B110" i="22"/>
  <c r="A115" i="23"/>
  <c r="B114" i="23"/>
  <c r="F114" i="23" s="1"/>
  <c r="A111" i="22"/>
  <c r="F111" i="22" s="1"/>
  <c r="C110" i="22"/>
  <c r="G110" i="22" s="1"/>
  <c r="D110" i="22"/>
  <c r="D114" i="23" l="1"/>
  <c r="C114" i="23"/>
  <c r="G114" i="23" s="1"/>
  <c r="E114" i="23"/>
  <c r="E111" i="22"/>
  <c r="B111" i="22"/>
  <c r="A116" i="23"/>
  <c r="B115" i="23"/>
  <c r="F115" i="23" s="1"/>
  <c r="A112" i="22"/>
  <c r="F112" i="22" s="1"/>
  <c r="D111" i="22"/>
  <c r="C111" i="22"/>
  <c r="G111" i="22" s="1"/>
  <c r="D115" i="23" l="1"/>
  <c r="C115" i="23"/>
  <c r="G115" i="23" s="1"/>
  <c r="E115" i="23"/>
  <c r="B112" i="22"/>
  <c r="E112" i="22"/>
  <c r="A117" i="23"/>
  <c r="B116" i="23"/>
  <c r="F116" i="23" s="1"/>
  <c r="A113" i="22"/>
  <c r="F113" i="22" s="1"/>
  <c r="D112" i="22"/>
  <c r="C112" i="22"/>
  <c r="G112" i="22" s="1"/>
  <c r="C116" i="23" l="1"/>
  <c r="G116" i="23" s="1"/>
  <c r="D116" i="23"/>
  <c r="E116" i="23"/>
  <c r="B113" i="22"/>
  <c r="E113" i="22"/>
  <c r="A118" i="23"/>
  <c r="B117" i="23"/>
  <c r="F117" i="23" s="1"/>
  <c r="A114" i="22"/>
  <c r="F114" i="22" s="1"/>
  <c r="C113" i="22"/>
  <c r="G113" i="22" s="1"/>
  <c r="D113" i="22"/>
  <c r="C117" i="23" l="1"/>
  <c r="G117" i="23" s="1"/>
  <c r="D117" i="23"/>
  <c r="E117" i="23"/>
  <c r="B114" i="22"/>
  <c r="E114" i="22"/>
  <c r="A119" i="23"/>
  <c r="B118" i="23"/>
  <c r="F118" i="23" s="1"/>
  <c r="A115" i="22"/>
  <c r="F115" i="22" s="1"/>
  <c r="D114" i="22"/>
  <c r="C114" i="22"/>
  <c r="G114" i="22" s="1"/>
  <c r="C118" i="23" l="1"/>
  <c r="G118" i="23" s="1"/>
  <c r="D118" i="23"/>
  <c r="E118" i="23"/>
  <c r="B115" i="22"/>
  <c r="E115" i="22"/>
  <c r="A120" i="23"/>
  <c r="B119" i="23"/>
  <c r="E119" i="23" s="1"/>
  <c r="A116" i="22"/>
  <c r="F116" i="22" s="1"/>
  <c r="D115" i="22"/>
  <c r="C115" i="22"/>
  <c r="G115" i="22" s="1"/>
  <c r="C119" i="23" l="1"/>
  <c r="G119" i="23" s="1"/>
  <c r="D119" i="23"/>
  <c r="F119" i="23"/>
  <c r="B116" i="22"/>
  <c r="E116" i="22"/>
  <c r="A121" i="23"/>
  <c r="B120" i="23"/>
  <c r="D120" i="23" s="1"/>
  <c r="A117" i="22"/>
  <c r="F117" i="22" s="1"/>
  <c r="D116" i="22"/>
  <c r="C116" i="22"/>
  <c r="G116" i="22" s="1"/>
  <c r="C120" i="23" l="1"/>
  <c r="G120" i="23" s="1"/>
  <c r="E120" i="23"/>
  <c r="F120" i="23"/>
  <c r="E117" i="22"/>
  <c r="B117" i="22"/>
  <c r="A122" i="23"/>
  <c r="B121" i="23"/>
  <c r="F121" i="23" s="1"/>
  <c r="A118" i="22"/>
  <c r="F118" i="22" s="1"/>
  <c r="C117" i="22"/>
  <c r="G117" i="22" s="1"/>
  <c r="D117" i="22"/>
  <c r="C121" i="23" l="1"/>
  <c r="G121" i="23" s="1"/>
  <c r="D121" i="23"/>
  <c r="E121" i="23"/>
  <c r="E118" i="22"/>
  <c r="B118" i="22"/>
  <c r="A123" i="23"/>
  <c r="B122" i="23"/>
  <c r="F122" i="23" s="1"/>
  <c r="A119" i="22"/>
  <c r="F119" i="22" s="1"/>
  <c r="C118" i="22"/>
  <c r="G118" i="22" s="1"/>
  <c r="D118" i="22"/>
  <c r="D122" i="23" l="1"/>
  <c r="C122" i="23"/>
  <c r="G122" i="23" s="1"/>
  <c r="E122" i="23"/>
  <c r="B119" i="22"/>
  <c r="E119" i="22"/>
  <c r="A124" i="23"/>
  <c r="B123" i="23"/>
  <c r="F123" i="23" s="1"/>
  <c r="A120" i="22"/>
  <c r="F120" i="22" s="1"/>
  <c r="C119" i="22"/>
  <c r="G119" i="22" s="1"/>
  <c r="D119" i="22"/>
  <c r="D123" i="23" l="1"/>
  <c r="C123" i="23"/>
  <c r="G123" i="23" s="1"/>
  <c r="E123" i="23"/>
  <c r="B120" i="22"/>
  <c r="E120" i="22"/>
  <c r="A125" i="23"/>
  <c r="B124" i="23"/>
  <c r="F124" i="23" s="1"/>
  <c r="A121" i="22"/>
  <c r="F121" i="22" s="1"/>
  <c r="C120" i="22"/>
  <c r="G120" i="22" s="1"/>
  <c r="D120" i="22"/>
  <c r="C124" i="23" l="1"/>
  <c r="G124" i="23" s="1"/>
  <c r="D124" i="23"/>
  <c r="E124" i="23"/>
  <c r="E121" i="22"/>
  <c r="B121" i="22"/>
  <c r="A126" i="23"/>
  <c r="B125" i="23"/>
  <c r="F125" i="23" s="1"/>
  <c r="A122" i="22"/>
  <c r="F122" i="22" s="1"/>
  <c r="C121" i="22"/>
  <c r="G121" i="22" s="1"/>
  <c r="D121" i="22"/>
  <c r="D125" i="23" l="1"/>
  <c r="C125" i="23"/>
  <c r="G125" i="23" s="1"/>
  <c r="E125" i="23"/>
  <c r="E122" i="22"/>
  <c r="B122" i="22"/>
  <c r="A127" i="23"/>
  <c r="B126" i="23"/>
  <c r="F126" i="23" s="1"/>
  <c r="A123" i="22"/>
  <c r="F123" i="22" s="1"/>
  <c r="C122" i="22"/>
  <c r="G122" i="22" s="1"/>
  <c r="D122" i="22"/>
  <c r="C126" i="23" l="1"/>
  <c r="G126" i="23" s="1"/>
  <c r="D126" i="23"/>
  <c r="E126" i="23"/>
  <c r="B123" i="22"/>
  <c r="E123" i="22"/>
  <c r="A128" i="23"/>
  <c r="B127" i="23"/>
  <c r="F127" i="23" s="1"/>
  <c r="A124" i="22"/>
  <c r="F124" i="22" s="1"/>
  <c r="D123" i="22"/>
  <c r="C123" i="22"/>
  <c r="G123" i="22" s="1"/>
  <c r="C127" i="23" l="1"/>
  <c r="G127" i="23" s="1"/>
  <c r="D127" i="23"/>
  <c r="E127" i="23"/>
  <c r="B124" i="22"/>
  <c r="E124" i="22"/>
  <c r="A129" i="23"/>
  <c r="B128" i="23"/>
  <c r="F128" i="23" s="1"/>
  <c r="A125" i="22"/>
  <c r="F125" i="22" s="1"/>
  <c r="C124" i="22"/>
  <c r="G124" i="22" s="1"/>
  <c r="D124" i="22"/>
  <c r="C128" i="23" l="1"/>
  <c r="G128" i="23" s="1"/>
  <c r="D128" i="23"/>
  <c r="E128" i="23"/>
  <c r="B125" i="22"/>
  <c r="E125" i="22"/>
  <c r="A130" i="23"/>
  <c r="B129" i="23"/>
  <c r="D129" i="23" s="1"/>
  <c r="A126" i="22"/>
  <c r="F126" i="22" s="1"/>
  <c r="C125" i="22"/>
  <c r="G125" i="22" s="1"/>
  <c r="D125" i="22"/>
  <c r="E129" i="23" l="1"/>
  <c r="F129" i="23"/>
  <c r="C129" i="23"/>
  <c r="G129" i="23" s="1"/>
  <c r="E126" i="22"/>
  <c r="B126" i="22"/>
  <c r="A131" i="23"/>
  <c r="B130" i="23"/>
  <c r="F130" i="23" s="1"/>
  <c r="C130" i="23"/>
  <c r="G130" i="23" s="1"/>
  <c r="D130" i="23"/>
  <c r="A127" i="22"/>
  <c r="F127" i="22" s="1"/>
  <c r="D126" i="22"/>
  <c r="C126" i="22"/>
  <c r="G126" i="22" s="1"/>
  <c r="E130" i="23" l="1"/>
  <c r="E127" i="22"/>
  <c r="B127" i="22"/>
  <c r="A132" i="23"/>
  <c r="B131" i="23"/>
  <c r="F131" i="23" s="1"/>
  <c r="D127" i="22"/>
  <c r="C127" i="22"/>
  <c r="G127" i="22" s="1"/>
  <c r="A128" i="22"/>
  <c r="F128" i="22" s="1"/>
  <c r="D131" i="23" l="1"/>
  <c r="C131" i="23"/>
  <c r="G131" i="23" s="1"/>
  <c r="E131" i="23"/>
  <c r="E128" i="22"/>
  <c r="B128" i="22"/>
  <c r="A133" i="23"/>
  <c r="B132" i="23"/>
  <c r="F132" i="23" s="1"/>
  <c r="A129" i="22"/>
  <c r="F129" i="22" s="1"/>
  <c r="C128" i="22"/>
  <c r="G128" i="22" s="1"/>
  <c r="D128" i="22"/>
  <c r="C132" i="23" l="1"/>
  <c r="G132" i="23" s="1"/>
  <c r="D132" i="23"/>
  <c r="E132" i="23"/>
  <c r="E129" i="22"/>
  <c r="B129" i="22"/>
  <c r="A134" i="23"/>
  <c r="B133" i="23"/>
  <c r="F133" i="23" s="1"/>
  <c r="D133" i="23"/>
  <c r="C133" i="23"/>
  <c r="G133" i="23" s="1"/>
  <c r="A130" i="22"/>
  <c r="F130" i="22" s="1"/>
  <c r="C129" i="22"/>
  <c r="G129" i="22" s="1"/>
  <c r="D129" i="22"/>
  <c r="E133" i="23" l="1"/>
  <c r="E130" i="22"/>
  <c r="B130" i="22"/>
  <c r="A135" i="23"/>
  <c r="B134" i="23"/>
  <c r="F134" i="23" s="1"/>
  <c r="D134" i="23"/>
  <c r="C134" i="23"/>
  <c r="G134" i="23" s="1"/>
  <c r="A131" i="22"/>
  <c r="F131" i="22" s="1"/>
  <c r="D130" i="22"/>
  <c r="C130" i="22"/>
  <c r="G130" i="22" s="1"/>
  <c r="E134" i="23" l="1"/>
  <c r="E131" i="22"/>
  <c r="B131" i="22"/>
  <c r="A136" i="23"/>
  <c r="B135" i="23"/>
  <c r="F135" i="23" s="1"/>
  <c r="A132" i="22"/>
  <c r="F132" i="22" s="1"/>
  <c r="D131" i="22"/>
  <c r="C131" i="22"/>
  <c r="G131" i="22" s="1"/>
  <c r="D135" i="23" l="1"/>
  <c r="C135" i="23"/>
  <c r="G135" i="23" s="1"/>
  <c r="E135" i="23"/>
  <c r="E132" i="22"/>
  <c r="B132" i="22"/>
  <c r="A137" i="23"/>
  <c r="B136" i="23"/>
  <c r="C136" i="23" s="1"/>
  <c r="G136" i="23" s="1"/>
  <c r="A133" i="22"/>
  <c r="F133" i="22" s="1"/>
  <c r="D132" i="22"/>
  <c r="C132" i="22"/>
  <c r="G132" i="22" s="1"/>
  <c r="E136" i="23" l="1"/>
  <c r="F136" i="23"/>
  <c r="D136" i="23"/>
  <c r="E133" i="22"/>
  <c r="B133" i="22"/>
  <c r="A138" i="23"/>
  <c r="B137" i="23"/>
  <c r="F137" i="23" s="1"/>
  <c r="D137" i="23"/>
  <c r="C137" i="23"/>
  <c r="G137" i="23" s="1"/>
  <c r="A134" i="22"/>
  <c r="F134" i="22" s="1"/>
  <c r="D133" i="22"/>
  <c r="C133" i="22"/>
  <c r="G133" i="22" s="1"/>
  <c r="E137" i="23" l="1"/>
  <c r="E134" i="22"/>
  <c r="B134" i="22"/>
  <c r="A139" i="23"/>
  <c r="B138" i="23"/>
  <c r="F138" i="23" s="1"/>
  <c r="A135" i="22"/>
  <c r="F135" i="22" s="1"/>
  <c r="C134" i="22"/>
  <c r="G134" i="22" s="1"/>
  <c r="D134" i="22"/>
  <c r="C138" i="23" l="1"/>
  <c r="G138" i="23" s="1"/>
  <c r="D138" i="23"/>
  <c r="E138" i="23"/>
  <c r="E135" i="22"/>
  <c r="B135" i="22"/>
  <c r="A140" i="23"/>
  <c r="B139" i="23"/>
  <c r="E139" i="23" s="1"/>
  <c r="A136" i="22"/>
  <c r="F136" i="22" s="1"/>
  <c r="C135" i="22"/>
  <c r="G135" i="22" s="1"/>
  <c r="D135" i="22"/>
  <c r="F139" i="23" l="1"/>
  <c r="D139" i="23"/>
  <c r="C139" i="23"/>
  <c r="G139" i="23" s="1"/>
  <c r="B136" i="22"/>
  <c r="E136" i="22"/>
  <c r="A141" i="23"/>
  <c r="B140" i="23"/>
  <c r="E140" i="23" s="1"/>
  <c r="A137" i="22"/>
  <c r="F137" i="22" s="1"/>
  <c r="D136" i="22"/>
  <c r="C136" i="22"/>
  <c r="G136" i="22" s="1"/>
  <c r="F140" i="23" l="1"/>
  <c r="D140" i="23"/>
  <c r="C140" i="23"/>
  <c r="G140" i="23" s="1"/>
  <c r="E137" i="22"/>
  <c r="B137" i="22"/>
  <c r="A142" i="23"/>
  <c r="B141" i="23"/>
  <c r="F141" i="23" s="1"/>
  <c r="A138" i="22"/>
  <c r="F138" i="22" s="1"/>
  <c r="C137" i="22"/>
  <c r="G137" i="22" s="1"/>
  <c r="D137" i="22"/>
  <c r="D141" i="23" l="1"/>
  <c r="C141" i="23"/>
  <c r="G141" i="23" s="1"/>
  <c r="E141" i="23"/>
  <c r="E138" i="22"/>
  <c r="B138" i="22"/>
  <c r="A143" i="23"/>
  <c r="B142" i="23"/>
  <c r="F142" i="23" s="1"/>
  <c r="A139" i="22"/>
  <c r="F139" i="22" s="1"/>
  <c r="C138" i="22"/>
  <c r="G138" i="22" s="1"/>
  <c r="D138" i="22"/>
  <c r="D142" i="23" l="1"/>
  <c r="C142" i="23"/>
  <c r="G142" i="23" s="1"/>
  <c r="E142" i="23"/>
  <c r="E139" i="22"/>
  <c r="B139" i="22"/>
  <c r="A144" i="23"/>
  <c r="B143" i="23"/>
  <c r="F143" i="23" s="1"/>
  <c r="A140" i="22"/>
  <c r="F140" i="22" s="1"/>
  <c r="D139" i="22"/>
  <c r="C139" i="22"/>
  <c r="G139" i="22" s="1"/>
  <c r="C143" i="23" l="1"/>
  <c r="G143" i="23" s="1"/>
  <c r="D143" i="23"/>
  <c r="E143" i="23"/>
  <c r="E140" i="22"/>
  <c r="B140" i="22"/>
  <c r="A145" i="23"/>
  <c r="B144" i="23"/>
  <c r="F144" i="23" s="1"/>
  <c r="A141" i="22"/>
  <c r="F141" i="22" s="1"/>
  <c r="C140" i="22"/>
  <c r="G140" i="22" s="1"/>
  <c r="D140" i="22"/>
  <c r="C144" i="23" l="1"/>
  <c r="G144" i="23" s="1"/>
  <c r="D144" i="23"/>
  <c r="E144" i="23"/>
  <c r="B141" i="22"/>
  <c r="E141" i="22"/>
  <c r="A146" i="23"/>
  <c r="B145" i="23"/>
  <c r="F145" i="23" s="1"/>
  <c r="A142" i="22"/>
  <c r="F142" i="22" s="1"/>
  <c r="C141" i="22"/>
  <c r="G141" i="22" s="1"/>
  <c r="D141" i="22"/>
  <c r="C145" i="23" l="1"/>
  <c r="G145" i="23" s="1"/>
  <c r="D145" i="23"/>
  <c r="E145" i="23"/>
  <c r="E142" i="22"/>
  <c r="B142" i="22"/>
  <c r="A147" i="23"/>
  <c r="B146" i="23"/>
  <c r="F146" i="23" s="1"/>
  <c r="A143" i="22"/>
  <c r="F143" i="22" s="1"/>
  <c r="C142" i="22"/>
  <c r="G142" i="22" s="1"/>
  <c r="D142" i="22"/>
  <c r="D146" i="23" l="1"/>
  <c r="C146" i="23"/>
  <c r="G146" i="23" s="1"/>
  <c r="E146" i="23"/>
  <c r="B143" i="22"/>
  <c r="E143" i="22"/>
  <c r="A148" i="23"/>
  <c r="B147" i="23"/>
  <c r="F147" i="23" s="1"/>
  <c r="A144" i="22"/>
  <c r="F144" i="22" s="1"/>
  <c r="C143" i="22"/>
  <c r="G143" i="22" s="1"/>
  <c r="D143" i="22"/>
  <c r="D147" i="23" l="1"/>
  <c r="C147" i="23"/>
  <c r="G147" i="23" s="1"/>
  <c r="E147" i="23"/>
  <c r="B144" i="22"/>
  <c r="E144" i="22"/>
  <c r="A149" i="23"/>
  <c r="B148" i="23"/>
  <c r="F148" i="23" s="1"/>
  <c r="A145" i="22"/>
  <c r="F145" i="22" s="1"/>
  <c r="D144" i="22"/>
  <c r="C144" i="22"/>
  <c r="G144" i="22" s="1"/>
  <c r="D148" i="23" l="1"/>
  <c r="C148" i="23"/>
  <c r="G148" i="23" s="1"/>
  <c r="E148" i="23"/>
  <c r="B145" i="22"/>
  <c r="E145" i="22"/>
  <c r="A150" i="23"/>
  <c r="B149" i="23"/>
  <c r="D149" i="23" s="1"/>
  <c r="A146" i="22"/>
  <c r="F146" i="22" s="1"/>
  <c r="D145" i="22"/>
  <c r="C145" i="22"/>
  <c r="G145" i="22" s="1"/>
  <c r="E149" i="23" l="1"/>
  <c r="F149" i="23"/>
  <c r="C149" i="23"/>
  <c r="G149" i="23" s="1"/>
  <c r="B146" i="22"/>
  <c r="E146" i="22"/>
  <c r="A151" i="23"/>
  <c r="B150" i="23"/>
  <c r="F150" i="23" s="1"/>
  <c r="C150" i="23"/>
  <c r="G150" i="23" s="1"/>
  <c r="D150" i="23"/>
  <c r="A147" i="22"/>
  <c r="F147" i="22" s="1"/>
  <c r="D146" i="22"/>
  <c r="C146" i="22"/>
  <c r="G146" i="22" s="1"/>
  <c r="E150" i="23" l="1"/>
  <c r="B147" i="22"/>
  <c r="E147" i="22"/>
  <c r="A152" i="23"/>
  <c r="B151" i="23"/>
  <c r="F151" i="23" s="1"/>
  <c r="A148" i="22"/>
  <c r="F148" i="22" s="1"/>
  <c r="D147" i="22"/>
  <c r="C147" i="22"/>
  <c r="G147" i="22" s="1"/>
  <c r="D151" i="23" l="1"/>
  <c r="C151" i="23"/>
  <c r="G151" i="23" s="1"/>
  <c r="E151" i="23"/>
  <c r="B148" i="22"/>
  <c r="E148" i="22"/>
  <c r="A153" i="23"/>
  <c r="B152" i="23"/>
  <c r="F152" i="23" s="1"/>
  <c r="A149" i="22"/>
  <c r="F149" i="22" s="1"/>
  <c r="D148" i="22"/>
  <c r="C148" i="22"/>
  <c r="G148" i="22" s="1"/>
  <c r="D152" i="23" l="1"/>
  <c r="C152" i="23"/>
  <c r="G152" i="23" s="1"/>
  <c r="E152" i="23"/>
  <c r="B149" i="22"/>
  <c r="E149" i="22"/>
  <c r="A154" i="23"/>
  <c r="B153" i="23"/>
  <c r="F153" i="23" s="1"/>
  <c r="A150" i="22"/>
  <c r="F150" i="22" s="1"/>
  <c r="D149" i="22"/>
  <c r="C149" i="22"/>
  <c r="G149" i="22" s="1"/>
  <c r="E153" i="23" l="1"/>
  <c r="C153" i="23"/>
  <c r="G153" i="23" s="1"/>
  <c r="D153" i="23"/>
  <c r="B150" i="22"/>
  <c r="E150" i="22"/>
  <c r="A155" i="23"/>
  <c r="B154" i="23"/>
  <c r="F154" i="23" s="1"/>
  <c r="A151" i="22"/>
  <c r="F151" i="22" s="1"/>
  <c r="D150" i="22"/>
  <c r="C150" i="22"/>
  <c r="G150" i="22" s="1"/>
  <c r="D154" i="23" l="1"/>
  <c r="C154" i="23"/>
  <c r="G154" i="23" s="1"/>
  <c r="E154" i="23"/>
  <c r="B151" i="22"/>
  <c r="E151" i="22"/>
  <c r="A156" i="23"/>
  <c r="B155" i="23"/>
  <c r="F155" i="23" s="1"/>
  <c r="A152" i="22"/>
  <c r="F152" i="22" s="1"/>
  <c r="D151" i="22"/>
  <c r="C151" i="22"/>
  <c r="G151" i="22" s="1"/>
  <c r="D155" i="23" l="1"/>
  <c r="C155" i="23"/>
  <c r="G155" i="23" s="1"/>
  <c r="E155" i="23"/>
  <c r="B152" i="22"/>
  <c r="E152" i="22"/>
  <c r="A157" i="23"/>
  <c r="B156" i="23"/>
  <c r="F156" i="23" s="1"/>
  <c r="A153" i="22"/>
  <c r="F153" i="22" s="1"/>
  <c r="D152" i="22"/>
  <c r="C152" i="22"/>
  <c r="G152" i="22" s="1"/>
  <c r="D156" i="23" l="1"/>
  <c r="C156" i="23"/>
  <c r="G156" i="23" s="1"/>
  <c r="E156" i="23"/>
  <c r="E153" i="22"/>
  <c r="B153" i="22"/>
  <c r="A158" i="23"/>
  <c r="B157" i="23"/>
  <c r="F157" i="23" s="1"/>
  <c r="A154" i="22"/>
  <c r="F154" i="22" s="1"/>
  <c r="D153" i="22"/>
  <c r="C153" i="22"/>
  <c r="G153" i="22" s="1"/>
  <c r="D157" i="23" l="1"/>
  <c r="C157" i="23"/>
  <c r="G157" i="23" s="1"/>
  <c r="E157" i="23"/>
  <c r="B154" i="22"/>
  <c r="E154" i="22"/>
  <c r="A159" i="23"/>
  <c r="B158" i="23"/>
  <c r="D158" i="23" s="1"/>
  <c r="A155" i="22"/>
  <c r="F155" i="22" s="1"/>
  <c r="C154" i="22"/>
  <c r="G154" i="22" s="1"/>
  <c r="D154" i="22"/>
  <c r="E158" i="23" l="1"/>
  <c r="F158" i="23"/>
  <c r="C158" i="23"/>
  <c r="G158" i="23" s="1"/>
  <c r="B155" i="22"/>
  <c r="E155" i="22"/>
  <c r="A160" i="23"/>
  <c r="B159" i="23"/>
  <c r="F159" i="23" s="1"/>
  <c r="C159" i="23"/>
  <c r="G159" i="23" s="1"/>
  <c r="D159" i="23"/>
  <c r="A156" i="22"/>
  <c r="F156" i="22" s="1"/>
  <c r="D155" i="22"/>
  <c r="C155" i="22"/>
  <c r="G155" i="22" s="1"/>
  <c r="E159" i="23" l="1"/>
  <c r="B156" i="22"/>
  <c r="E156" i="22"/>
  <c r="A161" i="23"/>
  <c r="B160" i="23"/>
  <c r="F160" i="23" s="1"/>
  <c r="A157" i="22"/>
  <c r="F157" i="22" s="1"/>
  <c r="C156" i="22"/>
  <c r="G156" i="22" s="1"/>
  <c r="D156" i="22"/>
  <c r="D160" i="23" l="1"/>
  <c r="C160" i="23"/>
  <c r="G160" i="23" s="1"/>
  <c r="E160" i="23"/>
  <c r="E157" i="22"/>
  <c r="B157" i="22"/>
  <c r="A162" i="23"/>
  <c r="B161" i="23"/>
  <c r="D161" i="23" s="1"/>
  <c r="A158" i="22"/>
  <c r="F158" i="22" s="1"/>
  <c r="C157" i="22"/>
  <c r="G157" i="22" s="1"/>
  <c r="D157" i="22"/>
  <c r="E161" i="23" l="1"/>
  <c r="F161" i="23"/>
  <c r="C161" i="23"/>
  <c r="G161" i="23" s="1"/>
  <c r="E158" i="22"/>
  <c r="B158" i="22"/>
  <c r="A163" i="23"/>
  <c r="B162" i="23"/>
  <c r="F162" i="23" s="1"/>
  <c r="D162" i="23"/>
  <c r="C162" i="23"/>
  <c r="G162" i="23" s="1"/>
  <c r="A159" i="22"/>
  <c r="F159" i="22" s="1"/>
  <c r="C158" i="22"/>
  <c r="G158" i="22" s="1"/>
  <c r="D158" i="22"/>
  <c r="E162" i="23" l="1"/>
  <c r="E159" i="22"/>
  <c r="B159" i="22"/>
  <c r="A164" i="23"/>
  <c r="B163" i="23"/>
  <c r="F163" i="23" s="1"/>
  <c r="A160" i="22"/>
  <c r="F160" i="22" s="1"/>
  <c r="C159" i="22"/>
  <c r="G159" i="22" s="1"/>
  <c r="D159" i="22"/>
  <c r="C163" i="23" l="1"/>
  <c r="G163" i="23" s="1"/>
  <c r="D163" i="23"/>
  <c r="E163" i="23"/>
  <c r="E160" i="22"/>
  <c r="B160" i="22"/>
  <c r="A165" i="23"/>
  <c r="B164" i="23"/>
  <c r="F164" i="23" s="1"/>
  <c r="A161" i="22"/>
  <c r="F161" i="22" s="1"/>
  <c r="D160" i="22"/>
  <c r="C160" i="22"/>
  <c r="G160" i="22" s="1"/>
  <c r="D164" i="23" l="1"/>
  <c r="C164" i="23"/>
  <c r="G164" i="23" s="1"/>
  <c r="E164" i="23"/>
  <c r="E161" i="22"/>
  <c r="B161" i="22"/>
  <c r="A166" i="23"/>
  <c r="B165" i="23"/>
  <c r="F165" i="23" s="1"/>
  <c r="A162" i="22"/>
  <c r="F162" i="22" s="1"/>
  <c r="D161" i="22"/>
  <c r="C161" i="22"/>
  <c r="G161" i="22" s="1"/>
  <c r="D165" i="23" l="1"/>
  <c r="C165" i="23"/>
  <c r="G165" i="23" s="1"/>
  <c r="E165" i="23"/>
  <c r="E162" i="22"/>
  <c r="B162" i="22"/>
  <c r="A167" i="23"/>
  <c r="B166" i="23"/>
  <c r="F166" i="23" s="1"/>
  <c r="A163" i="22"/>
  <c r="F163" i="22" s="1"/>
  <c r="D162" i="22"/>
  <c r="C162" i="22"/>
  <c r="G162" i="22" s="1"/>
  <c r="D166" i="23" l="1"/>
  <c r="C166" i="23"/>
  <c r="G166" i="23" s="1"/>
  <c r="E166" i="23"/>
  <c r="B163" i="22"/>
  <c r="E163" i="22"/>
  <c r="A168" i="23"/>
  <c r="B167" i="23"/>
  <c r="E167" i="23" s="1"/>
  <c r="D163" i="22"/>
  <c r="A164" i="22"/>
  <c r="F164" i="22" s="1"/>
  <c r="C163" i="22"/>
  <c r="G163" i="22" s="1"/>
  <c r="D167" i="23" l="1"/>
  <c r="C167" i="23"/>
  <c r="G167" i="23" s="1"/>
  <c r="F167" i="23"/>
  <c r="B164" i="22"/>
  <c r="E164" i="22"/>
  <c r="A169" i="23"/>
  <c r="B168" i="23"/>
  <c r="C168" i="23" s="1"/>
  <c r="G168" i="23" s="1"/>
  <c r="A165" i="22"/>
  <c r="F165" i="22" s="1"/>
  <c r="D164" i="22"/>
  <c r="C164" i="22"/>
  <c r="G164" i="22" s="1"/>
  <c r="D168" i="23" l="1"/>
  <c r="E168" i="23"/>
  <c r="F168" i="23"/>
  <c r="B165" i="22"/>
  <c r="E165" i="22"/>
  <c r="A170" i="23"/>
  <c r="B169" i="23"/>
  <c r="F169" i="23" s="1"/>
  <c r="A166" i="22"/>
  <c r="F166" i="22" s="1"/>
  <c r="C165" i="22"/>
  <c r="G165" i="22" s="1"/>
  <c r="D165" i="22"/>
  <c r="C169" i="23" l="1"/>
  <c r="G169" i="23" s="1"/>
  <c r="D169" i="23"/>
  <c r="E169" i="23"/>
  <c r="E166" i="22"/>
  <c r="B166" i="22"/>
  <c r="A171" i="23"/>
  <c r="B170" i="23"/>
  <c r="F170" i="23" s="1"/>
  <c r="A167" i="22"/>
  <c r="F167" i="22" s="1"/>
  <c r="C166" i="22"/>
  <c r="G166" i="22" s="1"/>
  <c r="D166" i="22"/>
  <c r="D170" i="23" l="1"/>
  <c r="C170" i="23"/>
  <c r="G170" i="23" s="1"/>
  <c r="E170" i="23"/>
  <c r="E167" i="22"/>
  <c r="B167" i="22"/>
  <c r="A172" i="23"/>
  <c r="B171" i="23"/>
  <c r="F171" i="23" s="1"/>
  <c r="A168" i="22"/>
  <c r="F168" i="22" s="1"/>
  <c r="C167" i="22"/>
  <c r="G167" i="22" s="1"/>
  <c r="D167" i="22"/>
  <c r="C171" i="23" l="1"/>
  <c r="G171" i="23" s="1"/>
  <c r="D171" i="23"/>
  <c r="E171" i="23"/>
  <c r="E168" i="22"/>
  <c r="B168" i="22"/>
  <c r="A173" i="23"/>
  <c r="B172" i="23"/>
  <c r="F172" i="23" s="1"/>
  <c r="A169" i="22"/>
  <c r="F169" i="22" s="1"/>
  <c r="D168" i="22"/>
  <c r="C168" i="22"/>
  <c r="G168" i="22" s="1"/>
  <c r="C172" i="23" l="1"/>
  <c r="G172" i="23" s="1"/>
  <c r="D172" i="23"/>
  <c r="E172" i="23"/>
  <c r="B169" i="22"/>
  <c r="E169" i="22"/>
  <c r="A174" i="23"/>
  <c r="B173" i="23"/>
  <c r="F173" i="23" s="1"/>
  <c r="D173" i="23"/>
  <c r="C173" i="23"/>
  <c r="G173" i="23" s="1"/>
  <c r="A170" i="22"/>
  <c r="F170" i="22" s="1"/>
  <c r="C169" i="22"/>
  <c r="G169" i="22" s="1"/>
  <c r="D169" i="22"/>
  <c r="E173" i="23" l="1"/>
  <c r="B170" i="22"/>
  <c r="E170" i="22"/>
  <c r="A175" i="23"/>
  <c r="B174" i="23"/>
  <c r="F174" i="23" s="1"/>
  <c r="A171" i="22"/>
  <c r="F171" i="22" s="1"/>
  <c r="D170" i="22"/>
  <c r="C170" i="22"/>
  <c r="G170" i="22" s="1"/>
  <c r="E174" i="23" l="1"/>
  <c r="C174" i="23"/>
  <c r="G174" i="23" s="1"/>
  <c r="D174" i="23"/>
  <c r="B171" i="22"/>
  <c r="E171" i="22"/>
  <c r="A176" i="23"/>
  <c r="B175" i="23"/>
  <c r="F175" i="23" s="1"/>
  <c r="C175" i="23"/>
  <c r="G175" i="23" s="1"/>
  <c r="D175" i="23"/>
  <c r="D171" i="22"/>
  <c r="A172" i="22"/>
  <c r="F172" i="22" s="1"/>
  <c r="C171" i="22"/>
  <c r="G171" i="22" s="1"/>
  <c r="E175" i="23" l="1"/>
  <c r="E172" i="22"/>
  <c r="B172" i="22"/>
  <c r="A177" i="23"/>
  <c r="B176" i="23"/>
  <c r="F176" i="23" s="1"/>
  <c r="C176" i="23"/>
  <c r="G176" i="23" s="1"/>
  <c r="A173" i="22"/>
  <c r="F173" i="22" s="1"/>
  <c r="C172" i="22"/>
  <c r="G172" i="22" s="1"/>
  <c r="D172" i="22"/>
  <c r="D176" i="23" l="1"/>
  <c r="E176" i="23"/>
  <c r="E173" i="22"/>
  <c r="B173" i="22"/>
  <c r="A178" i="23"/>
  <c r="B177" i="23"/>
  <c r="F177" i="23" s="1"/>
  <c r="C177" i="23"/>
  <c r="G177" i="23" s="1"/>
  <c r="D177" i="23"/>
  <c r="A174" i="22"/>
  <c r="F174" i="22" s="1"/>
  <c r="D173" i="22"/>
  <c r="C173" i="22"/>
  <c r="G173" i="22" s="1"/>
  <c r="E177" i="23" l="1"/>
  <c r="B174" i="22"/>
  <c r="E174" i="22"/>
  <c r="A179" i="23"/>
  <c r="B178" i="23"/>
  <c r="F178" i="23" s="1"/>
  <c r="A175" i="22"/>
  <c r="F175" i="22" s="1"/>
  <c r="D174" i="22"/>
  <c r="C174" i="22"/>
  <c r="G174" i="22" s="1"/>
  <c r="C178" i="23" l="1"/>
  <c r="G178" i="23" s="1"/>
  <c r="D178" i="23"/>
  <c r="E178" i="23"/>
  <c r="B175" i="22"/>
  <c r="E175" i="22"/>
  <c r="A180" i="23"/>
  <c r="B179" i="23"/>
  <c r="F179" i="23" s="1"/>
  <c r="D179" i="23"/>
  <c r="C179" i="23"/>
  <c r="G179" i="23" s="1"/>
  <c r="C175" i="22"/>
  <c r="G175" i="22" s="1"/>
  <c r="D175" i="22"/>
  <c r="A176" i="22"/>
  <c r="F176" i="22" s="1"/>
  <c r="E179" i="23" l="1"/>
  <c r="B176" i="22"/>
  <c r="E176" i="22"/>
  <c r="A181" i="23"/>
  <c r="B180" i="23"/>
  <c r="F180" i="23" s="1"/>
  <c r="D180" i="23"/>
  <c r="A177" i="22"/>
  <c r="F177" i="22" s="1"/>
  <c r="C176" i="22"/>
  <c r="G176" i="22" s="1"/>
  <c r="D176" i="22"/>
  <c r="C180" i="23" l="1"/>
  <c r="G180" i="23" s="1"/>
  <c r="E180" i="23"/>
  <c r="B177" i="22"/>
  <c r="E177" i="22"/>
  <c r="A182" i="23"/>
  <c r="B181" i="23"/>
  <c r="F181" i="23" s="1"/>
  <c r="A178" i="22"/>
  <c r="F178" i="22" s="1"/>
  <c r="D177" i="22"/>
  <c r="C177" i="22"/>
  <c r="G177" i="22" s="1"/>
  <c r="C181" i="23" l="1"/>
  <c r="G181" i="23" s="1"/>
  <c r="D181" i="23"/>
  <c r="E181" i="23"/>
  <c r="B178" i="22"/>
  <c r="E178" i="22"/>
  <c r="A183" i="23"/>
  <c r="B182" i="23"/>
  <c r="F182" i="23" s="1"/>
  <c r="A179" i="22"/>
  <c r="F179" i="22" s="1"/>
  <c r="D178" i="22"/>
  <c r="C178" i="22"/>
  <c r="G178" i="22" s="1"/>
  <c r="D182" i="23" l="1"/>
  <c r="C182" i="23"/>
  <c r="G182" i="23" s="1"/>
  <c r="E182" i="23"/>
  <c r="B179" i="22"/>
  <c r="E179" i="22"/>
  <c r="A184" i="23"/>
  <c r="B183" i="23"/>
  <c r="F183" i="23" s="1"/>
  <c r="C179" i="22"/>
  <c r="G179" i="22" s="1"/>
  <c r="A180" i="22"/>
  <c r="F180" i="22" s="1"/>
  <c r="D179" i="22"/>
  <c r="C183" i="23" l="1"/>
  <c r="G183" i="23" s="1"/>
  <c r="D183" i="23"/>
  <c r="E183" i="23"/>
  <c r="E180" i="22"/>
  <c r="B180" i="22"/>
  <c r="A185" i="23"/>
  <c r="B184" i="23"/>
  <c r="F184" i="23" s="1"/>
  <c r="D184" i="23"/>
  <c r="C184" i="23"/>
  <c r="G184" i="23" s="1"/>
  <c r="A181" i="22"/>
  <c r="F181" i="22" s="1"/>
  <c r="C180" i="22"/>
  <c r="G180" i="22" s="1"/>
  <c r="D180" i="22"/>
  <c r="E184" i="23" l="1"/>
  <c r="E181" i="22"/>
  <c r="B181" i="22"/>
  <c r="A186" i="23"/>
  <c r="B185" i="23"/>
  <c r="F185" i="23" s="1"/>
  <c r="C185" i="23"/>
  <c r="G185" i="23" s="1"/>
  <c r="D185" i="23"/>
  <c r="A182" i="22"/>
  <c r="F182" i="22" s="1"/>
  <c r="C181" i="22"/>
  <c r="G181" i="22" s="1"/>
  <c r="D181" i="22"/>
  <c r="E185" i="23" l="1"/>
  <c r="E182" i="22"/>
  <c r="B182" i="22"/>
  <c r="A187" i="23"/>
  <c r="B186" i="23"/>
  <c r="F186" i="23" s="1"/>
  <c r="C186" i="23"/>
  <c r="G186" i="23" s="1"/>
  <c r="D186" i="23"/>
  <c r="A183" i="22"/>
  <c r="F183" i="22" s="1"/>
  <c r="D182" i="22"/>
  <c r="C182" i="22"/>
  <c r="G182" i="22" s="1"/>
  <c r="E186" i="23" l="1"/>
  <c r="B183" i="22"/>
  <c r="E183" i="22"/>
  <c r="A188" i="23"/>
  <c r="B187" i="23"/>
  <c r="F187" i="23" s="1"/>
  <c r="D187" i="23"/>
  <c r="C187" i="23"/>
  <c r="G187" i="23" s="1"/>
  <c r="A184" i="22"/>
  <c r="F184" i="22" s="1"/>
  <c r="D183" i="22"/>
  <c r="C183" i="22"/>
  <c r="G183" i="22" s="1"/>
  <c r="E187" i="23" l="1"/>
  <c r="B184" i="22"/>
  <c r="E184" i="22"/>
  <c r="A189" i="23"/>
  <c r="B188" i="23"/>
  <c r="F188" i="23" s="1"/>
  <c r="D188" i="23"/>
  <c r="C188" i="23"/>
  <c r="G188" i="23" s="1"/>
  <c r="A185" i="22"/>
  <c r="F185" i="22" s="1"/>
  <c r="D184" i="22"/>
  <c r="C184" i="22"/>
  <c r="G184" i="22" s="1"/>
  <c r="E188" i="23" l="1"/>
  <c r="E185" i="22"/>
  <c r="B185" i="22"/>
  <c r="A190" i="23"/>
  <c r="B189" i="23"/>
  <c r="F189" i="23" s="1"/>
  <c r="C189" i="23"/>
  <c r="G189" i="23" s="1"/>
  <c r="D189" i="23"/>
  <c r="A186" i="22"/>
  <c r="F186" i="22" s="1"/>
  <c r="C185" i="22"/>
  <c r="G185" i="22" s="1"/>
  <c r="D185" i="22"/>
  <c r="E189" i="23" l="1"/>
  <c r="E186" i="22"/>
  <c r="B186" i="22"/>
  <c r="A191" i="23"/>
  <c r="B190" i="23"/>
  <c r="F190" i="23" s="1"/>
  <c r="C190" i="23"/>
  <c r="G190" i="23" s="1"/>
  <c r="D190" i="23"/>
  <c r="A187" i="22"/>
  <c r="F187" i="22" s="1"/>
  <c r="C186" i="22"/>
  <c r="G186" i="22" s="1"/>
  <c r="D186" i="22"/>
  <c r="E190" i="23" l="1"/>
  <c r="B187" i="22"/>
  <c r="E187" i="22"/>
  <c r="A192" i="23"/>
  <c r="B191" i="23"/>
  <c r="F191" i="23" s="1"/>
  <c r="D191" i="23"/>
  <c r="C191" i="23"/>
  <c r="G191" i="23" s="1"/>
  <c r="A188" i="22"/>
  <c r="F188" i="22" s="1"/>
  <c r="D187" i="22"/>
  <c r="C187" i="22"/>
  <c r="G187" i="22" s="1"/>
  <c r="E191" i="23" l="1"/>
  <c r="B188" i="22"/>
  <c r="E188" i="22"/>
  <c r="A193" i="23"/>
  <c r="B192" i="23"/>
  <c r="F192" i="23" s="1"/>
  <c r="C192" i="23"/>
  <c r="G192" i="23" s="1"/>
  <c r="D192" i="23"/>
  <c r="A189" i="22"/>
  <c r="F189" i="22" s="1"/>
  <c r="C188" i="22"/>
  <c r="G188" i="22" s="1"/>
  <c r="D188" i="22"/>
  <c r="E192" i="23" l="1"/>
  <c r="B189" i="22"/>
  <c r="E189" i="22"/>
  <c r="A194" i="23"/>
  <c r="B193" i="23"/>
  <c r="F193" i="23" s="1"/>
  <c r="D193" i="23"/>
  <c r="C193" i="23"/>
  <c r="G193" i="23" s="1"/>
  <c r="A190" i="22"/>
  <c r="F190" i="22" s="1"/>
  <c r="D189" i="22"/>
  <c r="C189" i="22"/>
  <c r="G189" i="22" s="1"/>
  <c r="E193" i="23" l="1"/>
  <c r="B190" i="22"/>
  <c r="E190" i="22"/>
  <c r="A195" i="23"/>
  <c r="B194" i="23"/>
  <c r="F194" i="23" s="1"/>
  <c r="D194" i="23"/>
  <c r="C194" i="23"/>
  <c r="G194" i="23" s="1"/>
  <c r="A191" i="22"/>
  <c r="F191" i="22" s="1"/>
  <c r="D190" i="22"/>
  <c r="C190" i="22"/>
  <c r="G190" i="22" s="1"/>
  <c r="E194" i="23" l="1"/>
  <c r="E191" i="22"/>
  <c r="B191" i="22"/>
  <c r="A196" i="23"/>
  <c r="B195" i="23"/>
  <c r="F195" i="23" s="1"/>
  <c r="C195" i="23"/>
  <c r="G195" i="23" s="1"/>
  <c r="D195" i="23"/>
  <c r="D191" i="22"/>
  <c r="A192" i="22"/>
  <c r="F192" i="22" s="1"/>
  <c r="C191" i="22"/>
  <c r="G191" i="22" s="1"/>
  <c r="E195" i="23" l="1"/>
  <c r="E192" i="22"/>
  <c r="B192" i="22"/>
  <c r="A197" i="23"/>
  <c r="B196" i="23"/>
  <c r="F196" i="23" s="1"/>
  <c r="A193" i="22"/>
  <c r="F193" i="22" s="1"/>
  <c r="D192" i="22"/>
  <c r="C192" i="22"/>
  <c r="G192" i="22" s="1"/>
  <c r="C196" i="23" l="1"/>
  <c r="G196" i="23" s="1"/>
  <c r="D196" i="23"/>
  <c r="E196" i="23"/>
  <c r="E193" i="22"/>
  <c r="B193" i="22"/>
  <c r="A198" i="23"/>
  <c r="B197" i="23"/>
  <c r="F197" i="23" s="1"/>
  <c r="A194" i="22"/>
  <c r="F194" i="22" s="1"/>
  <c r="D193" i="22"/>
  <c r="C193" i="22"/>
  <c r="G193" i="22" s="1"/>
  <c r="C197" i="23" l="1"/>
  <c r="G197" i="23" s="1"/>
  <c r="D197" i="23"/>
  <c r="E197" i="23"/>
  <c r="E194" i="22"/>
  <c r="B194" i="22"/>
  <c r="A199" i="23"/>
  <c r="B198" i="23"/>
  <c r="F198" i="23" s="1"/>
  <c r="A195" i="22"/>
  <c r="F195" i="22" s="1"/>
  <c r="C194" i="22"/>
  <c r="G194" i="22" s="1"/>
  <c r="D194" i="22"/>
  <c r="D198" i="23" l="1"/>
  <c r="C198" i="23"/>
  <c r="G198" i="23" s="1"/>
  <c r="E198" i="23"/>
  <c r="E195" i="22"/>
  <c r="B195" i="22"/>
  <c r="A200" i="23"/>
  <c r="B199" i="23"/>
  <c r="F199" i="23" s="1"/>
  <c r="C195" i="22"/>
  <c r="G195" i="22" s="1"/>
  <c r="A196" i="22"/>
  <c r="F196" i="22" s="1"/>
  <c r="D195" i="22"/>
  <c r="D199" i="23" l="1"/>
  <c r="C199" i="23"/>
  <c r="G199" i="23" s="1"/>
  <c r="E199" i="23"/>
  <c r="B196" i="22"/>
  <c r="E196" i="22"/>
  <c r="A201" i="23"/>
  <c r="B200" i="23"/>
  <c r="F200" i="23" s="1"/>
  <c r="A197" i="22"/>
  <c r="F197" i="22" s="1"/>
  <c r="C196" i="22"/>
  <c r="G196" i="22" s="1"/>
  <c r="D196" i="22"/>
  <c r="D200" i="23" l="1"/>
  <c r="C200" i="23"/>
  <c r="G200" i="23" s="1"/>
  <c r="E200" i="23"/>
  <c r="E197" i="22"/>
  <c r="B197" i="22"/>
  <c r="A202" i="23"/>
  <c r="B201" i="23"/>
  <c r="F201" i="23" s="1"/>
  <c r="A198" i="22"/>
  <c r="F198" i="22" s="1"/>
  <c r="C197" i="22"/>
  <c r="G197" i="22" s="1"/>
  <c r="D197" i="22"/>
  <c r="D201" i="23" l="1"/>
  <c r="C201" i="23"/>
  <c r="G201" i="23" s="1"/>
  <c r="E201" i="23"/>
  <c r="B198" i="22"/>
  <c r="E198" i="22"/>
  <c r="A203" i="23"/>
  <c r="B202" i="23"/>
  <c r="F202" i="23" s="1"/>
  <c r="A199" i="22"/>
  <c r="F199" i="22" s="1"/>
  <c r="D198" i="22"/>
  <c r="C198" i="22"/>
  <c r="G198" i="22" s="1"/>
  <c r="C202" i="23" l="1"/>
  <c r="G202" i="23" s="1"/>
  <c r="D202" i="23"/>
  <c r="E202" i="23"/>
  <c r="E199" i="22"/>
  <c r="B199" i="22"/>
  <c r="A204" i="23"/>
  <c r="B203" i="23"/>
  <c r="F203" i="23" s="1"/>
  <c r="A200" i="22"/>
  <c r="F200" i="22" s="1"/>
  <c r="C199" i="22"/>
  <c r="G199" i="22" s="1"/>
  <c r="D199" i="22"/>
  <c r="C203" i="23" l="1"/>
  <c r="G203" i="23" s="1"/>
  <c r="D203" i="23"/>
  <c r="E203" i="23"/>
  <c r="B200" i="22"/>
  <c r="E200" i="22"/>
  <c r="A205" i="23"/>
  <c r="B204" i="23"/>
  <c r="F204" i="23" s="1"/>
  <c r="A201" i="22"/>
  <c r="F201" i="22" s="1"/>
  <c r="C200" i="22"/>
  <c r="G200" i="22" s="1"/>
  <c r="D200" i="22"/>
  <c r="C204" i="23" l="1"/>
  <c r="G204" i="23" s="1"/>
  <c r="D204" i="23"/>
  <c r="E204" i="23"/>
  <c r="B201" i="22"/>
  <c r="E201" i="22"/>
  <c r="A206" i="23"/>
  <c r="B205" i="23"/>
  <c r="F205" i="23" s="1"/>
  <c r="A202" i="22"/>
  <c r="F202" i="22" s="1"/>
  <c r="D201" i="22"/>
  <c r="C201" i="22"/>
  <c r="G201" i="22" s="1"/>
  <c r="C205" i="23" l="1"/>
  <c r="G205" i="23" s="1"/>
  <c r="E205" i="23"/>
  <c r="D205" i="23"/>
  <c r="E202" i="22"/>
  <c r="B202" i="22"/>
  <c r="A207" i="23"/>
  <c r="B206" i="23"/>
  <c r="F206" i="23" s="1"/>
  <c r="A203" i="22"/>
  <c r="F203" i="22" s="1"/>
  <c r="C202" i="22"/>
  <c r="G202" i="22" s="1"/>
  <c r="D202" i="22"/>
  <c r="D206" i="23" l="1"/>
  <c r="C206" i="23"/>
  <c r="G206" i="23" s="1"/>
  <c r="E206" i="23"/>
  <c r="B203" i="22"/>
  <c r="E203" i="22"/>
  <c r="A208" i="23"/>
  <c r="B207" i="23"/>
  <c r="D207" i="23" s="1"/>
  <c r="D203" i="22"/>
  <c r="A204" i="22"/>
  <c r="F204" i="22" s="1"/>
  <c r="C203" i="22"/>
  <c r="G203" i="22" s="1"/>
  <c r="C207" i="23" l="1"/>
  <c r="G207" i="23" s="1"/>
  <c r="E207" i="23"/>
  <c r="F207" i="23"/>
  <c r="B204" i="22"/>
  <c r="E204" i="22"/>
  <c r="A209" i="23"/>
  <c r="B208" i="23"/>
  <c r="F208" i="23" s="1"/>
  <c r="A205" i="22"/>
  <c r="F205" i="22" s="1"/>
  <c r="D204" i="22"/>
  <c r="C204" i="22"/>
  <c r="G204" i="22" s="1"/>
  <c r="E208" i="23" l="1"/>
  <c r="C208" i="23"/>
  <c r="G208" i="23" s="1"/>
  <c r="D208" i="23"/>
  <c r="B205" i="22"/>
  <c r="E205" i="22"/>
  <c r="B209" i="23"/>
  <c r="F209" i="23" s="1"/>
  <c r="J5" i="23" s="1"/>
  <c r="A210" i="23"/>
  <c r="D209" i="23"/>
  <c r="C209" i="23"/>
  <c r="G209" i="23" s="1"/>
  <c r="A206" i="22"/>
  <c r="F206" i="22" s="1"/>
  <c r="D205" i="22"/>
  <c r="C205" i="22"/>
  <c r="G205" i="22" s="1"/>
  <c r="E209" i="23" l="1"/>
  <c r="K8" i="23" s="1" a="1"/>
  <c r="K8" i="23" s="1"/>
  <c r="B206" i="22"/>
  <c r="E206" i="22"/>
  <c r="B210" i="23"/>
  <c r="C210" i="23"/>
  <c r="A211" i="23"/>
  <c r="F210" i="23"/>
  <c r="E210" i="23"/>
  <c r="D210" i="23"/>
  <c r="J6" i="23"/>
  <c r="A207" i="22"/>
  <c r="F207" i="22" s="1"/>
  <c r="C206" i="22"/>
  <c r="G206" i="22" s="1"/>
  <c r="D206" i="22"/>
  <c r="B207" i="22" l="1"/>
  <c r="E207" i="22"/>
  <c r="B211" i="23"/>
  <c r="E211" i="23"/>
  <c r="A212" i="23"/>
  <c r="F211" i="23"/>
  <c r="D211" i="23"/>
  <c r="C211" i="23"/>
  <c r="C207" i="22"/>
  <c r="G207" i="22" s="1"/>
  <c r="A208" i="22"/>
  <c r="F208" i="22" s="1"/>
  <c r="D207" i="22"/>
  <c r="E208" i="22" l="1"/>
  <c r="B208" i="22"/>
  <c r="B212" i="23"/>
  <c r="F212" i="23"/>
  <c r="D212" i="23"/>
  <c r="A213" i="23"/>
  <c r="E212" i="23"/>
  <c r="C212" i="23"/>
  <c r="A209" i="22"/>
  <c r="F209" i="22" s="1"/>
  <c r="C208" i="22"/>
  <c r="G208" i="22" s="1"/>
  <c r="D208" i="22"/>
  <c r="E209" i="22" l="1"/>
  <c r="B209" i="22"/>
  <c r="B213" i="23"/>
  <c r="A214" i="23"/>
  <c r="E213" i="23"/>
  <c r="D213" i="23"/>
  <c r="F213" i="23"/>
  <c r="C213" i="23"/>
  <c r="A210" i="22"/>
  <c r="C209" i="22"/>
  <c r="G209" i="22" s="1"/>
  <c r="D209" i="22"/>
  <c r="J6" i="22" l="1"/>
  <c r="J5" i="22"/>
  <c r="K8" i="22" s="1" a="1"/>
  <c r="K8" i="22" s="1"/>
  <c r="B214" i="23"/>
  <c r="C214" i="23"/>
  <c r="A215" i="23"/>
  <c r="D214" i="23"/>
  <c r="F214" i="23"/>
  <c r="E214" i="23"/>
  <c r="E210" i="22"/>
  <c r="A211" i="22"/>
  <c r="C210" i="22"/>
  <c r="D210" i="22"/>
  <c r="B210" i="22"/>
  <c r="F210" i="22"/>
  <c r="B215" i="23" l="1"/>
  <c r="C215" i="23"/>
  <c r="A216" i="23"/>
  <c r="E215" i="23"/>
  <c r="D215" i="23"/>
  <c r="F215" i="23"/>
  <c r="E211" i="22"/>
  <c r="C211" i="22"/>
  <c r="A212" i="22"/>
  <c r="D211" i="22"/>
  <c r="F211" i="22"/>
  <c r="B211" i="22"/>
  <c r="B216" i="23" l="1"/>
  <c r="A217" i="23"/>
  <c r="F216" i="23"/>
  <c r="E216" i="23"/>
  <c r="D216" i="23"/>
  <c r="C216" i="23"/>
  <c r="A213" i="22"/>
  <c r="F212" i="22"/>
  <c r="D212" i="22"/>
  <c r="B212" i="22"/>
  <c r="C212" i="22"/>
  <c r="E212" i="22"/>
  <c r="B217" i="23" l="1"/>
  <c r="F217" i="23"/>
  <c r="A218" i="23"/>
  <c r="D217" i="23"/>
  <c r="E217" i="23"/>
  <c r="C217" i="23"/>
  <c r="E213" i="22"/>
  <c r="A214" i="22"/>
  <c r="C213" i="22"/>
  <c r="D213" i="22"/>
  <c r="B213" i="22"/>
  <c r="F213" i="22"/>
  <c r="B218" i="23" l="1"/>
  <c r="A219" i="23"/>
  <c r="F218" i="23"/>
  <c r="E218" i="23"/>
  <c r="D218" i="23"/>
  <c r="C218" i="23"/>
  <c r="E214" i="22"/>
  <c r="A215" i="22"/>
  <c r="D214" i="22"/>
  <c r="B214" i="22"/>
  <c r="F214" i="22"/>
  <c r="C214" i="22"/>
  <c r="B219" i="23" l="1"/>
  <c r="A220" i="23"/>
  <c r="F219" i="23"/>
  <c r="C219" i="23"/>
  <c r="E219" i="23"/>
  <c r="D219" i="23"/>
  <c r="F215" i="22"/>
  <c r="E215" i="22"/>
  <c r="A216" i="22"/>
  <c r="D215" i="22"/>
  <c r="C215" i="22"/>
  <c r="B215" i="22"/>
  <c r="B220" i="23" l="1"/>
  <c r="C220" i="23"/>
  <c r="E220" i="23"/>
  <c r="A221" i="23"/>
  <c r="D220" i="23"/>
  <c r="F220" i="23"/>
  <c r="A217" i="22"/>
  <c r="F216" i="22"/>
  <c r="D216" i="22"/>
  <c r="E216" i="22"/>
  <c r="C216" i="22"/>
  <c r="B216" i="22"/>
  <c r="B221" i="23" l="1"/>
  <c r="A222" i="23"/>
  <c r="F221" i="23"/>
  <c r="D221" i="23"/>
  <c r="C221" i="23"/>
  <c r="E221" i="23"/>
  <c r="E217" i="22"/>
  <c r="A218" i="22"/>
  <c r="D217" i="22"/>
  <c r="B217" i="22"/>
  <c r="F217" i="22"/>
  <c r="C217" i="22"/>
  <c r="B222" i="23" l="1"/>
  <c r="F222" i="23"/>
  <c r="C222" i="23"/>
  <c r="E222" i="23"/>
  <c r="D222" i="23"/>
  <c r="A223" i="23"/>
  <c r="E218" i="22"/>
  <c r="A219" i="22"/>
  <c r="D218" i="22"/>
  <c r="F218" i="22"/>
  <c r="B218" i="22"/>
  <c r="C218" i="22"/>
  <c r="B223" i="23" l="1"/>
  <c r="C223" i="23"/>
  <c r="D223" i="23"/>
  <c r="F223" i="23"/>
  <c r="E223" i="23"/>
  <c r="A224" i="23"/>
  <c r="A220" i="22"/>
  <c r="D219" i="22"/>
  <c r="C219" i="22"/>
  <c r="F219" i="22"/>
  <c r="E219" i="22"/>
  <c r="B219" i="22"/>
  <c r="B224" i="23" l="1"/>
  <c r="A225" i="23"/>
  <c r="F224" i="23"/>
  <c r="E224" i="23"/>
  <c r="D224" i="23"/>
  <c r="C224" i="23"/>
  <c r="A221" i="22"/>
  <c r="B220" i="22"/>
  <c r="E220" i="22"/>
  <c r="F220" i="22"/>
  <c r="D220" i="22"/>
  <c r="C220" i="22"/>
  <c r="B225" i="23" l="1"/>
  <c r="C225" i="23"/>
  <c r="D225" i="23"/>
  <c r="F225" i="23"/>
  <c r="A226" i="23"/>
  <c r="E225" i="23"/>
  <c r="E221" i="22"/>
  <c r="A222" i="22"/>
  <c r="C221" i="22"/>
  <c r="F221" i="22"/>
  <c r="D221" i="22"/>
  <c r="B221" i="22"/>
  <c r="B226" i="23" l="1"/>
  <c r="D226" i="23"/>
  <c r="A227" i="23"/>
  <c r="F226" i="23"/>
  <c r="E226" i="23"/>
  <c r="C226" i="23"/>
  <c r="E222" i="22"/>
  <c r="A223" i="22"/>
  <c r="C222" i="22"/>
  <c r="D222" i="22"/>
  <c r="B222" i="22"/>
  <c r="F222" i="22"/>
  <c r="B227" i="23" l="1"/>
  <c r="F227" i="23"/>
  <c r="E227" i="23"/>
  <c r="D227" i="23"/>
  <c r="A228" i="23"/>
  <c r="C227" i="23"/>
  <c r="F223" i="22"/>
  <c r="E223" i="22"/>
  <c r="B223" i="22"/>
  <c r="A224" i="22"/>
  <c r="D223" i="22"/>
  <c r="C223" i="22"/>
  <c r="B228" i="23" l="1"/>
  <c r="D228" i="23"/>
  <c r="C228" i="23"/>
  <c r="E228" i="23"/>
  <c r="A229" i="23"/>
  <c r="F228" i="23"/>
  <c r="A225" i="22"/>
  <c r="F224" i="22"/>
  <c r="D224" i="22"/>
  <c r="E224" i="22"/>
  <c r="C224" i="22"/>
  <c r="B224" i="22"/>
  <c r="B229" i="23" l="1"/>
  <c r="D229" i="23"/>
  <c r="A230" i="23"/>
  <c r="F229" i="23"/>
  <c r="E229" i="23"/>
  <c r="C229" i="23"/>
  <c r="E225" i="22"/>
  <c r="A226" i="22"/>
  <c r="D225" i="22"/>
  <c r="B225" i="22"/>
  <c r="F225" i="22"/>
  <c r="C225" i="22"/>
  <c r="B230" i="23" l="1"/>
  <c r="C230" i="23"/>
  <c r="D230" i="23"/>
  <c r="A231" i="23"/>
  <c r="F230" i="23"/>
  <c r="E230" i="23"/>
  <c r="E226" i="22"/>
  <c r="A227" i="22"/>
  <c r="D226" i="22"/>
  <c r="C226" i="22"/>
  <c r="B226" i="22"/>
  <c r="F226" i="22"/>
  <c r="B231" i="23" l="1"/>
  <c r="C231" i="23"/>
  <c r="E231" i="23"/>
  <c r="A232" i="23"/>
  <c r="F231" i="23"/>
  <c r="D231" i="23"/>
  <c r="C227" i="22"/>
  <c r="D227" i="22"/>
  <c r="F227" i="22"/>
  <c r="E227" i="22"/>
  <c r="A228" i="22"/>
  <c r="B227" i="22"/>
  <c r="B232" i="23" l="1"/>
  <c r="F232" i="23"/>
  <c r="D232" i="23"/>
  <c r="A233" i="23"/>
  <c r="E232" i="23"/>
  <c r="C232" i="23"/>
  <c r="A229" i="22"/>
  <c r="B228" i="22"/>
  <c r="F228" i="22"/>
  <c r="E228" i="22"/>
  <c r="C228" i="22"/>
  <c r="D228" i="22"/>
  <c r="B233" i="23" l="1"/>
  <c r="A234" i="23"/>
  <c r="E233" i="23"/>
  <c r="D233" i="23"/>
  <c r="C233" i="23"/>
  <c r="F233" i="23"/>
  <c r="E229" i="22"/>
  <c r="A230" i="22"/>
  <c r="D229" i="22"/>
  <c r="C229" i="22"/>
  <c r="B229" i="22"/>
  <c r="F229" i="22"/>
  <c r="B234" i="23" l="1"/>
  <c r="E234" i="23"/>
  <c r="D234" i="23"/>
  <c r="A235" i="23"/>
  <c r="F234" i="23"/>
  <c r="C234" i="23"/>
  <c r="E230" i="22"/>
  <c r="A231" i="22"/>
  <c r="D230" i="22"/>
  <c r="C230" i="22"/>
  <c r="B230" i="22"/>
  <c r="F230" i="22"/>
  <c r="B235" i="23" l="1"/>
  <c r="C235" i="23"/>
  <c r="F235" i="23"/>
  <c r="E235" i="23"/>
  <c r="A236" i="23"/>
  <c r="D235" i="23"/>
  <c r="E231" i="22"/>
  <c r="F231" i="22"/>
  <c r="A232" i="22"/>
  <c r="D231" i="22"/>
  <c r="B231" i="22"/>
  <c r="C231" i="22"/>
  <c r="B236" i="23" l="1"/>
  <c r="E236" i="23"/>
  <c r="F236" i="23"/>
  <c r="D236" i="23"/>
  <c r="C236" i="23"/>
  <c r="A237" i="23"/>
  <c r="A233" i="22"/>
  <c r="F232" i="22"/>
  <c r="E232" i="22"/>
  <c r="C232" i="22"/>
  <c r="B232" i="22"/>
  <c r="D232" i="22"/>
  <c r="B237" i="23" l="1"/>
  <c r="F237" i="23"/>
  <c r="E237" i="23"/>
  <c r="D237" i="23"/>
  <c r="A238" i="23"/>
  <c r="C237" i="23"/>
  <c r="E233" i="22"/>
  <c r="A234" i="22"/>
  <c r="B233" i="22"/>
  <c r="D233" i="22"/>
  <c r="F233" i="22"/>
  <c r="C233" i="22"/>
  <c r="B238" i="23" l="1"/>
  <c r="D238" i="23"/>
  <c r="F238" i="23"/>
  <c r="C238" i="23"/>
  <c r="A239" i="23"/>
  <c r="E238" i="23"/>
  <c r="E234" i="22"/>
  <c r="A235" i="22"/>
  <c r="C234" i="22"/>
  <c r="D234" i="22"/>
  <c r="B234" i="22"/>
  <c r="F234" i="22"/>
  <c r="B239" i="23" l="1"/>
  <c r="C239" i="23"/>
  <c r="D239" i="23"/>
  <c r="F239" i="23"/>
  <c r="A240" i="23"/>
  <c r="E239" i="23"/>
  <c r="D235" i="22"/>
  <c r="C235" i="22"/>
  <c r="A236" i="22"/>
  <c r="F235" i="22"/>
  <c r="B235" i="22"/>
  <c r="E235" i="22"/>
  <c r="B240" i="23" l="1"/>
  <c r="C240" i="23"/>
  <c r="A241" i="23"/>
  <c r="F240" i="23"/>
  <c r="D240" i="23"/>
  <c r="E240" i="23"/>
  <c r="A237" i="22"/>
  <c r="B236" i="22"/>
  <c r="E236" i="22"/>
  <c r="F236" i="22"/>
  <c r="C236" i="22"/>
  <c r="D236" i="22"/>
  <c r="B241" i="23" l="1"/>
  <c r="F241" i="23"/>
  <c r="D241" i="23"/>
  <c r="A242" i="23"/>
  <c r="E241" i="23"/>
  <c r="C241" i="23"/>
  <c r="E237" i="22"/>
  <c r="A238" i="22"/>
  <c r="F237" i="22"/>
  <c r="C237" i="22"/>
  <c r="D237" i="22"/>
  <c r="B237" i="22"/>
  <c r="B242" i="23" l="1"/>
  <c r="F242" i="23"/>
  <c r="A243" i="23"/>
  <c r="E242" i="23"/>
  <c r="D242" i="23"/>
  <c r="C242" i="23"/>
  <c r="E238" i="22"/>
  <c r="A239" i="22"/>
  <c r="C238" i="22"/>
  <c r="D238" i="22"/>
  <c r="B238" i="22"/>
  <c r="F238" i="22"/>
  <c r="B243" i="23" l="1"/>
  <c r="F243" i="23"/>
  <c r="A244" i="23"/>
  <c r="E243" i="23"/>
  <c r="D243" i="23"/>
  <c r="C243" i="23"/>
  <c r="F239" i="22"/>
  <c r="C239" i="22"/>
  <c r="D239" i="22"/>
  <c r="B239" i="22"/>
  <c r="E239" i="22"/>
  <c r="A240" i="22"/>
  <c r="B244" i="23" l="1"/>
  <c r="E244" i="23"/>
  <c r="A245" i="23"/>
  <c r="D244" i="23"/>
  <c r="C244" i="23"/>
  <c r="F244" i="23"/>
  <c r="A241" i="22"/>
  <c r="E240" i="22"/>
  <c r="F240" i="22"/>
  <c r="C240" i="22"/>
  <c r="B240" i="22"/>
  <c r="D240" i="22"/>
  <c r="B245" i="23" l="1"/>
  <c r="C245" i="23"/>
  <c r="D245" i="23"/>
  <c r="A246" i="23"/>
  <c r="F245" i="23"/>
  <c r="E245" i="23"/>
  <c r="E241" i="22"/>
  <c r="A242" i="22"/>
  <c r="C241" i="22"/>
  <c r="B241" i="22"/>
  <c r="F241" i="22"/>
  <c r="D241" i="22"/>
  <c r="B246" i="23" l="1"/>
  <c r="D246" i="23"/>
  <c r="E246" i="23"/>
  <c r="A247" i="23"/>
  <c r="C246" i="23"/>
  <c r="F246" i="23"/>
  <c r="E242" i="22"/>
  <c r="A243" i="22"/>
  <c r="D242" i="22"/>
  <c r="C242" i="22"/>
  <c r="F242" i="22"/>
  <c r="B242" i="22"/>
  <c r="B247" i="23" l="1"/>
  <c r="F247" i="23"/>
  <c r="C247" i="23"/>
  <c r="A248" i="23"/>
  <c r="E247" i="23"/>
  <c r="D247" i="23"/>
  <c r="E243" i="22"/>
  <c r="D243" i="22"/>
  <c r="A244" i="22"/>
  <c r="C243" i="22"/>
  <c r="F243" i="22"/>
  <c r="B243" i="22"/>
  <c r="B248" i="23" l="1"/>
  <c r="D248" i="23"/>
  <c r="C248" i="23"/>
  <c r="A249" i="23"/>
  <c r="F248" i="23"/>
  <c r="E248" i="23"/>
  <c r="A245" i="22"/>
  <c r="B244" i="22"/>
  <c r="F244" i="22"/>
  <c r="E244" i="22"/>
  <c r="C244" i="22"/>
  <c r="D244" i="22"/>
  <c r="B249" i="23" l="1"/>
  <c r="A250" i="23"/>
  <c r="D249" i="23"/>
  <c r="F249" i="23"/>
  <c r="E249" i="23"/>
  <c r="C249" i="23"/>
  <c r="E245" i="22"/>
  <c r="A246" i="22"/>
  <c r="D245" i="22"/>
  <c r="B245" i="22"/>
  <c r="F245" i="22"/>
  <c r="C245" i="22"/>
  <c r="B250" i="23" l="1"/>
  <c r="C250" i="23"/>
  <c r="A251" i="23"/>
  <c r="F250" i="23"/>
  <c r="E250" i="23"/>
  <c r="D250" i="23"/>
  <c r="E246" i="22"/>
  <c r="A247" i="22"/>
  <c r="D246" i="22"/>
  <c r="C246" i="22"/>
  <c r="B246" i="22"/>
  <c r="F246" i="22"/>
  <c r="B251" i="23" l="1"/>
  <c r="F251" i="23"/>
  <c r="A252" i="23"/>
  <c r="D251" i="23"/>
  <c r="E251" i="23"/>
  <c r="C251" i="23"/>
  <c r="F247" i="22"/>
  <c r="E247" i="22"/>
  <c r="A248" i="22"/>
  <c r="C247" i="22"/>
  <c r="B247" i="22"/>
  <c r="D247" i="22"/>
  <c r="B252" i="23" l="1"/>
  <c r="E252" i="23"/>
  <c r="A253" i="23"/>
  <c r="D252" i="23"/>
  <c r="F252" i="23"/>
  <c r="C252" i="23"/>
  <c r="A249" i="22"/>
  <c r="F248" i="22"/>
  <c r="C248" i="22"/>
  <c r="B248" i="22"/>
  <c r="E248" i="22"/>
  <c r="D248" i="22"/>
  <c r="B253" i="23" l="1"/>
  <c r="C253" i="23"/>
  <c r="A254" i="23"/>
  <c r="F253" i="23"/>
  <c r="E253" i="23"/>
  <c r="D253" i="23"/>
  <c r="E249" i="22"/>
  <c r="A250" i="22"/>
  <c r="C249" i="22"/>
  <c r="B249" i="22"/>
  <c r="F249" i="22"/>
  <c r="D249" i="22"/>
  <c r="B254" i="23" l="1"/>
  <c r="D254" i="23"/>
  <c r="C254" i="23"/>
  <c r="A255" i="23"/>
  <c r="F254" i="23"/>
  <c r="E254" i="23"/>
  <c r="E250" i="22"/>
  <c r="A251" i="22"/>
  <c r="C250" i="22"/>
  <c r="D250" i="22"/>
  <c r="B250" i="22"/>
  <c r="F250" i="22"/>
  <c r="B255" i="23" l="1"/>
  <c r="C255" i="23"/>
  <c r="D255" i="23"/>
  <c r="A256" i="23"/>
  <c r="F255" i="23"/>
  <c r="E255" i="23"/>
  <c r="A252" i="22"/>
  <c r="D251" i="22"/>
  <c r="C251" i="22"/>
  <c r="F251" i="22"/>
  <c r="B251" i="22"/>
  <c r="E251" i="22"/>
  <c r="B256" i="23" l="1"/>
  <c r="C256" i="23"/>
  <c r="A257" i="23"/>
  <c r="F256" i="23"/>
  <c r="E256" i="23"/>
  <c r="D256" i="23"/>
  <c r="A253" i="22"/>
  <c r="B252" i="22"/>
  <c r="E252" i="22"/>
  <c r="F252" i="22"/>
  <c r="C252" i="22"/>
  <c r="D252" i="22"/>
  <c r="B257" i="23" l="1"/>
  <c r="C257" i="23"/>
  <c r="D257" i="23"/>
  <c r="F257" i="23"/>
  <c r="A258" i="23"/>
  <c r="E257" i="23"/>
  <c r="E253" i="22"/>
  <c r="A254" i="22"/>
  <c r="C253" i="22"/>
  <c r="B253" i="22"/>
  <c r="D253" i="22"/>
  <c r="F253" i="22"/>
  <c r="B258" i="23" l="1"/>
  <c r="F258" i="23"/>
  <c r="E258" i="23"/>
  <c r="D258" i="23"/>
  <c r="A259" i="23"/>
  <c r="C258" i="23"/>
  <c r="E254" i="22"/>
  <c r="A255" i="22"/>
  <c r="D254" i="22"/>
  <c r="C254" i="22"/>
  <c r="B254" i="22"/>
  <c r="F254" i="22"/>
  <c r="B259" i="23" l="1"/>
  <c r="F259" i="23"/>
  <c r="C259" i="23"/>
  <c r="A260" i="23"/>
  <c r="E259" i="23"/>
  <c r="D259" i="23"/>
  <c r="F255" i="22"/>
  <c r="E255" i="22"/>
  <c r="C255" i="22"/>
  <c r="A256" i="22"/>
  <c r="D255" i="22"/>
  <c r="B255" i="22"/>
  <c r="B260" i="23" l="1"/>
  <c r="C260" i="23"/>
  <c r="F260" i="23"/>
  <c r="D260" i="23"/>
  <c r="A261" i="23"/>
  <c r="E260" i="23"/>
  <c r="A257" i="22"/>
  <c r="F256" i="22"/>
  <c r="D256" i="22"/>
  <c r="E256" i="22"/>
  <c r="B256" i="22"/>
  <c r="C256" i="22"/>
  <c r="B261" i="23" l="1"/>
  <c r="A262" i="23"/>
  <c r="F261" i="23"/>
  <c r="E261" i="23"/>
  <c r="D261" i="23"/>
  <c r="C261" i="23"/>
  <c r="E257" i="22"/>
  <c r="A258" i="22"/>
  <c r="D257" i="22"/>
  <c r="B257" i="22"/>
  <c r="F257" i="22"/>
  <c r="C257" i="22"/>
  <c r="B262" i="23" l="1"/>
  <c r="F262" i="23"/>
  <c r="D262" i="23"/>
  <c r="C262" i="23"/>
  <c r="A263" i="23"/>
  <c r="E262" i="23"/>
  <c r="E258" i="22"/>
  <c r="A259" i="22"/>
  <c r="B258" i="22"/>
  <c r="C258" i="22"/>
  <c r="F258" i="22"/>
  <c r="D258" i="22"/>
  <c r="B263" i="23" l="1"/>
  <c r="D263" i="23"/>
  <c r="E263" i="23"/>
  <c r="A264" i="23"/>
  <c r="F263" i="23"/>
  <c r="C263" i="23"/>
  <c r="C259" i="22"/>
  <c r="D259" i="22"/>
  <c r="F259" i="22"/>
  <c r="E259" i="22"/>
  <c r="B259" i="22"/>
  <c r="A260" i="22"/>
  <c r="B264" i="23" l="1"/>
  <c r="A265" i="23"/>
  <c r="F264" i="23"/>
  <c r="E264" i="23"/>
  <c r="C264" i="23"/>
  <c r="D264" i="23"/>
  <c r="A261" i="22"/>
  <c r="B260" i="22"/>
  <c r="F260" i="22"/>
  <c r="C260" i="22"/>
  <c r="D260" i="22"/>
  <c r="E260" i="22"/>
  <c r="B265" i="23" l="1"/>
  <c r="C265" i="23"/>
  <c r="E265" i="23"/>
  <c r="D265" i="23"/>
  <c r="A266" i="23"/>
  <c r="F265" i="23"/>
  <c r="E261" i="22"/>
  <c r="A262" i="22"/>
  <c r="D261" i="22"/>
  <c r="B261" i="22"/>
  <c r="F261" i="22"/>
  <c r="C261" i="22"/>
  <c r="B266" i="23" l="1"/>
  <c r="E266" i="23"/>
  <c r="A267" i="23"/>
  <c r="F266" i="23"/>
  <c r="D266" i="23"/>
  <c r="C266" i="23"/>
  <c r="E262" i="22"/>
  <c r="A263" i="22"/>
  <c r="C262" i="22"/>
  <c r="D262" i="22"/>
  <c r="B262" i="22"/>
  <c r="F262" i="22"/>
  <c r="B267" i="23" l="1"/>
  <c r="F267" i="23"/>
  <c r="A268" i="23"/>
  <c r="D267" i="23"/>
  <c r="C267" i="23"/>
  <c r="E267" i="23"/>
  <c r="E263" i="22"/>
  <c r="F263" i="22"/>
  <c r="A264" i="22"/>
  <c r="D263" i="22"/>
  <c r="B263" i="22"/>
  <c r="C263" i="22"/>
  <c r="B268" i="23" l="1"/>
  <c r="F268" i="23"/>
  <c r="E268" i="23"/>
  <c r="D268" i="23"/>
  <c r="C268" i="23"/>
  <c r="A269" i="23"/>
  <c r="A265" i="22"/>
  <c r="F264" i="22"/>
  <c r="E264" i="22"/>
  <c r="C264" i="22"/>
  <c r="B264" i="22"/>
  <c r="D264" i="22"/>
  <c r="B269" i="23" l="1"/>
  <c r="E269" i="23"/>
  <c r="C269" i="23"/>
  <c r="A270" i="23"/>
  <c r="F269" i="23"/>
  <c r="D269" i="23"/>
  <c r="E265" i="22"/>
  <c r="A266" i="22"/>
  <c r="D265" i="22"/>
  <c r="B265" i="22"/>
  <c r="F265" i="22"/>
  <c r="C265" i="22"/>
  <c r="B270" i="23" l="1"/>
  <c r="C270" i="23"/>
  <c r="D270" i="23"/>
  <c r="E270" i="23"/>
  <c r="F270" i="23"/>
  <c r="A271" i="23"/>
  <c r="E266" i="22"/>
  <c r="A267" i="22"/>
  <c r="B266" i="22"/>
  <c r="C266" i="22"/>
  <c r="F266" i="22"/>
  <c r="D266" i="22"/>
  <c r="B271" i="23" l="1"/>
  <c r="D271" i="23"/>
  <c r="C271" i="23"/>
  <c r="A272" i="23"/>
  <c r="E271" i="23"/>
  <c r="F271" i="23"/>
  <c r="D267" i="22"/>
  <c r="C267" i="22"/>
  <c r="A268" i="22"/>
  <c r="F267" i="22"/>
  <c r="B267" i="22"/>
  <c r="E267" i="22"/>
  <c r="B272" i="23" l="1"/>
  <c r="F272" i="23"/>
  <c r="C272" i="23"/>
  <c r="E272" i="23"/>
  <c r="A273" i="23"/>
  <c r="D272" i="23"/>
  <c r="A269" i="22"/>
  <c r="B268" i="22"/>
  <c r="E268" i="22"/>
  <c r="F268" i="22"/>
  <c r="D268" i="22"/>
  <c r="C268" i="22"/>
  <c r="B273" i="23" l="1"/>
  <c r="C273" i="23"/>
  <c r="A274" i="23"/>
  <c r="E273" i="23"/>
  <c r="F273" i="23"/>
  <c r="D273" i="23"/>
  <c r="E269" i="22"/>
  <c r="A270" i="22"/>
  <c r="D269" i="22"/>
  <c r="B269" i="22"/>
  <c r="F269" i="22"/>
  <c r="C269" i="22"/>
  <c r="B274" i="23" l="1"/>
  <c r="F274" i="23"/>
  <c r="A275" i="23"/>
  <c r="C274" i="23"/>
  <c r="E274" i="23"/>
  <c r="D274" i="23"/>
  <c r="E270" i="22"/>
  <c r="A271" i="22"/>
  <c r="C270" i="22"/>
  <c r="D270" i="22"/>
  <c r="B270" i="22"/>
  <c r="F270" i="22"/>
  <c r="B275" i="23" l="1"/>
  <c r="C275" i="23"/>
  <c r="A276" i="23"/>
  <c r="F275" i="23"/>
  <c r="E275" i="23"/>
  <c r="D275" i="23"/>
  <c r="F271" i="22"/>
  <c r="D271" i="22"/>
  <c r="A272" i="22"/>
  <c r="C271" i="22"/>
  <c r="B271" i="22"/>
  <c r="E271" i="22"/>
  <c r="B276" i="23" l="1"/>
  <c r="F276" i="23"/>
  <c r="E276" i="23"/>
  <c r="D276" i="23"/>
  <c r="A277" i="23"/>
  <c r="C276" i="23"/>
  <c r="A273" i="22"/>
  <c r="E272" i="22"/>
  <c r="F272" i="22"/>
  <c r="C272" i="22"/>
  <c r="B272" i="22"/>
  <c r="D272" i="22"/>
  <c r="B277" i="23" l="1"/>
  <c r="F277" i="23"/>
  <c r="A278" i="23"/>
  <c r="E277" i="23"/>
  <c r="C277" i="23"/>
  <c r="D277" i="23"/>
  <c r="E273" i="22"/>
  <c r="A274" i="22"/>
  <c r="D273" i="22"/>
  <c r="B273" i="22"/>
  <c r="F273" i="22"/>
  <c r="C273" i="22"/>
  <c r="B278" i="23" l="1"/>
  <c r="E278" i="23"/>
  <c r="F278" i="23"/>
  <c r="A279" i="23"/>
  <c r="D278" i="23"/>
  <c r="C278" i="23"/>
  <c r="E274" i="22"/>
  <c r="A275" i="22"/>
  <c r="C274" i="22"/>
  <c r="D274" i="22"/>
  <c r="B274" i="22"/>
  <c r="F274" i="22"/>
  <c r="B279" i="23" l="1"/>
  <c r="D279" i="23"/>
  <c r="C279" i="23"/>
  <c r="F279" i="23"/>
  <c r="A280" i="23"/>
  <c r="E279" i="23"/>
  <c r="E275" i="22"/>
  <c r="C275" i="22"/>
  <c r="A276" i="22"/>
  <c r="D275" i="22"/>
  <c r="F275" i="22"/>
  <c r="B275" i="22"/>
  <c r="B280" i="23" l="1"/>
  <c r="C280" i="23"/>
  <c r="A281" i="23"/>
  <c r="F280" i="23"/>
  <c r="E280" i="23"/>
  <c r="D280" i="23"/>
  <c r="A277" i="22"/>
  <c r="B276" i="22"/>
  <c r="F276" i="22"/>
  <c r="E276" i="22"/>
  <c r="C276" i="22"/>
  <c r="D276" i="22"/>
  <c r="B281" i="23" l="1"/>
  <c r="A282" i="23"/>
  <c r="F281" i="23"/>
  <c r="C281" i="23"/>
  <c r="D281" i="23"/>
  <c r="E281" i="23"/>
  <c r="E277" i="22"/>
  <c r="A278" i="22"/>
  <c r="D277" i="22"/>
  <c r="B277" i="22"/>
  <c r="C277" i="22"/>
  <c r="F277" i="22"/>
  <c r="B282" i="23" l="1"/>
  <c r="F282" i="23"/>
  <c r="A283" i="23"/>
  <c r="E282" i="23"/>
  <c r="D282" i="23"/>
  <c r="C282" i="23"/>
  <c r="E278" i="22"/>
  <c r="A279" i="22"/>
  <c r="C278" i="22"/>
  <c r="D278" i="22"/>
  <c r="B278" i="22"/>
  <c r="F278" i="22"/>
  <c r="B283" i="23" l="1"/>
  <c r="A284" i="23"/>
  <c r="F283" i="23"/>
  <c r="C283" i="23"/>
  <c r="E283" i="23"/>
  <c r="D283" i="23"/>
  <c r="F279" i="22"/>
  <c r="E279" i="22"/>
  <c r="A280" i="22"/>
  <c r="C279" i="22"/>
  <c r="D279" i="22"/>
  <c r="B279" i="22"/>
  <c r="B284" i="23" l="1"/>
  <c r="F284" i="23"/>
  <c r="E284" i="23"/>
  <c r="D284" i="23"/>
  <c r="A285" i="23"/>
  <c r="C284" i="23"/>
  <c r="A281" i="22"/>
  <c r="F280" i="22"/>
  <c r="D280" i="22"/>
  <c r="B280" i="22"/>
  <c r="E280" i="22"/>
  <c r="C280" i="22"/>
  <c r="B285" i="23" l="1"/>
  <c r="C285" i="23"/>
  <c r="A286" i="23"/>
  <c r="F285" i="23"/>
  <c r="E285" i="23"/>
  <c r="D285" i="23"/>
  <c r="E281" i="22"/>
  <c r="A282" i="22"/>
  <c r="D281" i="22"/>
  <c r="B281" i="22"/>
  <c r="F281" i="22"/>
  <c r="C281" i="22"/>
  <c r="B286" i="23" l="1"/>
  <c r="E286" i="23"/>
  <c r="A287" i="23"/>
  <c r="F286" i="23"/>
  <c r="D286" i="23"/>
  <c r="C286" i="23"/>
  <c r="E282" i="22"/>
  <c r="A283" i="22"/>
  <c r="D282" i="22"/>
  <c r="C282" i="22"/>
  <c r="B282" i="22"/>
  <c r="F282" i="22"/>
  <c r="B287" i="23" l="1"/>
  <c r="F287" i="23"/>
  <c r="D287" i="23"/>
  <c r="A288" i="23"/>
  <c r="E287" i="23"/>
  <c r="C287" i="23"/>
  <c r="A284" i="22"/>
  <c r="D283" i="22"/>
  <c r="C283" i="22"/>
  <c r="F283" i="22"/>
  <c r="E283" i="22"/>
  <c r="B283" i="22"/>
  <c r="B288" i="23" l="1"/>
  <c r="C288" i="23"/>
  <c r="D288" i="23"/>
  <c r="F288" i="23"/>
  <c r="E288" i="23"/>
  <c r="A289" i="23"/>
  <c r="A285" i="22"/>
  <c r="B284" i="22"/>
  <c r="E284" i="22"/>
  <c r="F284" i="22"/>
  <c r="C284" i="22"/>
  <c r="D284" i="22"/>
  <c r="B289" i="23" l="1"/>
  <c r="C289" i="23"/>
  <c r="A290" i="23"/>
  <c r="F289" i="23"/>
  <c r="E289" i="23"/>
  <c r="D289" i="23"/>
  <c r="E285" i="22"/>
  <c r="A286" i="22"/>
  <c r="C285" i="22"/>
  <c r="B285" i="22"/>
  <c r="F285" i="22"/>
  <c r="D285" i="22"/>
  <c r="B290" i="23" l="1"/>
  <c r="C290" i="23"/>
  <c r="D290" i="23"/>
  <c r="F290" i="23"/>
  <c r="A291" i="23"/>
  <c r="E290" i="23"/>
  <c r="E286" i="22"/>
  <c r="A287" i="22"/>
  <c r="C286" i="22"/>
  <c r="D286" i="22"/>
  <c r="B286" i="22"/>
  <c r="F286" i="22"/>
  <c r="B291" i="23" l="1"/>
  <c r="A292" i="23"/>
  <c r="C291" i="23"/>
  <c r="E291" i="23"/>
  <c r="D291" i="23"/>
  <c r="F291" i="23"/>
  <c r="F287" i="22"/>
  <c r="E287" i="22"/>
  <c r="C287" i="22"/>
  <c r="B287" i="22"/>
  <c r="D287" i="22"/>
  <c r="A288" i="22"/>
  <c r="B292" i="23" l="1"/>
  <c r="F292" i="23"/>
  <c r="A293" i="23"/>
  <c r="E292" i="23"/>
  <c r="D292" i="23"/>
  <c r="C292" i="23"/>
  <c r="A289" i="22"/>
  <c r="F288" i="22"/>
  <c r="D288" i="22"/>
  <c r="E288" i="22"/>
  <c r="B288" i="22"/>
  <c r="C288" i="22"/>
  <c r="B293" i="23" l="1"/>
  <c r="D293" i="23"/>
  <c r="C293" i="23"/>
  <c r="A294" i="23"/>
  <c r="F293" i="23"/>
  <c r="E293" i="23"/>
  <c r="E289" i="22"/>
  <c r="A290" i="22"/>
  <c r="C289" i="22"/>
  <c r="B289" i="22"/>
  <c r="F289" i="22"/>
  <c r="D289" i="22"/>
  <c r="B294" i="23" l="1"/>
  <c r="E294" i="23"/>
  <c r="C294" i="23"/>
  <c r="D294" i="23"/>
  <c r="A295" i="23"/>
  <c r="F294" i="23"/>
  <c r="A291" i="22"/>
  <c r="D290" i="22"/>
  <c r="E290" i="22"/>
  <c r="C290" i="22"/>
  <c r="F290" i="22"/>
  <c r="B290" i="22"/>
  <c r="B295" i="23" l="1"/>
  <c r="C295" i="23"/>
  <c r="E295" i="23"/>
  <c r="A296" i="23"/>
  <c r="D295" i="23"/>
  <c r="F295" i="23"/>
  <c r="C291" i="22"/>
  <c r="D291" i="22"/>
  <c r="F291" i="22"/>
  <c r="B291" i="22"/>
  <c r="E291" i="22"/>
  <c r="A292" i="22"/>
  <c r="B296" i="23" l="1"/>
  <c r="D296" i="23"/>
  <c r="C296" i="23"/>
  <c r="E296" i="23"/>
  <c r="A297" i="23"/>
  <c r="F296" i="23"/>
  <c r="A293" i="22"/>
  <c r="E292" i="22"/>
  <c r="B292" i="22"/>
  <c r="F292" i="22"/>
  <c r="C292" i="22"/>
  <c r="D292" i="22"/>
  <c r="B297" i="23" l="1"/>
  <c r="F297" i="23"/>
  <c r="C297" i="23"/>
  <c r="D297" i="23"/>
  <c r="A298" i="23"/>
  <c r="E297" i="23"/>
  <c r="E293" i="22"/>
  <c r="A294" i="22"/>
  <c r="C293" i="22"/>
  <c r="B293" i="22"/>
  <c r="D293" i="22"/>
  <c r="F293" i="22"/>
  <c r="B298" i="23" l="1"/>
  <c r="E298" i="23"/>
  <c r="C298" i="23"/>
  <c r="D298" i="23"/>
  <c r="A299" i="23"/>
  <c r="F298" i="23"/>
  <c r="A295" i="22"/>
  <c r="C294" i="22"/>
  <c r="E294" i="22"/>
  <c r="D294" i="22"/>
  <c r="B294" i="22"/>
  <c r="F294" i="22"/>
  <c r="B299" i="23" l="1"/>
  <c r="A300" i="23"/>
  <c r="C299" i="23"/>
  <c r="D299" i="23"/>
  <c r="E299" i="23"/>
  <c r="F299" i="23"/>
  <c r="F295" i="22"/>
  <c r="E295" i="22"/>
  <c r="B295" i="22"/>
  <c r="C295" i="22"/>
  <c r="D295" i="22"/>
  <c r="A296" i="22"/>
  <c r="B300" i="23" l="1"/>
  <c r="C300" i="23"/>
  <c r="A301" i="23"/>
  <c r="E300" i="23"/>
  <c r="D300" i="23"/>
  <c r="F300" i="23"/>
  <c r="A297" i="22"/>
  <c r="F296" i="22"/>
  <c r="C296" i="22"/>
  <c r="E296" i="22"/>
  <c r="B296" i="22"/>
  <c r="D296" i="22"/>
  <c r="B301" i="23" l="1"/>
  <c r="F301" i="23"/>
  <c r="D301" i="23"/>
  <c r="A302" i="23"/>
  <c r="C301" i="23"/>
  <c r="E301" i="23"/>
  <c r="E297" i="22"/>
  <c r="A298" i="22"/>
  <c r="C297" i="22"/>
  <c r="B297" i="22"/>
  <c r="F297" i="22"/>
  <c r="D297" i="22"/>
  <c r="B302" i="23" l="1"/>
  <c r="F302" i="23"/>
  <c r="E302" i="23"/>
  <c r="E4" i="23" s="1"/>
  <c r="D302" i="23"/>
  <c r="C302" i="23"/>
  <c r="A299" i="22"/>
  <c r="C298" i="22"/>
  <c r="E298" i="22"/>
  <c r="D298" i="22"/>
  <c r="B298" i="22"/>
  <c r="F298" i="22"/>
  <c r="E5" i="23" l="1"/>
  <c r="E6" i="23"/>
  <c r="D299" i="22"/>
  <c r="C299" i="22"/>
  <c r="F299" i="22"/>
  <c r="E299" i="22"/>
  <c r="A300" i="22"/>
  <c r="B299" i="22"/>
  <c r="A301" i="22" l="1"/>
  <c r="E300" i="22"/>
  <c r="B300" i="22"/>
  <c r="F300" i="22"/>
  <c r="C300" i="22"/>
  <c r="D300" i="22"/>
  <c r="E301" i="22" l="1"/>
  <c r="A302" i="22"/>
  <c r="D301" i="22"/>
  <c r="B301" i="22"/>
  <c r="F301" i="22"/>
  <c r="C301" i="22"/>
  <c r="E302" i="22" l="1"/>
  <c r="D302" i="22"/>
  <c r="C302" i="22"/>
  <c r="B302" i="22"/>
  <c r="F302" i="22"/>
  <c r="E5" i="22" l="1"/>
  <c r="E6"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7" authorId="0" shapeId="0" xr:uid="{00000000-0006-0000-0200-000001000000}">
      <text>
        <r>
          <rPr>
            <b/>
            <sz val="9"/>
            <color indexed="81"/>
            <rFont val="Tahoma"/>
            <family val="2"/>
          </rPr>
          <t>ATEI:</t>
        </r>
        <r>
          <rPr>
            <sz val="9"/>
            <color indexed="81"/>
            <rFont val="Tahoma"/>
            <family val="2"/>
          </rPr>
          <t xml:space="preserve">
Unique faciity identification code can be found on first page of permit, always with the format 20-XXXX.</t>
        </r>
      </text>
    </comment>
    <comment ref="A8" authorId="0" shapeId="0" xr:uid="{00000000-0006-0000-0200-000002000000}">
      <text>
        <r>
          <rPr>
            <b/>
            <sz val="9"/>
            <color indexed="81"/>
            <rFont val="Tahoma"/>
            <family val="2"/>
          </rPr>
          <t>ATEI:</t>
        </r>
        <r>
          <rPr>
            <sz val="9"/>
            <color indexed="81"/>
            <rFont val="Tahoma"/>
            <family val="2"/>
          </rPr>
          <t xml:space="preserve">
Preferred contact in case there are questions about the submission. </t>
        </r>
      </text>
    </comment>
    <comment ref="A9" authorId="0" shapeId="0" xr:uid="{00000000-0006-0000-0200-000003000000}">
      <text>
        <r>
          <rPr>
            <b/>
            <sz val="9"/>
            <color indexed="81"/>
            <rFont val="Tahoma"/>
            <family val="2"/>
          </rPr>
          <t>ATEI:</t>
        </r>
        <r>
          <rPr>
            <sz val="9"/>
            <color indexed="81"/>
            <rFont val="Tahoma"/>
            <family val="2"/>
          </rPr>
          <t xml:space="preserve">
Individual with authority or delegated authority to certify the Emissions Inventory submission.
Additional clarifications can be written in the Facility Note space, as needed. </t>
        </r>
      </text>
    </comment>
    <comment ref="A10" authorId="0" shapeId="0" xr:uid="{00000000-0006-0000-0200-000004000000}">
      <text>
        <r>
          <rPr>
            <b/>
            <sz val="9"/>
            <color indexed="81"/>
            <rFont val="Tahoma"/>
            <family val="2"/>
          </rPr>
          <t>ATEI:</t>
        </r>
        <r>
          <rPr>
            <sz val="9"/>
            <color indexed="81"/>
            <rFont val="Tahoma"/>
            <family val="2"/>
          </rPr>
          <t xml:space="preserve">
Contact information for the Facility Contact or Preparer in the event there are questions. Email is also acceptable.</t>
        </r>
      </text>
    </comment>
    <comment ref="A11" authorId="0" shapeId="0" xr:uid="{00000000-0006-0000-0200-000005000000}">
      <text>
        <r>
          <rPr>
            <b/>
            <sz val="9"/>
            <color indexed="81"/>
            <rFont val="Tahoma"/>
            <family val="2"/>
          </rPr>
          <t>ATEI:</t>
        </r>
        <r>
          <rPr>
            <sz val="9"/>
            <color indexed="81"/>
            <rFont val="Tahoma"/>
            <family val="2"/>
          </rPr>
          <t xml:space="preserve">
This will help track version control in the event that a facility wants or needs to resubmit.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3" authorId="0" shapeId="0" xr:uid="{00000000-0006-0000-0300-000001000000}">
      <text>
        <r>
          <rPr>
            <b/>
            <sz val="9"/>
            <color indexed="81"/>
            <rFont val="Arial"/>
            <family val="2"/>
          </rPr>
          <t>ATEI:</t>
        </r>
        <r>
          <rPr>
            <sz val="9"/>
            <color indexed="81"/>
            <rFont val="Arial"/>
            <family val="2"/>
          </rPr>
          <t xml:space="preserve">
Use IDs consistent with permit identifiers, if applicable. 
If a single unit is use for multiple processes or activities (e.g., fuel types, wood species, etc.), use one row per process and identify accordingly. </t>
        </r>
      </text>
    </comment>
    <comment ref="B3" authorId="0" shapeId="0" xr:uid="{D1E70023-EF9A-472B-B2B1-C9A0930E39DD}">
      <text>
        <r>
          <rPr>
            <b/>
            <sz val="9"/>
            <color indexed="81"/>
            <rFont val="Tahoma"/>
            <family val="2"/>
          </rPr>
          <t>ATEI:</t>
        </r>
        <r>
          <rPr>
            <sz val="9"/>
            <color indexed="81"/>
            <rFont val="Tahoma"/>
            <family val="2"/>
          </rPr>
          <t xml:space="preserve">
Identifies how the emissions exit the facility, either as a Point emission (such as a stack), or Fugitive.
Select from drop-down or type exact match 'Point' or 'Fugitive'.</t>
        </r>
      </text>
    </comment>
    <comment ref="C3" authorId="0" shapeId="0" xr:uid="{00000000-0006-0000-0300-000002000000}">
      <text>
        <r>
          <rPr>
            <b/>
            <sz val="9"/>
            <color indexed="81"/>
            <rFont val="Tahoma"/>
            <family val="2"/>
          </rPr>
          <t>ATEI:</t>
        </r>
        <r>
          <rPr>
            <sz val="9"/>
            <color indexed="81"/>
            <rFont val="Tahoma"/>
            <family val="2"/>
          </rPr>
          <t xml:space="preserve">
Brief description of the emitting unit.</t>
        </r>
      </text>
    </comment>
    <comment ref="D3" authorId="0" shapeId="0" xr:uid="{00000000-0006-0000-0300-000003000000}">
      <text>
        <r>
          <rPr>
            <b/>
            <sz val="9"/>
            <color indexed="81"/>
            <rFont val="Tahoma"/>
            <family val="2"/>
          </rPr>
          <t>ATEI:</t>
        </r>
        <r>
          <rPr>
            <sz val="9"/>
            <color indexed="81"/>
            <rFont val="Tahoma"/>
            <family val="2"/>
          </rPr>
          <t xml:space="preserve">
Identify any control devices for the emitting unit. Where multiple devices are present, separate with a  comma ",". Where no control devices are present, enter "none".</t>
        </r>
      </text>
    </comment>
    <comment ref="E3" authorId="0" shapeId="0" xr:uid="{00000000-0006-0000-0300-000004000000}">
      <text>
        <r>
          <rPr>
            <b/>
            <sz val="9"/>
            <color indexed="81"/>
            <rFont val="Tahoma"/>
            <family val="2"/>
          </rPr>
          <t>ATEI:</t>
        </r>
        <r>
          <rPr>
            <sz val="9"/>
            <color indexed="81"/>
            <rFont val="Tahoma"/>
            <family val="2"/>
          </rPr>
          <t xml:space="preserve">
The unit of measure for the throughput material should be consistent with the permit if possible. In some cases, it may be necessary to convert units fromselected air toxics emission factors to agree with the permit.</t>
        </r>
      </text>
    </comment>
    <comment ref="F3" authorId="0" shapeId="0" xr:uid="{00000000-0006-0000-0300-000005000000}">
      <text>
        <r>
          <rPr>
            <b/>
            <sz val="9"/>
            <color indexed="81"/>
            <rFont val="Tahoma"/>
            <family val="2"/>
          </rPr>
          <t>ATEI:</t>
        </r>
        <r>
          <rPr>
            <sz val="9"/>
            <color indexed="81"/>
            <rFont val="Tahoma"/>
            <family val="2"/>
          </rPr>
          <t xml:space="preserve">
Description of throughput material should be consistent with the permit.</t>
        </r>
      </text>
    </comment>
    <comment ref="G3" authorId="0" shapeId="0" xr:uid="{00000000-0006-0000-0300-000006000000}">
      <text>
        <r>
          <rPr>
            <b/>
            <sz val="9"/>
            <color indexed="81"/>
            <rFont val="Tahoma"/>
            <family val="2"/>
          </rPr>
          <t>ATEI:</t>
        </r>
        <r>
          <rPr>
            <sz val="9"/>
            <color indexed="81"/>
            <rFont val="Tahoma"/>
            <family val="2"/>
          </rPr>
          <t xml:space="preserve">
Total 2023 activity level for a given unit and process. This is a numeric field, the unit of measure and description are already provided in Columns D and 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2" authorId="0" shapeId="0" xr:uid="{00000000-0006-0000-0400-000001000000}">
      <text>
        <r>
          <rPr>
            <b/>
            <sz val="9"/>
            <color indexed="81"/>
            <rFont val="Tahoma"/>
            <family val="2"/>
          </rPr>
          <t xml:space="preserve">ATEI:
</t>
        </r>
        <r>
          <rPr>
            <sz val="9"/>
            <color indexed="81"/>
            <rFont val="Tahoma"/>
            <family val="2"/>
          </rPr>
          <t xml:space="preserve">IDs should match exactly those listed on Worksheet 2 or will cause an error in Column J. Repeat the ID on each row for which there are air toxics identified for that EU. 
</t>
        </r>
      </text>
    </comment>
    <comment ref="I2" authorId="0" shapeId="0" xr:uid="{00000000-0006-0000-0400-000002000000}">
      <text>
        <r>
          <rPr>
            <b/>
            <sz val="9"/>
            <color indexed="81"/>
            <rFont val="Tahoma"/>
            <family val="2"/>
          </rPr>
          <t>ATEI:</t>
        </r>
        <r>
          <rPr>
            <sz val="9"/>
            <color indexed="81"/>
            <rFont val="Tahoma"/>
            <family val="2"/>
          </rPr>
          <t xml:space="preserve">
This column contains a formula for calculating emissions based on that in the </t>
        </r>
        <r>
          <rPr>
            <i/>
            <sz val="9"/>
            <color indexed="81"/>
            <rFont val="Tahoma"/>
            <family val="2"/>
          </rPr>
          <t>ATEI Form Insturctions,</t>
        </r>
        <r>
          <rPr>
            <sz val="9"/>
            <color indexed="81"/>
            <rFont val="Tahoma"/>
            <family val="2"/>
          </rPr>
          <t xml:space="preserve"> but utilizes Index and Match functions to locate the correct information on the worksheets. If the formula is deleted or otherwise broken, follow the guidance on 'ATEI Form Instructions' to write a new equation as needed.
</t>
        </r>
        <r>
          <rPr>
            <u/>
            <sz val="9"/>
            <color indexed="81"/>
            <rFont val="Tahoma"/>
            <family val="2"/>
          </rPr>
          <t>Error Messages:</t>
        </r>
        <r>
          <rPr>
            <sz val="9"/>
            <color indexed="81"/>
            <rFont val="Tahoma"/>
            <family val="2"/>
          </rPr>
          <t xml:space="preserve">
1) "EU ID not recognized": The EU ID provided in Column A must match </t>
        </r>
        <r>
          <rPr>
            <i/>
            <sz val="9"/>
            <color indexed="81"/>
            <rFont val="Tahoma"/>
            <family val="2"/>
          </rPr>
          <t>exactly</t>
        </r>
        <r>
          <rPr>
            <sz val="9"/>
            <color indexed="81"/>
            <rFont val="Tahoma"/>
            <family val="2"/>
          </rPr>
          <t xml:space="preserve"> the EU ID provided in Column A on Worksheet 2. Common mistakes include a mismatched number, mismatched capitalization, or a trailing space " ".
2) "EU ID cannot be blank". Column A must be completed with the same EU ID for each row that there is an air toxic pollutant for that EU and process. </t>
        </r>
      </text>
    </comment>
    <comment ref="B3" authorId="0" shapeId="0" xr:uid="{00000000-0006-0000-0400-000003000000}">
      <text>
        <r>
          <rPr>
            <b/>
            <sz val="9"/>
            <color indexed="81"/>
            <rFont val="Tahoma"/>
            <family val="2"/>
          </rPr>
          <t>ATEI:</t>
        </r>
        <r>
          <rPr>
            <sz val="9"/>
            <color indexed="81"/>
            <rFont val="Tahoma"/>
            <family val="2"/>
          </rPr>
          <t xml:space="preserve">
The Chemical Abstracts System Record Number (CAS) or the assigned DEQ ID found on the DEQ Pollutant List tab. 
Refer to Note on </t>
        </r>
        <r>
          <rPr>
            <i/>
            <sz val="9"/>
            <color indexed="81"/>
            <rFont val="Tahoma"/>
            <family val="2"/>
          </rPr>
          <t>ATEI Form Instruction</t>
        </r>
        <r>
          <rPr>
            <sz val="9"/>
            <color indexed="81"/>
            <rFont val="Tahoma"/>
            <family val="2"/>
          </rPr>
          <t xml:space="preserve"> tab regarding pollutant groups
</t>
        </r>
        <r>
          <rPr>
            <u/>
            <sz val="9"/>
            <color indexed="81"/>
            <rFont val="Tahoma"/>
            <family val="2"/>
          </rPr>
          <t xml:space="preserve">
Three options for how to use:</t>
        </r>
        <r>
          <rPr>
            <sz val="9"/>
            <color indexed="81"/>
            <rFont val="Tahoma"/>
            <family val="2"/>
          </rPr>
          <t xml:space="preserve">
1) Write the CAS exactly as found on the emission factor resource
2) Copy/paste the CAS from the DEQ Pollutant List
3) Select the CAS from the drop-down list to the right of the row cell. This box will appear when you click on a cell in this column. </t>
        </r>
      </text>
    </comment>
    <comment ref="C3" authorId="0" shapeId="0" xr:uid="{00000000-0006-0000-0400-000004000000}">
      <text>
        <r>
          <rPr>
            <b/>
            <sz val="9"/>
            <color indexed="81"/>
            <rFont val="Tahoma"/>
            <family val="2"/>
          </rPr>
          <t>ATEI:</t>
        </r>
        <r>
          <rPr>
            <sz val="9"/>
            <color indexed="81"/>
            <rFont val="Tahoma"/>
            <family val="2"/>
          </rPr>
          <t xml:space="preserve">
This record will auto-populate if a recognized CAS number or DEQ ID is entered in Column B. Alternatively, simply cut and paste the chemical names that correspond to the CAS numbers/DEQ ID in Column B.
Yellow highlighter indicates that the pollutant name is not recognized on the DEQ Pollutant List. This does not necessariliy mean the entry is wrong or inappropriate, it is just a flag.
Refer to Note on </t>
        </r>
        <r>
          <rPr>
            <i/>
            <sz val="9"/>
            <color indexed="81"/>
            <rFont val="Tahoma"/>
            <family val="2"/>
          </rPr>
          <t>ATEI Form Instruction</t>
        </r>
        <r>
          <rPr>
            <sz val="9"/>
            <color indexed="81"/>
            <rFont val="Tahoma"/>
            <family val="2"/>
          </rPr>
          <t xml:space="preserve"> tab regarding pollutant groups.
</t>
        </r>
      </text>
    </comment>
    <comment ref="D3" authorId="0" shapeId="0" xr:uid="{00000000-0006-0000-0400-000005000000}">
      <text>
        <r>
          <rPr>
            <b/>
            <sz val="9"/>
            <color indexed="81"/>
            <rFont val="Tahoma"/>
            <family val="2"/>
          </rPr>
          <t>ATEI:</t>
        </r>
        <r>
          <rPr>
            <sz val="9"/>
            <color indexed="81"/>
            <rFont val="Tahoma"/>
            <family val="2"/>
          </rPr>
          <t xml:space="preserve">
"Y" indicates that the selected Emission Factor (EF) is inclusive of a control efficiency; "N" indicates that the EF is uncontrolled.
See Note on </t>
        </r>
        <r>
          <rPr>
            <i/>
            <sz val="9"/>
            <color indexed="81"/>
            <rFont val="Tahoma"/>
            <family val="2"/>
          </rPr>
          <t>ATEI Form Instructions</t>
        </r>
        <r>
          <rPr>
            <sz val="9"/>
            <color indexed="81"/>
            <rFont val="Tahoma"/>
            <family val="2"/>
          </rPr>
          <t xml:space="preserve"> for more information. </t>
        </r>
      </text>
    </comment>
    <comment ref="E3" authorId="0" shapeId="0" xr:uid="{00000000-0006-0000-0400-000006000000}">
      <text>
        <r>
          <rPr>
            <b/>
            <sz val="9"/>
            <color indexed="81"/>
            <rFont val="Tahoma"/>
            <family val="2"/>
          </rPr>
          <t>ATEI:</t>
        </r>
        <r>
          <rPr>
            <sz val="9"/>
            <color indexed="81"/>
            <rFont val="Tahoma"/>
            <family val="2"/>
          </rPr>
          <t xml:space="preserve">
Enter the control efficiency of the device on Worksheet 2 Column C for the selected air toxic pollutant. Note that a given control device may have different control efficiencies (destruction or removal) for different pollutants. For example, an RTO may be very effictive at controling organics but do little to control metals. 
</t>
        </r>
        <r>
          <rPr>
            <u/>
            <sz val="9"/>
            <color indexed="81"/>
            <rFont val="Tahoma"/>
            <family val="2"/>
          </rPr>
          <t>Use Scenarios:</t>
        </r>
        <r>
          <rPr>
            <sz val="9"/>
            <color indexed="81"/>
            <rFont val="Tahoma"/>
            <family val="2"/>
          </rPr>
          <t xml:space="preserve">
1) If there is no control device for the emission unit, enter "0" or leave blank.
2) If 'Controlled EF?' in Column E is "N" but there is a control device, this control efficiency will be applied so that appropriate emissions reductions are reflected in the calculated emissions.
3) If 'Controlled EF?' in Column E is "Y", then the control efficiency is already included in the emission factor and will not be applied to the emissions calculation. In this scenario, the cell may be completed or left blank. </t>
        </r>
      </text>
    </comment>
    <comment ref="F3" authorId="0" shapeId="0" xr:uid="{00000000-0006-0000-0400-000007000000}">
      <text>
        <r>
          <rPr>
            <b/>
            <sz val="9"/>
            <color indexed="81"/>
            <rFont val="Tahoma"/>
            <family val="2"/>
          </rPr>
          <t>ATEI:</t>
        </r>
        <r>
          <rPr>
            <sz val="9"/>
            <color indexed="81"/>
            <rFont val="Tahoma"/>
            <family val="2"/>
          </rPr>
          <t xml:space="preserve">
Provide the Emission Factor for the EU and the selected pollutant. This is a numeric field; units of measure should be provided in Column H. </t>
        </r>
      </text>
    </comment>
    <comment ref="G3" authorId="0" shapeId="0" xr:uid="{00000000-0006-0000-0400-000008000000}">
      <text>
        <r>
          <rPr>
            <b/>
            <sz val="9"/>
            <color indexed="81"/>
            <rFont val="Tahoma"/>
            <family val="2"/>
          </rPr>
          <t>ATEI:</t>
        </r>
        <r>
          <rPr>
            <sz val="9"/>
            <color indexed="81"/>
            <rFont val="Tahoma"/>
            <family val="2"/>
          </rPr>
          <t xml:space="preserve">
Unit of Measure for the given emission factor in Column G. For example, lb/ton or lb/MMscf.</t>
        </r>
      </text>
    </comment>
    <comment ref="H3" authorId="0" shapeId="0" xr:uid="{00000000-0006-0000-0400-000009000000}">
      <text>
        <r>
          <rPr>
            <b/>
            <sz val="9"/>
            <color indexed="81"/>
            <rFont val="Tahoma"/>
            <family val="2"/>
          </rPr>
          <t>ATEI:</t>
        </r>
        <r>
          <rPr>
            <sz val="9"/>
            <color indexed="81"/>
            <rFont val="Tahoma"/>
            <family val="2"/>
          </rPr>
          <t xml:space="preserve">
Provide the EF references (e.g. Source Tests, AP-42, Engineering Estimates, etc) as well as any additional notes (e.g. control efficiencies). This column is not limited to the space provided and will allow longer inputs.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E7" authorId="0" shapeId="0" xr:uid="{E3BA2F6F-20B4-4E33-8B63-3DB1C58C6375}">
      <text>
        <r>
          <rPr>
            <b/>
            <sz val="9"/>
            <color indexed="81"/>
            <rFont val="Tahoma"/>
            <family val="2"/>
          </rPr>
          <t>ATEI:</t>
        </r>
        <r>
          <rPr>
            <sz val="9"/>
            <color indexed="81"/>
            <rFont val="Tahoma"/>
            <family val="2"/>
          </rPr>
          <t xml:space="preserve">
This column is a summary of total MB emissions by pollutant found in Column H of tab 5.Pollutant Emissions - MB. </t>
        </r>
      </text>
    </comment>
    <comment ref="F7" authorId="0" shapeId="0" xr:uid="{C8114891-6F42-4BBB-9267-0685575C75E3}">
      <text>
        <r>
          <rPr>
            <b/>
            <sz val="9"/>
            <color indexed="81"/>
            <rFont val="Tahoma"/>
            <family val="2"/>
          </rPr>
          <t>ATEI:</t>
        </r>
        <r>
          <rPr>
            <sz val="9"/>
            <color indexed="81"/>
            <rFont val="Tahoma"/>
            <family val="2"/>
          </rPr>
          <t xml:space="preserve">
This column indicates if the pollutant is considered a Hazardous Air Pollutant, or HAP.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G2" authorId="0" shapeId="0" xr:uid="{00000000-0006-0000-0500-000001000000}">
      <text>
        <r>
          <rPr>
            <b/>
            <sz val="9"/>
            <color indexed="81"/>
            <rFont val="Tahoma"/>
            <family val="2"/>
          </rPr>
          <t>ATEI:</t>
        </r>
        <r>
          <rPr>
            <sz val="9"/>
            <color indexed="81"/>
            <rFont val="Tahoma"/>
            <family val="2"/>
          </rPr>
          <t xml:space="preserve">
The total annual usage for the given product, in pounds per year. Products tracked by volume (e.g. gallons of paint A) will need to be converted from volume to weight by multiplying by the product density, found on the SDS sheet. 
</t>
        </r>
      </text>
    </comment>
    <comment ref="H2" authorId="0" shapeId="0" xr:uid="{00000000-0006-0000-0500-000002000000}">
      <text>
        <r>
          <rPr>
            <b/>
            <sz val="9"/>
            <color indexed="81"/>
            <rFont val="Tahoma"/>
            <family val="2"/>
          </rPr>
          <t>ATEI:</t>
        </r>
        <r>
          <rPr>
            <sz val="9"/>
            <color indexed="81"/>
            <rFont val="Tahoma"/>
            <family val="2"/>
          </rPr>
          <t xml:space="preserve">
Account for any material that is shipped offsite as waste, lost to drain, or incorporated into the product. As with usage, this value should be provided as pounds per year.
</t>
        </r>
      </text>
    </comment>
    <comment ref="A3" authorId="0" shapeId="0" xr:uid="{00000000-0006-0000-0500-000003000000}">
      <text>
        <r>
          <rPr>
            <b/>
            <sz val="9"/>
            <color indexed="81"/>
            <rFont val="Tahoma"/>
            <family val="2"/>
          </rPr>
          <t xml:space="preserve">ATEI:
</t>
        </r>
        <r>
          <rPr>
            <sz val="9"/>
            <color indexed="81"/>
            <rFont val="Tahoma"/>
            <family val="2"/>
          </rPr>
          <t>Use IDs consistent with permit identifiers, if applicable. Here 'Emission Unit' may refer to a spray booth, tank, or simply coating operation.</t>
        </r>
      </text>
    </comment>
    <comment ref="B3" authorId="0" shapeId="0" xr:uid="{43245A90-0D39-451F-9F4B-FE6DB33926A2}">
      <text>
        <r>
          <rPr>
            <b/>
            <sz val="9"/>
            <color indexed="81"/>
            <rFont val="Tahoma"/>
            <family val="2"/>
          </rPr>
          <t xml:space="preserve">ATEI:
</t>
        </r>
        <r>
          <rPr>
            <sz val="9"/>
            <color indexed="81"/>
            <rFont val="Tahoma"/>
            <family val="2"/>
          </rPr>
          <t xml:space="preserve">Identifies how the emissions exit the facility, either as a Point emission (such as a stack), or Fugitive.
Select from drop-down or type exact match 'Point' or 'Fugitive'.
</t>
        </r>
      </text>
    </comment>
    <comment ref="C3" authorId="0" shapeId="0" xr:uid="{00000000-0006-0000-0500-000004000000}">
      <text>
        <r>
          <rPr>
            <b/>
            <sz val="9"/>
            <color indexed="81"/>
            <rFont val="Tahoma"/>
            <family val="2"/>
          </rPr>
          <t>ATEI:</t>
        </r>
        <r>
          <rPr>
            <sz val="9"/>
            <color indexed="81"/>
            <rFont val="Tahoma"/>
            <family val="2"/>
          </rPr>
          <t xml:space="preserve">
Brief description of emission unit or operation. Include mention of application device where applicable.</t>
        </r>
      </text>
    </comment>
    <comment ref="D3" authorId="0" shapeId="0" xr:uid="{00000000-0006-0000-0500-000005000000}">
      <text>
        <r>
          <rPr>
            <b/>
            <sz val="9"/>
            <color indexed="81"/>
            <rFont val="Tahoma"/>
            <family val="2"/>
          </rPr>
          <t>ATEI:</t>
        </r>
        <r>
          <rPr>
            <sz val="9"/>
            <color indexed="81"/>
            <rFont val="Tahoma"/>
            <family val="2"/>
          </rPr>
          <t xml:space="preserve">
The commerical product or material name provided on the manufacturer's SDS (e.g. paint color and manufacturer's product ID).</t>
        </r>
      </text>
    </comment>
    <comment ref="E3" authorId="0" shapeId="0" xr:uid="{00000000-0006-0000-0500-000006000000}">
      <text>
        <r>
          <rPr>
            <b/>
            <sz val="9"/>
            <color indexed="81"/>
            <rFont val="Tahoma"/>
            <family val="2"/>
          </rPr>
          <t>ATEI:</t>
        </r>
        <r>
          <rPr>
            <sz val="9"/>
            <color indexed="81"/>
            <rFont val="Tahoma"/>
            <family val="2"/>
          </rPr>
          <t xml:space="preserve">
Material or product manufacturer. This information, plus the product name supplied in Column C, should be sufficient to search for the specific product safety data sheet, if necessary. </t>
        </r>
      </text>
    </comment>
    <comment ref="F3" authorId="0" shapeId="0" xr:uid="{00000000-0006-0000-0500-000007000000}">
      <text>
        <r>
          <rPr>
            <b/>
            <sz val="9"/>
            <color indexed="81"/>
            <rFont val="Tahoma"/>
            <family val="2"/>
          </rPr>
          <t>ATEI:</t>
        </r>
        <r>
          <rPr>
            <sz val="9"/>
            <color indexed="81"/>
            <rFont val="Tahoma"/>
            <family val="2"/>
          </rPr>
          <t xml:space="preserve">
Identify control devices present for the given emission unit. If none are present, write "none".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2" authorId="0" shapeId="0" xr:uid="{00000000-0006-0000-0600-000001000000}">
      <text>
        <r>
          <rPr>
            <b/>
            <sz val="9"/>
            <color indexed="81"/>
            <rFont val="Tahoma"/>
            <family val="2"/>
          </rPr>
          <t xml:space="preserve">ATEI:
</t>
        </r>
        <r>
          <rPr>
            <sz val="9"/>
            <color indexed="81"/>
            <rFont val="Tahoma"/>
            <family val="2"/>
          </rPr>
          <t xml:space="preserve">Must be consistent with Emission Unit ID on Worksheet 4. </t>
        </r>
        <r>
          <rPr>
            <i/>
            <sz val="9"/>
            <color indexed="81"/>
            <rFont val="Tahoma"/>
            <family val="2"/>
          </rPr>
          <t xml:space="preserve">"Material Balance Activities" Column A.
Cannot be left blank </t>
        </r>
        <r>
          <rPr>
            <sz val="9"/>
            <color indexed="81"/>
            <rFont val="Tahoma"/>
            <family val="2"/>
          </rPr>
          <t>or will cause and error in Calculated Annual Emissions, Column I.</t>
        </r>
      </text>
    </comment>
    <comment ref="B2" authorId="0" shapeId="0" xr:uid="{00000000-0006-0000-0600-000002000000}">
      <text>
        <r>
          <rPr>
            <b/>
            <sz val="9"/>
            <color indexed="81"/>
            <rFont val="Tahoma"/>
            <family val="2"/>
          </rPr>
          <t>ATEI:</t>
        </r>
        <r>
          <rPr>
            <sz val="9"/>
            <color indexed="81"/>
            <rFont val="Tahoma"/>
            <family val="2"/>
          </rPr>
          <t xml:space="preserve">
Must be consistent with Material Name on Worksheet 4.</t>
        </r>
        <r>
          <rPr>
            <i/>
            <sz val="9"/>
            <color indexed="81"/>
            <rFont val="Tahoma"/>
            <family val="2"/>
          </rPr>
          <t xml:space="preserve"> "Material Balance Activities"</t>
        </r>
        <r>
          <rPr>
            <sz val="9"/>
            <color indexed="81"/>
            <rFont val="Tahoma"/>
            <family val="2"/>
          </rPr>
          <t xml:space="preserve"> Column D.
</t>
        </r>
        <r>
          <rPr>
            <i/>
            <sz val="9"/>
            <color indexed="81"/>
            <rFont val="Tahoma"/>
            <family val="2"/>
          </rPr>
          <t>Cannot be left blank</t>
        </r>
        <r>
          <rPr>
            <sz val="9"/>
            <color indexed="81"/>
            <rFont val="Tahoma"/>
            <family val="2"/>
          </rPr>
          <t xml:space="preserve"> or will cause and error in Calculated Annual Emissions, Column H.</t>
        </r>
      </text>
    </comment>
    <comment ref="H2" authorId="0" shapeId="0" xr:uid="{00000000-0006-0000-0600-000003000000}">
      <text>
        <r>
          <rPr>
            <b/>
            <sz val="9"/>
            <color indexed="81"/>
            <rFont val="Tahoma"/>
            <family val="2"/>
          </rPr>
          <t>ATEI:</t>
        </r>
        <r>
          <rPr>
            <sz val="9"/>
            <color indexed="81"/>
            <rFont val="Tahoma"/>
            <family val="2"/>
          </rPr>
          <t xml:space="preserve">
This column contains a formula for calculating emissions based on that in the '</t>
        </r>
        <r>
          <rPr>
            <i/>
            <sz val="9"/>
            <color indexed="81"/>
            <rFont val="Tahoma"/>
            <family val="2"/>
          </rPr>
          <t>ATEI Form Insturctions</t>
        </r>
        <r>
          <rPr>
            <sz val="9"/>
            <color indexed="81"/>
            <rFont val="Tahoma"/>
            <family val="2"/>
          </rPr>
          <t>' tab, but utilizes Index and Match functions to locate the correct information on the worksheets. If the formula is deleted or otherwise broken, follow the guidance on '</t>
        </r>
        <r>
          <rPr>
            <i/>
            <sz val="9"/>
            <color indexed="81"/>
            <rFont val="Tahoma"/>
            <family val="2"/>
          </rPr>
          <t>ATEI Form Instructions</t>
        </r>
        <r>
          <rPr>
            <sz val="9"/>
            <color indexed="81"/>
            <rFont val="Tahoma"/>
            <family val="2"/>
          </rPr>
          <t xml:space="preserve">' to write a new equation as needed.
</t>
        </r>
        <r>
          <rPr>
            <u/>
            <sz val="9"/>
            <color indexed="81"/>
            <rFont val="Tahoma"/>
            <family val="2"/>
          </rPr>
          <t>Error Messages:</t>
        </r>
        <r>
          <rPr>
            <sz val="9"/>
            <color indexed="81"/>
            <rFont val="Tahoma"/>
            <family val="2"/>
          </rPr>
          <t xml:space="preserve">
1) "EU ID or Material Name not recognized": The EU ID and Material Name provided in Columns A&amp;B must match exactly the EU ID provided in Columns A&amp;C on Worksheet 4 </t>
        </r>
        <r>
          <rPr>
            <i/>
            <sz val="9"/>
            <color indexed="81"/>
            <rFont val="Tahoma"/>
            <family val="2"/>
          </rPr>
          <t>'Material Balance Activities'</t>
        </r>
        <r>
          <rPr>
            <sz val="9"/>
            <color indexed="81"/>
            <rFont val="Tahoma"/>
            <family val="2"/>
          </rPr>
          <t xml:space="preserve">. Common mistakes include a mismatched number, mismatched capitalization, or a trailing space " ".
2) "EU ID and Material Name cannot be blank". Columns A&amp;B must be completed for each row that there is an air toxic pollutant for that EU and specific material. </t>
        </r>
      </text>
    </comment>
    <comment ref="C3" authorId="0" shapeId="0" xr:uid="{00000000-0006-0000-0600-000004000000}">
      <text>
        <r>
          <rPr>
            <b/>
            <sz val="9"/>
            <color indexed="81"/>
            <rFont val="Tahoma"/>
            <family val="2"/>
          </rPr>
          <t>ATEI:</t>
        </r>
        <r>
          <rPr>
            <sz val="9"/>
            <color indexed="81"/>
            <rFont val="Tahoma"/>
            <family val="2"/>
          </rPr>
          <t xml:space="preserve">
The Chemical Abstracts System Record Number (CAS) or the assigned DEQ ID found on the DEQ Pollutant List tab. 
Refer to Note on </t>
        </r>
        <r>
          <rPr>
            <i/>
            <sz val="9"/>
            <color indexed="81"/>
            <rFont val="Tahoma"/>
            <family val="2"/>
          </rPr>
          <t>ATEI Form Instruction</t>
        </r>
        <r>
          <rPr>
            <sz val="9"/>
            <color indexed="81"/>
            <rFont val="Tahoma"/>
            <family val="2"/>
          </rPr>
          <t xml:space="preserve"> tab regarding pollutant groups.
You may enter CAS numbers not on the DEQ Pollutant List and get a pop up box that the compound is not listed. This is okay and does not mean anything is wrong.
</t>
        </r>
        <r>
          <rPr>
            <u/>
            <sz val="9"/>
            <color indexed="81"/>
            <rFont val="Tahoma"/>
            <family val="2"/>
          </rPr>
          <t>Three options for how to use:</t>
        </r>
        <r>
          <rPr>
            <sz val="9"/>
            <color indexed="81"/>
            <rFont val="Tahoma"/>
            <family val="2"/>
          </rPr>
          <t xml:space="preserve">
1) Write the CAS exactly as found on the SDS.
2) Copy/paste the CAS from the DEQ Pollutant List
3) Select the CAS from the drop-down list to the right of the row cell. This box will appear when you click on a cell in this column. </t>
        </r>
      </text>
    </comment>
    <comment ref="D3" authorId="0" shapeId="0" xr:uid="{00000000-0006-0000-0600-000005000000}">
      <text>
        <r>
          <rPr>
            <b/>
            <sz val="9"/>
            <color indexed="81"/>
            <rFont val="Tahoma"/>
            <family val="2"/>
          </rPr>
          <t>ATEI:</t>
        </r>
        <r>
          <rPr>
            <sz val="9"/>
            <color indexed="81"/>
            <rFont val="Tahoma"/>
            <family val="2"/>
          </rPr>
          <t xml:space="preserve">
This record will auto-populate if a recognized CAS number or DEQ ID is entered in Column B. Alternatively, simply cut and paste the chemical names that correspond to the CAS numbers/DEQ ID in Column B.
Yellow highlighter indicates that the pollutant name is not recognized on the DEQ Pollutant List. This does not necessariliy mean the entry is wrong or inappropriate, it is just a flag.
Refer to Note on </t>
        </r>
        <r>
          <rPr>
            <i/>
            <sz val="9"/>
            <color indexed="81"/>
            <rFont val="Tahoma"/>
            <family val="2"/>
          </rPr>
          <t>ATEI Form Instruction</t>
        </r>
        <r>
          <rPr>
            <sz val="9"/>
            <color indexed="81"/>
            <rFont val="Tahoma"/>
            <family val="2"/>
          </rPr>
          <t xml:space="preserve"> tab regarding pollutant groups.</t>
        </r>
      </text>
    </comment>
    <comment ref="E3" authorId="0" shapeId="0" xr:uid="{00000000-0006-0000-0600-000006000000}">
      <text>
        <r>
          <rPr>
            <b/>
            <sz val="9"/>
            <color indexed="81"/>
            <rFont val="Tahoma"/>
            <family val="2"/>
          </rPr>
          <t>ATEI:</t>
        </r>
        <r>
          <rPr>
            <sz val="9"/>
            <color indexed="81"/>
            <rFont val="Tahoma"/>
            <family val="2"/>
          </rPr>
          <t xml:space="preserve">
Enter the pollutant-specific control efficiency of the device on Worksheet 4. </t>
        </r>
        <r>
          <rPr>
            <i/>
            <sz val="9"/>
            <color indexed="81"/>
            <rFont val="Tahoma"/>
            <family val="2"/>
          </rPr>
          <t>"Material Balance Activities"</t>
        </r>
        <r>
          <rPr>
            <sz val="9"/>
            <color indexed="81"/>
            <rFont val="Tahoma"/>
            <family val="2"/>
          </rPr>
          <t xml:space="preserve"> Column F for the selected air toxic pollutant. Note that a given control device may have different control efficiencies (destruction or removal) for different pollutants. For example, a fabric filter is effective at removing particulates but not volatile compounds. 
If there is no control device for the emission unit, enter "0" or leave blank.
 </t>
        </r>
      </text>
    </comment>
    <comment ref="F3" authorId="0" shapeId="0" xr:uid="{00000000-0006-0000-0600-000007000000}">
      <text>
        <r>
          <rPr>
            <b/>
            <sz val="9"/>
            <color indexed="81"/>
            <rFont val="Tahoma"/>
            <family val="2"/>
          </rPr>
          <t>ATEI:</t>
        </r>
        <r>
          <rPr>
            <sz val="9"/>
            <color indexed="81"/>
            <rFont val="Tahoma"/>
            <family val="2"/>
          </rPr>
          <t xml:space="preserve">
Provide raw percent composition values for the pollutant as reported by the manufacturer SDS.
</t>
        </r>
        <r>
          <rPr>
            <u/>
            <sz val="9"/>
            <color indexed="81"/>
            <rFont val="Tahoma"/>
            <family val="2"/>
          </rPr>
          <t>Special Cases:</t>
        </r>
        <r>
          <rPr>
            <sz val="9"/>
            <color indexed="81"/>
            <rFont val="Tahoma"/>
            <family val="2"/>
          </rPr>
          <t xml:space="preserve">
1) For percentages given as a range, enter the median value (e.g., 10-20% should be entered as 15%). 
2) For percentages given as 'less than' or '&lt;', enter the median value of zero and the given value (e.g. &lt;3% should be entered as 1.5%).
3) Pollutants belonging to a Pollutant grouping (e.g.,  '... and compounds') should be entered as found on the SDS (e.g., Lead chromate, CAS #7758-97-6, found on an SDS to be 5% of the product, should be entered as 5%).
</t>
        </r>
      </text>
    </comment>
    <comment ref="G3" authorId="0" shapeId="0" xr:uid="{00000000-0006-0000-0600-000008000000}">
      <text>
        <r>
          <rPr>
            <b/>
            <sz val="9"/>
            <color indexed="81"/>
            <rFont val="Tahoma"/>
            <family val="2"/>
          </rPr>
          <t>ATEI:</t>
        </r>
        <r>
          <rPr>
            <sz val="9"/>
            <color indexed="81"/>
            <rFont val="Tahoma"/>
            <family val="2"/>
          </rPr>
          <t xml:space="preserve">
Provide any relevant references or notes, especially with regards to transfer efficiencies, control efficiencies, or material waste description that would allow a more refined emission estimation.
This column is not limited to the space provided and will allow longer inputs.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E7" authorId="0" shapeId="0" xr:uid="{4A24B88A-64F2-4D18-8C48-B93C05EA3DE8}">
      <text>
        <r>
          <rPr>
            <b/>
            <sz val="9"/>
            <color indexed="81"/>
            <rFont val="Tahoma"/>
            <family val="2"/>
          </rPr>
          <t>ATEI:</t>
        </r>
        <r>
          <rPr>
            <sz val="9"/>
            <color indexed="81"/>
            <rFont val="Tahoma"/>
            <family val="2"/>
          </rPr>
          <t xml:space="preserve">
This column is a summary of total MB emissions by pollutant found in Column H of tab 5.Pollutant Emissions - MB. </t>
        </r>
      </text>
    </comment>
    <comment ref="F7" authorId="0" shapeId="0" xr:uid="{D89A619C-908C-4B1A-80CF-1E6C45576B49}">
      <text>
        <r>
          <rPr>
            <b/>
            <sz val="9"/>
            <color indexed="81"/>
            <rFont val="Tahoma"/>
            <family val="2"/>
          </rPr>
          <t>ATEI:</t>
        </r>
        <r>
          <rPr>
            <sz val="9"/>
            <color indexed="81"/>
            <rFont val="Tahoma"/>
            <family val="2"/>
          </rPr>
          <t xml:space="preserve">
This column indicates if the pollutant is considered a Hazardous Air Pollutant, or HAP.</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<sst xmlns="http://schemas.openxmlformats.org/spreadsheetml/2006/main" count="3968" uniqueCount="1586">
  <si>
    <t>Facility Name</t>
  </si>
  <si>
    <t>Facility Address</t>
  </si>
  <si>
    <t>City</t>
  </si>
  <si>
    <t>Zip Code</t>
  </si>
  <si>
    <t>Activity Information</t>
  </si>
  <si>
    <t>Unit Description</t>
  </si>
  <si>
    <t>Description/Type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</si>
  <si>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</si>
  <si>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</si>
  <si>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</si>
  <si>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</si>
  <si>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</si>
  <si>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</si>
  <si>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</si>
  <si>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</si>
  <si>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</si>
  <si>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</si>
  <si>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</si>
  <si>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</si>
  <si>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</si>
  <si>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</si>
  <si>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</si>
  <si>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</si>
  <si>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</si>
  <si>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</si>
  <si>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</si>
  <si>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</si>
  <si>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</si>
  <si>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</si>
  <si>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</si>
  <si>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</si>
  <si>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</si>
  <si>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</si>
  <si>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</si>
  <si>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</si>
  <si>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</si>
  <si>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</si>
  <si>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</si>
  <si>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</si>
  <si>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</si>
  <si>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</si>
  <si>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</si>
  <si>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</si>
  <si>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</si>
  <si>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</si>
  <si>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</si>
  <si>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</si>
  <si>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</si>
  <si>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</si>
  <si>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</si>
  <si>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</si>
  <si>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</si>
  <si>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</si>
  <si>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</si>
  <si>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</si>
  <si>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</si>
  <si>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</si>
  <si>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</si>
  <si>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</si>
  <si>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</si>
  <si>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</si>
  <si>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</si>
  <si>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</si>
  <si>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</si>
  <si>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</si>
  <si>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</si>
  <si>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</si>
  <si>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</si>
  <si>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</si>
  <si>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</si>
  <si>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</si>
  <si>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</si>
  <si>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</si>
  <si>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</si>
  <si>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</si>
  <si>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</si>
  <si>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</si>
  <si>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</si>
  <si>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</si>
  <si>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</si>
  <si>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</si>
  <si>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</si>
  <si>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</si>
  <si>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</si>
  <si>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</si>
  <si>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</si>
  <si>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</si>
  <si>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</si>
  <si>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</si>
  <si>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</si>
  <si>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</si>
  <si>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</si>
  <si>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</si>
  <si>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</si>
  <si>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</si>
  <si>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</si>
  <si>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</si>
  <si>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</si>
  <si>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</si>
  <si>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</si>
  <si>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</si>
  <si>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</si>
  <si>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</si>
  <si>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</si>
  <si>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</si>
  <si>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</si>
  <si>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</si>
  <si>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</si>
  <si>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</si>
  <si>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</si>
  <si>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</si>
  <si>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</si>
  <si>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</si>
  <si>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</si>
  <si>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</si>
  <si>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</si>
  <si>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</si>
  <si>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</si>
  <si>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</si>
  <si>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</si>
  <si>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</si>
  <si>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</si>
  <si>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</si>
  <si>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</si>
  <si>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</si>
  <si>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</si>
  <si>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</si>
  <si>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</si>
  <si>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</si>
  <si>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</si>
  <si>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</si>
  <si>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</si>
  <si>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</si>
  <si>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</si>
  <si>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</si>
  <si>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</si>
  <si>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</si>
  <si>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</si>
  <si>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</si>
  <si>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</si>
  <si>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</si>
  <si>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</si>
  <si>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</si>
  <si>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</si>
  <si>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</si>
  <si>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</si>
  <si>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</si>
  <si>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</si>
  <si>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</si>
  <si>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</si>
  <si>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</si>
  <si>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</si>
  <si>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</si>
  <si>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</si>
  <si>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</si>
  <si>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</si>
  <si>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</si>
  <si>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</si>
  <si>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</si>
  <si>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</si>
  <si>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</si>
  <si>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</si>
  <si>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</si>
  <si>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</si>
  <si>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</si>
  <si>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</si>
  <si>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</si>
  <si>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</si>
  <si>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</si>
  <si>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</si>
  <si>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</si>
  <si>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</si>
  <si>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</si>
  <si>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</si>
  <si>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</si>
  <si>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</si>
  <si>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</si>
  <si>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</si>
  <si>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</si>
  <si>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</si>
  <si>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</si>
  <si>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</si>
  <si>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</si>
  <si>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</si>
  <si>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</si>
  <si>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</si>
  <si>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</si>
  <si>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</si>
  <si>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</si>
  <si>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</si>
  <si>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</si>
  <si>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</si>
  <si>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</si>
  <si>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</si>
  <si>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</si>
  <si>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</si>
  <si>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</si>
  <si>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</si>
  <si>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</si>
  <si>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</si>
  <si>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</si>
  <si>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</si>
  <si>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</si>
  <si>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</si>
  <si>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</si>
  <si>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</si>
  <si>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</si>
  <si>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</si>
  <si>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</si>
  <si>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</si>
  <si>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</si>
  <si>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</si>
  <si>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</si>
  <si>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</si>
  <si>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</si>
  <si>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</si>
  <si>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</si>
  <si>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</si>
  <si>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</si>
  <si>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</si>
  <si>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</si>
  <si>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</si>
  <si>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</si>
  <si>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</si>
  <si>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</si>
  <si>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</si>
  <si>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</si>
  <si>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</si>
  <si>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</si>
  <si>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</si>
  <si>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</si>
  <si>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</si>
  <si>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</si>
  <si>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</si>
  <si>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</si>
  <si>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</si>
  <si>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</si>
  <si>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</si>
  <si>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</si>
  <si>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</si>
  <si>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</si>
  <si>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</si>
  <si>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</si>
  <si>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</si>
  <si>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</si>
  <si>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</si>
  <si>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</si>
  <si>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</si>
  <si>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</si>
  <si>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</si>
  <si>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</si>
  <si>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</si>
  <si>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</si>
  <si>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</si>
  <si>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</si>
  <si>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</si>
  <si>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</si>
  <si>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</si>
  <si>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</si>
  <si>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</si>
  <si>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</si>
  <si>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</si>
  <si>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</si>
  <si>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</si>
  <si>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</si>
  <si>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</si>
  <si>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</si>
  <si>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</si>
  <si>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</si>
  <si>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</si>
  <si>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</si>
  <si>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</si>
  <si>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</si>
  <si>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</si>
  <si>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</si>
  <si>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</si>
  <si>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</si>
  <si>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</si>
  <si>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</si>
  <si>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</si>
  <si>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</si>
  <si>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</si>
  <si>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</si>
  <si>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</si>
  <si>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</si>
  <si>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</si>
  <si>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</si>
  <si>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</si>
  <si>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</si>
  <si>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</si>
  <si>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</si>
  <si>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</si>
  <si>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</si>
  <si>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</si>
  <si>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</si>
  <si>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</si>
  <si>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</si>
  <si>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</si>
  <si>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</si>
  <si>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</si>
  <si>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</si>
  <si>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</si>
  <si>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</si>
  <si>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</si>
  <si>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</si>
  <si>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</si>
  <si>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</si>
  <si>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</si>
  <si>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</si>
  <si>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</si>
  <si>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</si>
  <si>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</si>
  <si>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</si>
  <si>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</si>
  <si>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</si>
  <si>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</si>
  <si>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</si>
  <si>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</si>
  <si>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</si>
  <si>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</si>
  <si>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</si>
  <si>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</si>
  <si>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</si>
  <si>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</si>
  <si>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</si>
  <si>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</si>
  <si>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</si>
  <si>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</si>
  <si>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</si>
  <si>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</si>
  <si>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</si>
  <si>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</si>
  <si>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</si>
  <si>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</si>
  <si>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</si>
  <si>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</si>
  <si>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</si>
  <si>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</si>
  <si>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</si>
  <si>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</si>
  <si>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</si>
  <si>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</si>
  <si>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</si>
  <si>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</si>
  <si>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</si>
  <si>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</si>
  <si>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</si>
  <si>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</si>
  <si>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</si>
  <si>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</si>
  <si>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</si>
  <si>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</si>
  <si>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</si>
  <si>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</si>
  <si>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</si>
  <si>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</si>
  <si>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</si>
  <si>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</si>
  <si>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</si>
  <si>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</si>
  <si>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</si>
  <si>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</si>
  <si>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</si>
  <si>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</si>
  <si>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</si>
  <si>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</si>
  <si>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</si>
  <si>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</si>
  <si>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</si>
  <si>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</si>
  <si>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</si>
  <si>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</si>
  <si>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</si>
  <si>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</si>
  <si>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</si>
  <si>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</si>
  <si>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</si>
  <si>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</si>
  <si>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</si>
  <si>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</si>
  <si>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</si>
  <si>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</si>
  <si>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</si>
  <si>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</si>
  <si>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</si>
  <si>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</si>
  <si>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</si>
  <si>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</si>
  <si>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</si>
  <si>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</si>
  <si>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</si>
  <si>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</si>
  <si>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</si>
  <si>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</si>
  <si>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</si>
  <si>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</si>
  <si>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</si>
  <si>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</si>
  <si>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</si>
  <si>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</si>
  <si>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</si>
  <si>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</si>
  <si>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</si>
  <si>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</si>
  <si>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</si>
  <si>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</si>
  <si>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</si>
  <si>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</si>
  <si>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</si>
  <si>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</si>
  <si>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</si>
  <si>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</si>
  <si>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</si>
  <si>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</si>
  <si>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</si>
  <si>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</si>
  <si>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</si>
  <si>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</si>
  <si>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</si>
  <si>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</si>
  <si>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</si>
  <si>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</si>
  <si>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</si>
  <si>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</si>
  <si>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</si>
  <si>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</si>
  <si>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</si>
  <si>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</si>
  <si>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</si>
  <si>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</si>
  <si>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</si>
  <si>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</si>
  <si>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</si>
  <si>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</si>
  <si>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</si>
  <si>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</si>
  <si>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</si>
  <si>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</si>
  <si>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</si>
  <si>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</si>
  <si>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</si>
  <si>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</si>
  <si>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</si>
  <si>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</si>
  <si>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</si>
  <si>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</si>
  <si>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</si>
  <si>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</si>
  <si>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</si>
  <si>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</si>
  <si>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</si>
  <si>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</si>
  <si>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</si>
  <si>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</si>
  <si>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</si>
  <si>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</si>
  <si>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</si>
  <si>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</si>
  <si>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</si>
  <si>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</si>
  <si>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</si>
  <si>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</si>
  <si>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</si>
  <si>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</si>
  <si>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</si>
  <si>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</si>
  <si>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</si>
  <si>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</si>
  <si>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</si>
  <si>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</si>
  <si>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</si>
  <si>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</si>
  <si>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</si>
  <si>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</si>
  <si>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</si>
  <si>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</si>
  <si>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</si>
  <si>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</si>
  <si>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</si>
  <si>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</si>
  <si>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</si>
  <si>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</si>
  <si>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</si>
  <si>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</si>
  <si>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</si>
  <si>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</si>
  <si>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</si>
  <si>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</si>
  <si>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</si>
  <si>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</si>
  <si>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</si>
  <si>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</si>
  <si>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</si>
  <si>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</si>
  <si>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</si>
  <si>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</si>
  <si>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</si>
  <si>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</si>
  <si>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</si>
  <si>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</si>
  <si>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</si>
  <si>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</si>
  <si>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</si>
  <si>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</si>
  <si>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</si>
  <si>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</si>
  <si>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</si>
  <si>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</si>
  <si>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</si>
  <si>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</si>
  <si>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</si>
  <si>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</si>
  <si>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</si>
  <si>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</si>
  <si>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</si>
  <si>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</si>
  <si>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</si>
  <si>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</si>
  <si>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</si>
  <si>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</si>
  <si>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</si>
  <si>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</si>
  <si>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</si>
  <si>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</si>
  <si>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</si>
  <si>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</si>
  <si>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</si>
  <si>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</si>
  <si>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</si>
  <si>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</si>
  <si>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</si>
  <si>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</si>
  <si>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</si>
  <si>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</si>
  <si>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</si>
  <si>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</si>
  <si>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</si>
  <si>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</si>
  <si>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</si>
  <si>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</si>
  <si>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</si>
  <si>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</si>
  <si>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</si>
  <si>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</si>
  <si>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</si>
  <si>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</si>
  <si>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</si>
  <si>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</si>
  <si>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</si>
  <si>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</si>
  <si>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</si>
  <si>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</si>
  <si>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</si>
  <si>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</si>
  <si>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</si>
  <si>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</si>
  <si>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</si>
  <si>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</si>
  <si>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</si>
  <si>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</si>
  <si>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</si>
  <si>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</si>
  <si>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</si>
  <si>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</si>
  <si>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</si>
  <si>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</si>
  <si>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</si>
  <si>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</si>
  <si>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</si>
  <si>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</si>
  <si>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</si>
  <si>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</si>
  <si>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</si>
  <si>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</si>
  <si>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</si>
  <si>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</si>
  <si>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</si>
  <si>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</si>
  <si>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</si>
  <si>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</si>
  <si>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</si>
  <si>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</si>
  <si>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</si>
  <si>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</si>
  <si>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</si>
  <si>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</si>
  <si>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</si>
  <si>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</si>
  <si>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</si>
  <si>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</si>
  <si>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</si>
  <si>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</si>
  <si>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</si>
  <si>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</si>
  <si>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</si>
  <si>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</si>
  <si>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</si>
  <si>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</si>
  <si>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</si>
  <si>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</si>
  <si>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</si>
  <si>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</si>
  <si>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</si>
  <si>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</si>
  <si>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</si>
  <si>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</si>
  <si>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</si>
  <si>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</si>
  <si>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</si>
  <si>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</si>
  <si>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</si>
  <si>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</si>
  <si>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</si>
  <si>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</si>
  <si>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</si>
  <si>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</si>
  <si>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</si>
  <si>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</si>
  <si>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</si>
  <si>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</si>
  <si>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</si>
  <si>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</si>
  <si>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</si>
  <si>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</si>
  <si>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</si>
  <si>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</si>
  <si>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</si>
  <si>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</si>
  <si>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</si>
  <si>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</si>
  <si>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</si>
  <si>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</si>
  <si>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</si>
  <si>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</si>
  <si>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</si>
  <si>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</si>
  <si>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</si>
  <si>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</si>
  <si>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</si>
  <si>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</si>
  <si>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</si>
  <si>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</si>
  <si>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</si>
  <si>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</si>
  <si>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</si>
  <si>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</si>
  <si>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</si>
  <si>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</si>
  <si>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</si>
  <si>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</si>
  <si>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</si>
  <si>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</si>
  <si>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</si>
  <si>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</si>
  <si>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</si>
  <si>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</si>
  <si>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</si>
  <si>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</si>
  <si>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</si>
  <si>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</si>
  <si>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</si>
  <si>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</si>
  <si>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</si>
  <si>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</si>
  <si>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</si>
  <si>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</si>
  <si>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</si>
  <si>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</si>
  <si>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</si>
  <si>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</si>
  <si>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</si>
  <si>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</si>
  <si>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</si>
  <si>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</si>
  <si>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</si>
  <si>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</si>
  <si>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</si>
  <si>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</si>
  <si>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</si>
  <si>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</si>
  <si>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</si>
  <si>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</si>
  <si>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</si>
  <si>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</si>
  <si>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</si>
  <si>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</si>
  <si>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</si>
  <si>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</si>
  <si>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</si>
  <si>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</si>
  <si>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</si>
  <si>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</si>
  <si>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</si>
  <si>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</si>
  <si>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</si>
  <si>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</si>
  <si>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</si>
  <si>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</si>
  <si>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</si>
  <si>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</si>
  <si>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</si>
  <si>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</si>
  <si>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</si>
  <si>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</si>
  <si>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</si>
  <si>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</si>
  <si>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</si>
  <si>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</si>
  <si>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</si>
  <si>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</si>
  <si>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</si>
  <si>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</si>
  <si>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</si>
  <si>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</si>
  <si>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</si>
  <si>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</si>
  <si>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</si>
  <si>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</si>
  <si>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</si>
  <si>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</si>
  <si>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</si>
  <si>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</si>
  <si>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</si>
  <si>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</si>
  <si>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</si>
  <si>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</si>
  <si>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</si>
  <si>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</si>
  <si>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</si>
  <si>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</si>
  <si>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</si>
  <si>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</si>
  <si>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</si>
  <si>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</si>
  <si>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</si>
  <si>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</si>
  <si>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</si>
  <si>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</si>
  <si>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</si>
  <si>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</si>
  <si>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</si>
  <si>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</si>
  <si>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</si>
  <si>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</si>
  <si>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</si>
  <si>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</si>
  <si>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</si>
  <si>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</si>
  <si>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</si>
  <si>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</si>
  <si>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</si>
  <si>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</si>
  <si>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</si>
  <si>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</si>
  <si>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</si>
  <si>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</si>
  <si>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</si>
  <si>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</si>
  <si>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</si>
  <si>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</si>
  <si>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</si>
  <si>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</si>
  <si>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</si>
  <si>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</si>
  <si>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</si>
  <si>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</si>
  <si>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</si>
  <si>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</si>
  <si>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</si>
  <si>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</si>
  <si>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</si>
  <si>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</si>
  <si>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</si>
  <si>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</si>
  <si>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</si>
  <si>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</si>
  <si>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</si>
  <si>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</si>
  <si>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</si>
  <si>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</si>
  <si>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</si>
  <si>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</si>
  <si>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</si>
  <si>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</si>
  <si>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</si>
  <si>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</si>
  <si>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</si>
  <si>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</si>
  <si>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</si>
  <si>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</si>
  <si>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</si>
  <si>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</si>
  <si>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</si>
  <si>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</si>
  <si>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</si>
  <si>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</si>
  <si>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</si>
  <si>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</si>
  <si>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</si>
  <si>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</si>
  <si>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</si>
  <si>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</si>
  <si>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</si>
  <si>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</si>
  <si>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</si>
  <si>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</si>
  <si>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</si>
  <si>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</si>
  <si>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</si>
  <si>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</si>
  <si>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</si>
  <si>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</si>
  <si>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</si>
  <si>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</si>
  <si>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</si>
  <si>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</si>
  <si>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</si>
  <si>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</si>
  <si>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</si>
  <si>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</si>
  <si>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</si>
  <si>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</si>
  <si>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</si>
  <si>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</si>
  <si>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</si>
  <si>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</si>
  <si>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</si>
  <si>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</si>
  <si>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</si>
  <si>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</si>
  <si>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</si>
  <si>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</si>
  <si>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</si>
  <si>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</si>
  <si>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</si>
  <si>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</si>
  <si>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</si>
  <si>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</si>
  <si>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</si>
  <si>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</si>
  <si>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</si>
  <si>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</si>
  <si>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</si>
  <si>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</si>
  <si>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</si>
  <si>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</si>
  <si>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</si>
  <si>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</si>
  <si>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</si>
  <si>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</si>
  <si>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</si>
  <si>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</si>
  <si>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</si>
  <si>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</si>
  <si>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</si>
  <si>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</si>
  <si>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</si>
  <si>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</si>
  <si>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</si>
  <si>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</si>
  <si>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</si>
  <si>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</si>
  <si>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</si>
  <si>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</si>
  <si>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</si>
  <si>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</si>
  <si>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</si>
  <si>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</si>
  <si>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</si>
  <si>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</si>
  <si>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</si>
  <si>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</si>
  <si>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</si>
  <si>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</si>
  <si>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</si>
  <si>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</si>
  <si>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</si>
  <si>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</si>
  <si>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</si>
  <si>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</si>
  <si>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</si>
  <si>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</si>
  <si>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</si>
  <si>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</si>
  <si>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</si>
  <si>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</si>
  <si>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</si>
  <si>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</si>
  <si>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</si>
  <si>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</si>
  <si>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</si>
  <si>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</si>
  <si>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</si>
  <si>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</si>
  <si>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</si>
  <si>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</si>
  <si>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</si>
  <si>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</si>
  <si>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</si>
  <si>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</si>
  <si>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</si>
  <si>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</si>
  <si>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</si>
  <si>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</si>
  <si>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</si>
  <si>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</si>
  <si>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</si>
  <si>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</si>
  <si>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</si>
  <si>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</si>
  <si>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</si>
  <si>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</si>
  <si>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</si>
  <si>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</si>
  <si>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</si>
  <si>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</si>
  <si>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</si>
  <si>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</si>
  <si>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</si>
  <si>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</si>
  <si>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</si>
  <si>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</si>
  <si>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</si>
  <si>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</si>
  <si>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</si>
  <si>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</si>
  <si>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</si>
  <si>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</si>
  <si>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</si>
  <si>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</si>
  <si>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</si>
  <si>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</si>
  <si>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</si>
  <si>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</si>
  <si>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</si>
  <si>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</si>
  <si>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</si>
  <si>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</si>
  <si>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</si>
  <si>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</si>
  <si>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</si>
  <si>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</si>
  <si>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</si>
  <si>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</si>
  <si>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</si>
  <si>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</si>
  <si>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</si>
  <si>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</si>
  <si>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</si>
  <si>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</si>
  <si>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</si>
  <si>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</si>
  <si>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</si>
  <si>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</si>
  <si>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</si>
  <si>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</si>
  <si>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</si>
  <si>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</si>
  <si>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</si>
  <si>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</si>
  <si>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</si>
  <si>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</si>
  <si>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</si>
  <si>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</si>
  <si>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</si>
  <si>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</si>
  <si>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</si>
  <si>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</si>
  <si>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</si>
  <si>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</si>
  <si>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</si>
  <si>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</si>
  <si>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</si>
  <si>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</si>
  <si>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</si>
  <si>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</si>
  <si>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</si>
  <si>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</si>
  <si>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</si>
  <si>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</si>
  <si>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</si>
  <si>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</si>
  <si>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</si>
  <si>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</si>
  <si>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</si>
  <si>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</si>
  <si>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</si>
  <si>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</si>
  <si>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</si>
  <si>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</si>
  <si>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</si>
  <si>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</si>
  <si>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</si>
  <si>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</si>
  <si>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</si>
  <si>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</si>
  <si>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</si>
  <si>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</si>
  <si>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</si>
  <si>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</si>
  <si>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</si>
  <si>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</si>
  <si>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</si>
  <si>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</si>
  <si>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</si>
  <si>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</si>
  <si>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</si>
  <si>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</si>
  <si>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</si>
  <si>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</si>
  <si>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</si>
  <si>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</si>
  <si>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</si>
  <si>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</si>
  <si>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</si>
  <si>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</si>
  <si>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</si>
  <si>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</si>
  <si>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</si>
  <si>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</si>
  <si>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</si>
  <si>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</si>
  <si>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</si>
  <si>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</si>
  <si>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</si>
  <si>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</si>
  <si>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</si>
  <si>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</si>
  <si>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</si>
  <si>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</si>
  <si>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</si>
  <si>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</si>
  <si>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</si>
  <si>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</si>
  <si>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</si>
  <si>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</si>
  <si>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</si>
  <si>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</si>
  <si>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</si>
  <si>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</si>
  <si>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</si>
  <si>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</si>
  <si>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</si>
  <si>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</si>
  <si>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</si>
  <si>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</si>
  <si>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</si>
  <si>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</si>
  <si>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</si>
  <si>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</si>
  <si>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</si>
  <si>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</si>
  <si>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</si>
  <si>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</si>
  <si>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</si>
  <si>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</si>
  <si>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</si>
  <si>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</si>
  <si>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</si>
  <si>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</si>
  <si>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</si>
  <si>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</si>
  <si>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</si>
  <si>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</si>
  <si>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</si>
  <si>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</si>
  <si>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</si>
  <si>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</si>
  <si>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</si>
  <si>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</si>
  <si>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</si>
  <si>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</si>
  <si>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</si>
  <si>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Manufacturer</t>
  </si>
  <si>
    <t>Emissions Unit/Product Information</t>
  </si>
  <si>
    <t>Pollutant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</si>
  <si>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</si>
  <si>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</si>
  <si>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</si>
  <si>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</si>
  <si>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</si>
  <si>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</si>
  <si>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</si>
  <si>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</si>
  <si>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</si>
  <si>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</si>
  <si>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</si>
  <si>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</si>
  <si>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</si>
  <si>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</si>
  <si>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</si>
  <si>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</si>
  <si>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</si>
  <si>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</si>
  <si>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</si>
  <si>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</si>
  <si>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</si>
  <si>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</si>
  <si>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</si>
  <si>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</si>
  <si>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</si>
  <si>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</si>
  <si>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</si>
  <si>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</si>
  <si>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</si>
  <si>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</si>
  <si>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</si>
  <si>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</si>
  <si>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</si>
  <si>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</si>
  <si>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</si>
  <si>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</si>
  <si>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</si>
  <si>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</si>
  <si>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</si>
  <si>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</si>
  <si>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</si>
  <si>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tons</t>
  </si>
  <si>
    <t>Input Material X</t>
  </si>
  <si>
    <t>lb/ton</t>
  </si>
  <si>
    <t>The control efficiency does not apply to this pollutant</t>
  </si>
  <si>
    <t>Widget Paint-A</t>
  </si>
  <si>
    <t>Widget Paint Co.</t>
  </si>
  <si>
    <t xml:space="preserve">               INSERT ROWS ABOVE THIS LINE                    INSERT ROWS ABOVE THIS LINE                    INSERT ROWS ABOVE THIS LINE                 INSERT ROWS ABOVE THIS LINE</t>
  </si>
  <si>
    <t>Includes Transfer Efficiency (72%) and Filter Removal Efficiency (99%)</t>
  </si>
  <si>
    <t xml:space="preserve">Facility Information </t>
  </si>
  <si>
    <t>E</t>
  </si>
  <si>
    <t>=</t>
  </si>
  <si>
    <t>P</t>
  </si>
  <si>
    <t>EF</t>
  </si>
  <si>
    <t>CE</t>
  </si>
  <si>
    <t>C</t>
  </si>
  <si>
    <t>K</t>
  </si>
  <si>
    <t>Percent weight air toxic pollutant concentration expressed as a decimal</t>
  </si>
  <si>
    <t>X</t>
  </si>
  <si>
    <t>Subscript X represents a specific material</t>
  </si>
  <si>
    <t>W</t>
  </si>
  <si>
    <t>Emission Units &amp; Activities</t>
  </si>
  <si>
    <t>Pollutant Emissions - EF</t>
  </si>
  <si>
    <t>Material Balance Activities</t>
  </si>
  <si>
    <t>Pollutant Emissions - MB</t>
  </si>
  <si>
    <t>Emissions Data</t>
  </si>
  <si>
    <t>Emission Factor Information</t>
  </si>
  <si>
    <t>EF Values</t>
  </si>
  <si>
    <t>Control 
Efficiency</t>
  </si>
  <si>
    <t>Facility Information</t>
  </si>
  <si>
    <t>Widget Maker 1 (EXAMPLE)</t>
  </si>
  <si>
    <t>Widget Paint Booth - atomizer spray guns (EXAMPLE)</t>
  </si>
  <si>
    <t>Control efficiency expressed as decimal</t>
  </si>
  <si>
    <t>CAS or DEQ ID</t>
  </si>
  <si>
    <t>EF Reference/Notes</t>
  </si>
  <si>
    <t>Epoxy resin (EXAMPLE)</t>
  </si>
  <si>
    <t>Widget Epoxy</t>
  </si>
  <si>
    <t>Widget Epoxy Co.</t>
  </si>
  <si>
    <t>none</t>
  </si>
  <si>
    <t xml:space="preserve">booth filter </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</si>
  <si>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</si>
  <si>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</si>
  <si>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</si>
  <si>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</si>
  <si>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</si>
  <si>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</si>
  <si>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</si>
  <si>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2-Butanone (methyl ethyl ketone)</t>
  </si>
  <si>
    <t>2-Methyllactonitrile (acetone cyanohydrin)</t>
  </si>
  <si>
    <t>3,3'-Dimethylbenzidine (o-tolidine)</t>
  </si>
  <si>
    <t>4,4'-Methylene bis(2-methylaniline)</t>
  </si>
  <si>
    <t>4,4'-Methylenedianiline dihydrochloride</t>
  </si>
  <si>
    <t>4,4'-Thiodianiline</t>
  </si>
  <si>
    <t>5-Nitro-o-anisidine</t>
  </si>
  <si>
    <t>alpha-Hexachlorocyclohexane</t>
  </si>
  <si>
    <t>Benzoic trichloride (benzotrichloride)</t>
  </si>
  <si>
    <t>Beryllium oxide</t>
  </si>
  <si>
    <t>Beryllium sulfate</t>
  </si>
  <si>
    <t>beta-Hexachlorocyclohexane</t>
  </si>
  <si>
    <t>bis(2-Chloroethyl) ether (BCEE)</t>
  </si>
  <si>
    <t>bis(2-Ethylhexyl) phthalate (DEHP)</t>
  </si>
  <si>
    <t>Bromomethane (methyl bromide)</t>
  </si>
  <si>
    <t>Chlorendic acid</t>
  </si>
  <si>
    <t>Chlorinated fluorocarbon (1,1,2-trichloro-1,2,2-trifluoroethane, CFC-113)</t>
  </si>
  <si>
    <t>Chloroalkanes C10-13 (chlorinated paraffins)</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</si>
  <si>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</si>
  <si>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</si>
  <si>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</si>
  <si>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</si>
  <si>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</si>
  <si>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</si>
  <si>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Dichloromethane (methylene chloride)</t>
  </si>
  <si>
    <t>Ethylene dibromide (EDB, 1,2-dibromoethane)</t>
  </si>
  <si>
    <t>Ethylene dichloride (EDC, 1,2-dichloroethane)</t>
  </si>
  <si>
    <t>Ethyleneimine (aziridine)</t>
  </si>
  <si>
    <t>Ferric sulfate</t>
  </si>
  <si>
    <t>gamma-Hexachlorocyclohexane (Lindane)</t>
  </si>
  <si>
    <t>10043-66-0</t>
  </si>
  <si>
    <t>Isopropylbenzene (cumene)</t>
  </si>
  <si>
    <t>Methyl iodide (iodomethane)</t>
  </si>
  <si>
    <t>Methyl isobutyl ketone (MIBK, hexone)</t>
  </si>
  <si>
    <t>Methyl methanesulfonate</t>
  </si>
  <si>
    <t>N,N-Diethyltoluamide (DEET)</t>
  </si>
  <si>
    <t>N-Nitrosodipropylamine</t>
  </si>
  <si>
    <t>PBDE-100 [2,2’,4,4’,6-pentabromodiphenyl ether]</t>
  </si>
  <si>
    <t>PBDE-138 [2,2’,3,4,4’,5’-hexabromodiphenyl ether]</t>
  </si>
  <si>
    <t>PBDE-154 [2,2’,4,4’,5,6’-hexabromodiphenyl ether]</t>
  </si>
  <si>
    <t>PBDE-209 [decabromodiphenyl ether]</t>
  </si>
  <si>
    <t>PBDE-47 [2,2',4,4'-tetrabromodiphenyl ether]</t>
  </si>
  <si>
    <t>PBDE-99 [2,2’,4,4’,5-pentabromodiphenyl ether]</t>
  </si>
  <si>
    <t>p-Dichlorobenzene (1,4-dichlorobenzene)</t>
  </si>
  <si>
    <t>Pentachloronitrobenzene (quintobenzene)</t>
  </si>
  <si>
    <t>Refractory ceramic fibers</t>
  </si>
  <si>
    <t>7446-11-9</t>
  </si>
  <si>
    <t>Tetrachloroethene (perchloroethylene)</t>
  </si>
  <si>
    <t>Total heptachlorodibenzofuran</t>
  </si>
  <si>
    <t>Total heptachlorodibenzo-p-dioxin</t>
  </si>
  <si>
    <t>Total hexachlorodibenzofuran</t>
  </si>
  <si>
    <t>Total hexachlorodibenzo-p-dioxin</t>
  </si>
  <si>
    <t>Total pentachlorodibenzofuran</t>
  </si>
  <si>
    <t>Total pentachlorodibenzo-p-dioxin</t>
  </si>
  <si>
    <t>Total tetrachlorodibenzofuran</t>
  </si>
  <si>
    <t>Total tetrachlorodibenzo-p-dioxin</t>
  </si>
  <si>
    <t>Toxaphene (polychlorinated camphenes)</t>
  </si>
  <si>
    <t>trans-2[(Dimethylamino)-methylimino]-5-[2-(5-nitro-2-furyl)-vinyl]-1,3,4-oxadiazole</t>
  </si>
  <si>
    <t>Trichloroethene (TCE, trichloroethylene)</t>
  </si>
  <si>
    <t>Urethane (ethyl carbamate)</t>
  </si>
  <si>
    <t>Emissions
Unit ID</t>
  </si>
  <si>
    <t>Emissions Unit ID</t>
  </si>
  <si>
    <t>Source Number</t>
  </si>
  <si>
    <t>N</t>
  </si>
  <si>
    <t>Controlled EF?</t>
  </si>
  <si>
    <t>Pollutant Name</t>
  </si>
  <si>
    <t>DEQ ID</t>
  </si>
  <si>
    <t>CASRN</t>
  </si>
  <si>
    <t>2-Amino-5-(5-nitro-2-furyl)-1,3,4-thiadiazole</t>
  </si>
  <si>
    <t>4,4'-Isopropylidenediphenol (bisphenol A)</t>
  </si>
  <si>
    <t>4-Nonylphenol (and ethoxylates)</t>
  </si>
  <si>
    <t>bis(2-Ethylhexyl) adipate</t>
  </si>
  <si>
    <t>bis(Chloromethyl) ether</t>
  </si>
  <si>
    <t>C.I. Basic Red 9 monohydrochloride</t>
  </si>
  <si>
    <t>Danthron (chrysazin)</t>
  </si>
  <si>
    <t>Dichlorvos (DDVP)</t>
  </si>
  <si>
    <t>Diesel particulate matter</t>
  </si>
  <si>
    <t>N-[4-(5-Nitro-2-furyl)-2-thiazolyl]-acetamide</t>
  </si>
  <si>
    <t>182677-30-1</t>
  </si>
  <si>
    <t>207122-15-4</t>
  </si>
  <si>
    <t>207122-16-5</t>
  </si>
  <si>
    <t>PBDE-183 [2,2',3,4,4',5',6-heptabromodiphenyl ether]</t>
  </si>
  <si>
    <t>PCB-209 [decachlorobiphenyl]</t>
  </si>
  <si>
    <t>trans-1,2-Dichloroethene</t>
  </si>
  <si>
    <t>Triethyl phosphate</t>
  </si>
  <si>
    <t>tris-(1-Aziridinyl)phosphine sulfide</t>
  </si>
  <si>
    <t>tris(2,3-Dibromopropyl)phosphate</t>
  </si>
  <si>
    <t xml:space="preserve">                  INSERT ROWS ABOVE THIS LINE                    INSERT ROWS ABOVE THIS LINE</t>
  </si>
  <si>
    <t>|</t>
  </si>
  <si>
    <t>delimiter</t>
  </si>
  <si>
    <t>EU ID + Material Name</t>
  </si>
  <si>
    <t>Worksheet 5 matching error message</t>
  </si>
  <si>
    <t>Worksheet 3 matching error message</t>
  </si>
  <si>
    <t>EU ID not recognized</t>
  </si>
  <si>
    <t>EU ID or Material Name not recognized</t>
  </si>
  <si>
    <t>Constants used elsewhere in the workbook</t>
  </si>
  <si>
    <t>EU_ID</t>
  </si>
  <si>
    <t>Description</t>
  </si>
  <si>
    <t>CAS</t>
  </si>
  <si>
    <t>Notes</t>
  </si>
  <si>
    <t>Activity</t>
  </si>
  <si>
    <t>TEU-Booth|Widget Paint-A</t>
  </si>
  <si>
    <t>TEU-Booth|Widget Epoxy</t>
  </si>
  <si>
    <t>Emissions</t>
  </si>
  <si>
    <t>EU_ID_and_Material_Name</t>
  </si>
  <si>
    <t>Emission Unit Description</t>
  </si>
  <si>
    <t>UnitDescription</t>
  </si>
  <si>
    <t>UnitOfMeasure</t>
  </si>
  <si>
    <t>PollutantName</t>
  </si>
  <si>
    <t>ControlledEF</t>
  </si>
  <si>
    <t>ControlEfficiency</t>
  </si>
  <si>
    <t>EFValue</t>
  </si>
  <si>
    <t>MaterialName</t>
  </si>
  <si>
    <t>MaterialUsage</t>
  </si>
  <si>
    <t>MaterialWaste</t>
  </si>
  <si>
    <t>PercentComposition</t>
  </si>
  <si>
    <t>ControlDevice</t>
  </si>
  <si>
    <t>EU ID cannot be blank</t>
  </si>
  <si>
    <t>Worksheet 3 EU ID left blank but other data filled in</t>
  </si>
  <si>
    <t>Worksheet 3 EU ID or Material Name left blank but other data filled in</t>
  </si>
  <si>
    <t>EU ID and Material Name cannot be blank</t>
  </si>
  <si>
    <t>89</t>
  </si>
  <si>
    <t>351</t>
  </si>
  <si>
    <t>148</t>
  </si>
  <si>
    <t>150</t>
  </si>
  <si>
    <t>200</t>
  </si>
  <si>
    <t>227</t>
  </si>
  <si>
    <t>239</t>
  </si>
  <si>
    <t>352</t>
  </si>
  <si>
    <t>349</t>
  </si>
  <si>
    <t>350</t>
  </si>
  <si>
    <t>365</t>
  </si>
  <si>
    <t>368</t>
  </si>
  <si>
    <t>489</t>
  </si>
  <si>
    <t>504</t>
  </si>
  <si>
    <t>518</t>
  </si>
  <si>
    <t>447</t>
  </si>
  <si>
    <t>432</t>
  </si>
  <si>
    <t>401</t>
  </si>
  <si>
    <t>571</t>
  </si>
  <si>
    <t>572</t>
  </si>
  <si>
    <t>353</t>
  </si>
  <si>
    <t>354</t>
  </si>
  <si>
    <t>358</t>
  </si>
  <si>
    <t>Calculated Annual Emissions [lb/yr]</t>
  </si>
  <si>
    <t>Facility Note</t>
  </si>
  <si>
    <t>4. Any other documentation needed to help fulfill the request - e.g. emissions factor references, source test review reports, etc.</t>
  </si>
  <si>
    <t>2. List the Control Devices for each unit, even if it is integral to the emission unit and/or the emission factor. If an EU is routed to multiple controls, e.g. a baghouse and an RTO, list both and identify them as they appear in the permit. If no control devices are present, write "none".</t>
  </si>
  <si>
    <r>
      <t>E</t>
    </r>
    <r>
      <rPr>
        <b/>
        <vertAlign val="subscript"/>
        <sz val="12"/>
        <color theme="1"/>
        <rFont val="Arial"/>
        <family val="2"/>
      </rPr>
      <t xml:space="preserve"> </t>
    </r>
    <r>
      <rPr>
        <b/>
        <sz val="12"/>
        <color theme="1"/>
        <rFont val="Arial"/>
        <family val="2"/>
      </rPr>
      <t>= (P)*(EF)*(1-CE)</t>
    </r>
  </si>
  <si>
    <r>
      <t xml:space="preserve">Annual air toxics emissions </t>
    </r>
    <r>
      <rPr>
        <b/>
        <sz val="12"/>
        <color theme="1"/>
        <rFont val="Arial"/>
        <family val="2"/>
      </rPr>
      <t>[Pounds/(Year)]</t>
    </r>
  </si>
  <si>
    <r>
      <t xml:space="preserve">Production or Process Usage Rate </t>
    </r>
    <r>
      <rPr>
        <b/>
        <sz val="12"/>
        <color theme="1"/>
        <rFont val="Arial"/>
        <family val="2"/>
      </rPr>
      <t>[Activity Units/(Year)]</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</si>
  <si>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</si>
  <si>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</si>
  <si>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</si>
  <si>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air toxic emissions </t>
    </r>
    <r>
      <rPr>
        <b/>
        <sz val="12"/>
        <color theme="1"/>
        <rFont val="Arial"/>
        <family val="2"/>
      </rPr>
      <t>[Pounds/(Year)]</t>
    </r>
  </si>
  <si>
    <r>
      <t xml:space="preserve">Material usage </t>
    </r>
    <r>
      <rPr>
        <b/>
        <sz val="12"/>
        <color theme="1"/>
        <rFont val="Arial"/>
        <family val="2"/>
      </rPr>
      <t>[Pounds/(Year)]</t>
    </r>
  </si>
  <si>
    <r>
      <t xml:space="preserve">Material waste </t>
    </r>
    <r>
      <rPr>
        <b/>
        <sz val="12"/>
        <color theme="1"/>
        <rFont val="Arial"/>
        <family val="2"/>
      </rPr>
      <t>[Pounds/(Year)]</t>
    </r>
  </si>
  <si>
    <t>Date of form submittal</t>
  </si>
  <si>
    <t>Unit of Measure</t>
  </si>
  <si>
    <t>Control Device Type (if applicable)</t>
  </si>
  <si>
    <t>Material Usage [lb/yr]</t>
  </si>
  <si>
    <t>Material Waste [lb/yr]</t>
  </si>
  <si>
    <t>Activity [units/yr]</t>
  </si>
  <si>
    <t>EU-1</t>
  </si>
  <si>
    <t>EU-Booth</t>
  </si>
  <si>
    <t>EU-BOOTH</t>
  </si>
  <si>
    <t>Record all emission units and materials that emit air toxics included in the list of associated air toxic pollutants. Provide annual material usage and waste activities, material names and manufacturer, and emission type.</t>
  </si>
  <si>
    <r>
      <rPr>
        <b/>
        <sz val="12"/>
        <rFont val="Arial"/>
        <family val="2"/>
      </rPr>
      <t>Note:</t>
    </r>
    <r>
      <rPr>
        <sz val="12"/>
        <rFont val="Arial"/>
        <family val="2"/>
      </rPr>
      <t xml:space="preserve"> Some products may contain pollutants that are not listed individually but are still considered air toxic pollutants. For example, Cadmium zinc sulfide pigment (CAS 11129-14-9) is both a Cadmium compound and a Zinc compound, even though it is not listed specifically on the reporting list. This pollutant should be listed as found on the SDS, despite not appearing in the Pollutant List.</t>
    </r>
  </si>
  <si>
    <r>
      <rPr>
        <b/>
        <sz val="12"/>
        <color theme="1"/>
        <rFont val="Arial"/>
        <family val="2"/>
      </rPr>
      <t xml:space="preserve">Note: </t>
    </r>
    <r>
      <rPr>
        <sz val="12"/>
        <color theme="1"/>
        <rFont val="Arial"/>
        <family val="2"/>
      </rPr>
      <t>Control efficiencies for a given emitting unit may differ for different pollutants. For example, a fabric filter may be effective at capturing and removing particulates, but not volatile compounds.</t>
    </r>
  </si>
  <si>
    <t xml:space="preserve">Space provided for facility to attach a note or a cover letter to accompany the submission. Use of this space is optional. Copy/paste material into the provided space and expand as needed. </t>
  </si>
  <si>
    <t>2. Safety Data Sheets, Certified Product Data Sheets, Environmental Data Sheets, or any lab data for each material used</t>
  </si>
  <si>
    <t>INSTRUCTIONS</t>
  </si>
  <si>
    <r>
      <rPr>
        <b/>
        <sz val="12"/>
        <color theme="1"/>
        <rFont val="Arial"/>
        <family val="2"/>
      </rPr>
      <t xml:space="preserve">Note: </t>
    </r>
    <r>
      <rPr>
        <sz val="12"/>
        <color theme="1"/>
        <rFont val="Arial"/>
        <family val="2"/>
      </rPr>
      <t>Control efficiencies for a given emitting unit may differ for different pollutants. For example, a baghouse may be very effective at capturing and removing particulates, but not at capturing volatile compounds.</t>
    </r>
  </si>
  <si>
    <t>Assemble the following information before you begin:</t>
  </si>
  <si>
    <t>Blr1-NG</t>
  </si>
  <si>
    <t>MMscf</t>
  </si>
  <si>
    <t>Natural Gas</t>
  </si>
  <si>
    <t>DEQPollutantSEQID</t>
  </si>
  <si>
    <t xml:space="preserve">               INSERT ROWS ABOVE THIS LINE                    INSERT ROWS ABOVE THIS LINE</t>
  </si>
  <si>
    <t xml:space="preserve"> INSERT ROWS ABOVE THIS LINE                  INSERT ROWS ABOVE THIS LINE     </t>
  </si>
  <si>
    <r>
      <rPr>
        <b/>
        <sz val="12"/>
        <color theme="1"/>
        <rFont val="Arial"/>
        <family val="2"/>
      </rPr>
      <t xml:space="preserve">Note: </t>
    </r>
    <r>
      <rPr>
        <sz val="12"/>
        <color theme="1"/>
        <rFont val="Arial"/>
        <family val="2"/>
      </rPr>
      <t xml:space="preserve">When the EF is inclusive of the control efficiency, as identified in Column D, then CE = 0, such that (1-CE) = 1 and the control efficiency is not applied double. This is only applicable when the EF </t>
    </r>
    <r>
      <rPr>
        <i/>
        <sz val="12"/>
        <color theme="1"/>
        <rFont val="Arial"/>
        <family val="2"/>
      </rPr>
      <t>includes</t>
    </r>
    <r>
      <rPr>
        <sz val="12"/>
        <color theme="1"/>
        <rFont val="Arial"/>
        <family val="2"/>
      </rPr>
      <t xml:space="preserve"> a specific control.  </t>
    </r>
  </si>
  <si>
    <t>3. In Column E identify any control devices present, e.g. fabric filter or RTO. If no control devices are present, enter "none".</t>
  </si>
  <si>
    <t>3. In Column F, provide the percent composition for the Air Toxic in the specified material as provided by the manufacturer supplied data (e.g. SDS).</t>
  </si>
  <si>
    <t>5. Calculate emissions in Column H. The form includes an embedded formula for calculating emissions based on the equation below, though users may elect to overwrite with their own equation.</t>
  </si>
  <si>
    <t>Boiler 1 750 HP, 26 MMBtu/hr (EXAMPLE)</t>
  </si>
  <si>
    <t>lb/MMSCF</t>
  </si>
  <si>
    <t>CAO NG Ext.Comb. (b)</t>
  </si>
  <si>
    <t>Manufacturer estimate</t>
  </si>
  <si>
    <r>
      <rPr>
        <b/>
        <sz val="12"/>
        <color theme="1"/>
        <rFont val="Arial"/>
        <family val="2"/>
      </rPr>
      <t>Note:</t>
    </r>
    <r>
      <rPr>
        <sz val="12"/>
        <color theme="1"/>
        <rFont val="Arial"/>
        <family val="2"/>
      </rPr>
      <t xml:space="preserve"> "Material Waste" may consist of waste collected and shipped off-site, materials that drain as liquid to a collection/treatment system, material that may be retained in the product, or any material that should be excluded from emissions calculations.</t>
    </r>
  </si>
  <si>
    <t>4. In Column G, provide any notes or references relevant to the pollutant emissions - e.g. technical references, details of control efficiencies, etc.</t>
  </si>
  <si>
    <t>version number</t>
  </si>
  <si>
    <t>version date</t>
  </si>
  <si>
    <t xml:space="preserve">Please save this file to your own computer before filling out this reporting form. </t>
  </si>
  <si>
    <t>Facility Contact or Preparer</t>
  </si>
  <si>
    <t>Certifying Individual</t>
  </si>
  <si>
    <t xml:space="preserve">3. Check the box to certify that the information contained in the submission is accurate. </t>
  </si>
  <si>
    <t>Point/ Fugitive</t>
  </si>
  <si>
    <t>Point</t>
  </si>
  <si>
    <t>PointType</t>
  </si>
  <si>
    <t>Fugitive</t>
  </si>
  <si>
    <t>MBEmissionsSum</t>
  </si>
  <si>
    <t>Material Balance Summary by Pollutant</t>
  </si>
  <si>
    <t>MBUnique</t>
  </si>
  <si>
    <t>MB Unique</t>
  </si>
  <si>
    <t>Total MB Emissions (lbs)</t>
  </si>
  <si>
    <t>HAP</t>
  </si>
  <si>
    <t>Hexachlorocyclohexanes (mixture)</t>
  </si>
  <si>
    <t>Description of Update</t>
  </si>
  <si>
    <t>Initial version posted online</t>
  </si>
  <si>
    <r>
      <t>Note:</t>
    </r>
    <r>
      <rPr>
        <sz val="12"/>
        <color theme="1"/>
        <rFont val="Arial"/>
        <family val="2"/>
      </rPr>
      <t xml:space="preserve"> If percent weight is a range, use the average of the range. (e.g., if range is 10-50% use 30%, or if the SDS lists &lt; 5% use 2.5%).</t>
    </r>
  </si>
  <si>
    <t>FORM REVISION HISTORY</t>
  </si>
  <si>
    <t>Record all Air Toxic pollutants CAS/DEQ ID and chemical names, pollutant-specific emissions factors and control efficiencies, and calculated emissions.</t>
  </si>
  <si>
    <t>Record all Air Toxic pollutants CAS/DEQ ID and chemical names associated with recorded materials, pollutant-specific percent composition and control efficiencies, and calculated emissions.</t>
  </si>
  <si>
    <r>
      <t xml:space="preserve">3. In Columns F and G provide pollutant-specific Emissions Factors (EFs) for annual emissions and the unit of measure for the EF values in </t>
    </r>
    <r>
      <rPr>
        <b/>
        <sz val="12"/>
        <color theme="1"/>
        <rFont val="Arial"/>
        <family val="2"/>
      </rPr>
      <t>pounds/activity units</t>
    </r>
    <r>
      <rPr>
        <sz val="12"/>
        <color theme="1"/>
        <rFont val="Arial"/>
        <family val="2"/>
      </rPr>
      <t>. Be sure to note if the EF includes any control efficiencies and if the controls are representative of those at the facility. Provide the EF references (e.g., AP-42 chapter and section, WebFire, Source Tests, etc.) and any related notes (e.g. Control Efficiency references) in Column H.</t>
    </r>
  </si>
  <si>
    <t xml:space="preserve">4. Calculate emissions in Column I. The form includes an embedded formula for calculating emissions based on the equation below, but utilizes Index and Match functions to pull data from other parts of the reporting form. Users may elect to perform the calculation without the Index and Match functions by writing in the equation below, or using a different or permit-specified equation. Provide explanation if the emission estimation equation differs from the one provided here. </t>
  </si>
  <si>
    <t>Total HAP (lbs)</t>
  </si>
  <si>
    <t>Contact Email or Phone</t>
  </si>
  <si>
    <r>
      <t xml:space="preserve"> It is </t>
    </r>
    <r>
      <rPr>
        <b/>
        <i/>
        <sz val="11"/>
        <color theme="1"/>
        <rFont val="Calibri"/>
        <family val="2"/>
        <scheme val="minor"/>
      </rPr>
      <t>not</t>
    </r>
    <r>
      <rPr>
        <sz val="11"/>
        <color theme="1"/>
        <rFont val="Calibri"/>
        <family val="2"/>
        <scheme val="minor"/>
      </rPr>
      <t xml:space="preserve"> necessary to fill out any information in this tab. The table should auto-populate. </t>
    </r>
  </si>
  <si>
    <t>Reporting Form Instructions</t>
  </si>
  <si>
    <t>Total HAP (ton)</t>
  </si>
  <si>
    <t>Max Individual HAP (lb)</t>
  </si>
  <si>
    <t>Max Individual HAP (ton)</t>
  </si>
  <si>
    <t xml:space="preserve">This tab is optional. 
Please use this space to provide clarifying notes. </t>
  </si>
  <si>
    <t>2026 Air Toxics Emission Inventory (ATEI)</t>
  </si>
  <si>
    <t>See also DEQ's ATEI Reporting web page for additional guidance</t>
  </si>
  <si>
    <t>https://www.lrapa-or.gov/air-quality-protection/permitting-lane-county-sources/acdp-info-page/active-lane-county-air-permits/</t>
  </si>
  <si>
    <t>3. Annual report for 2026 operating year</t>
  </si>
  <si>
    <t>2. In Columns C and D, list all materials (e.g. paints, coating materials, thinners, solvents, etc.) containing pollutants from the provided Air Toxics list - include the specific product name and manufacturer for each. If the Safety Data Sheet for a product does not list any air toxics pollutants found on the DEQ TAC List, it does not need to be recorded.</t>
  </si>
  <si>
    <r>
      <rPr>
        <b/>
        <sz val="11"/>
        <color theme="1"/>
        <rFont val="Calibri"/>
        <family val="2"/>
        <scheme val="minor"/>
      </rPr>
      <t>TAC</t>
    </r>
    <r>
      <rPr>
        <sz val="11"/>
        <color theme="1"/>
        <rFont val="Calibri"/>
        <family val="2"/>
        <scheme val="minor"/>
      </rPr>
      <t xml:space="preserve"> = Oregon recognized Toxic Air Contaminant</t>
    </r>
  </si>
  <si>
    <r>
      <rPr>
        <b/>
        <sz val="11"/>
        <color theme="1"/>
        <rFont val="Calibri"/>
        <family val="2"/>
        <scheme val="minor"/>
      </rPr>
      <t>HAP</t>
    </r>
    <r>
      <rPr>
        <sz val="11"/>
        <color theme="1"/>
        <rFont val="Calibri"/>
        <family val="2"/>
        <scheme val="minor"/>
      </rPr>
      <t xml:space="preserve"> = EPA recognized Hazardous Air Pollutant</t>
    </r>
  </si>
  <si>
    <t>20-</t>
  </si>
  <si>
    <t>Lane Regional Air Protection Agency</t>
  </si>
  <si>
    <t>2026 ATEI Version Number</t>
  </si>
  <si>
    <r>
      <rPr>
        <b/>
        <sz val="12"/>
        <color theme="1"/>
        <rFont val="Arial"/>
        <family val="2"/>
      </rPr>
      <t>Note:</t>
    </r>
    <r>
      <rPr>
        <sz val="12"/>
        <color theme="1"/>
        <rFont val="Arial"/>
        <family val="2"/>
      </rPr>
      <t xml:space="preserve"> "Actual" is based on the 2026 reporting year from Jan 1- Dec 31, 2026. If the facility was only operational for a portion of the year, please indicate this in the Facility Note tab. </t>
    </r>
  </si>
  <si>
    <t> “Toxic air contaminant” means an air pollutant that has been determined by the EQC to cause, or reasonably be anticipated to cause, adverse effects to human health and is listed in OAR 340-247-8010 Table 1</t>
  </si>
  <si>
    <t>From OAR 340-247-0020</t>
  </si>
  <si>
    <t>See EPA website - HAPs</t>
  </si>
  <si>
    <t>"Hazardous air pollutants, also known as toxic air pollutants or air toxics, are those pollutants that are known or suspected to cause cancer or other serious health effects, such as reproductive effects or birth defects, or adverse environmental effects."</t>
  </si>
  <si>
    <t>ref num</t>
  </si>
  <si>
    <t>PBT</t>
  </si>
  <si>
    <t>VOC</t>
  </si>
  <si>
    <t>Alternate Name(s)</t>
  </si>
  <si>
    <t>Daminozide</t>
  </si>
  <si>
    <t>3-Chloropropene</t>
  </si>
  <si>
    <t>C.I. Solvent Yellow 3</t>
  </si>
  <si>
    <t>Polycyclic Organic Matter</t>
  </si>
  <si>
    <t>4,4'-Oxydianiline</t>
  </si>
  <si>
    <t>Triafur</t>
  </si>
  <si>
    <t>A-alpha-C</t>
  </si>
  <si>
    <t>Metals</t>
  </si>
  <si>
    <t>C.I. Solvent Yellow 34</t>
  </si>
  <si>
    <t>Thiotepa</t>
  </si>
  <si>
    <t>PAH-Derivative/Polycyclic Organic Matter</t>
  </si>
  <si>
    <t>Dichlorobromomethane</t>
  </si>
  <si>
    <t>Tribromomethane</t>
  </si>
  <si>
    <t>TDBP</t>
  </si>
  <si>
    <t>TBAC</t>
  </si>
  <si>
    <t>1-Butanol</t>
  </si>
  <si>
    <t>2-Butanol</t>
  </si>
  <si>
    <t>tert-Butanol</t>
  </si>
  <si>
    <t>BHA</t>
  </si>
  <si>
    <t>Lime Nitrogen</t>
  </si>
  <si>
    <t>Difolatan</t>
  </si>
  <si>
    <t>Orthocide-406</t>
  </si>
  <si>
    <t>R-10</t>
  </si>
  <si>
    <t>COS</t>
  </si>
  <si>
    <t>1,2-Benzenediol</t>
  </si>
  <si>
    <t>o-Dichlorobenzene</t>
  </si>
  <si>
    <t>m-Dichlorobenzene</t>
  </si>
  <si>
    <t>trans-1,2-Dichloroethylene</t>
  </si>
  <si>
    <t>R-142b</t>
  </si>
  <si>
    <t>o-Chlorophenol</t>
  </si>
  <si>
    <t>Penta</t>
  </si>
  <si>
    <t>Hexavalent Chromium</t>
  </si>
  <si>
    <t>Chromic Acid</t>
  </si>
  <si>
    <t>2-Methylphenol</t>
  </si>
  <si>
    <t>Hydrocyanic acid</t>
  </si>
  <si>
    <t>PAH</t>
  </si>
  <si>
    <t>Chlorodibromomethane</t>
  </si>
  <si>
    <t>2,3-Dibromopropanol</t>
  </si>
  <si>
    <t>1,3-Dichloropropylene</t>
  </si>
  <si>
    <t>DEA</t>
  </si>
  <si>
    <t>Dimethyl aminoazobenzene, Dimethyl Yellow</t>
  </si>
  <si>
    <t>DMF</t>
  </si>
  <si>
    <t>1,4-Diethylene dioxide</t>
  </si>
  <si>
    <t>Hydrazobenzene</t>
  </si>
  <si>
    <t>1-Chloro-2,3-epoxypropane</t>
  </si>
  <si>
    <t>Hydrofluoric Acid</t>
  </si>
  <si>
    <t>CFC-113, R-113, Chlorinated fluorocarbon</t>
  </si>
  <si>
    <t>HFC-152a, R-152a</t>
  </si>
  <si>
    <t>HFC-134a, R-134a</t>
  </si>
  <si>
    <t>Glycol Ethers</t>
  </si>
  <si>
    <t>2-Butoxyethanol, EGBE, 2-Butoxyethan-1-ol</t>
  </si>
  <si>
    <t>HCH, Lindane</t>
  </si>
  <si>
    <t>alpha-HCH, Lindane</t>
  </si>
  <si>
    <t>beta-HCH, Lindane</t>
  </si>
  <si>
    <t>Lindane (and all isomers of HCH), gamma-HCH</t>
  </si>
  <si>
    <t>Hexamethylene Diisocyanate, HDI, 1,6-HDI</t>
  </si>
  <si>
    <t>Isocyanate</t>
  </si>
  <si>
    <t>2-Propanol</t>
  </si>
  <si>
    <t>Michler's base</t>
  </si>
  <si>
    <t>MMA</t>
  </si>
  <si>
    <t>MTBE</t>
  </si>
  <si>
    <t>4,4-[Bis(dimethylamino)benzophenone</t>
  </si>
  <si>
    <t>Fibers</t>
  </si>
  <si>
    <t xml:space="preserve">  Benzo[a]anthracene</t>
  </si>
  <si>
    <t>PAH-Derivative</t>
  </si>
  <si>
    <t>PBDE</t>
  </si>
  <si>
    <t>PBDE/Polycyclic Organic Matter</t>
  </si>
  <si>
    <t>PCB</t>
  </si>
  <si>
    <t>2,2'3,3',4,4',5,5',6,6 '-decachlorobiphenyl</t>
  </si>
  <si>
    <t>Tetrachloroethylene, Tetrachloroethene, PERC</t>
  </si>
  <si>
    <t>PFC/PFAS</t>
  </si>
  <si>
    <t>PCDD</t>
  </si>
  <si>
    <t>PCDF</t>
  </si>
  <si>
    <t>C.I. Food Red 5</t>
  </si>
  <si>
    <t>Mustard Gas</t>
  </si>
  <si>
    <t>TDI, 2,4-TDI</t>
  </si>
  <si>
    <t>TDI, 2,6-TDI</t>
  </si>
  <si>
    <t>1,1-Dichloroethylene</t>
  </si>
  <si>
    <t/>
  </si>
  <si>
    <t>DCEE, Dichloroethyl ether</t>
  </si>
  <si>
    <t>nPB</t>
  </si>
  <si>
    <t>Cresylic acid (isomers and mixture)</t>
  </si>
  <si>
    <t>chrysazine</t>
  </si>
  <si>
    <t>p,p'-DDD, Rothane</t>
  </si>
  <si>
    <t>o,p'-DDD, Mitotane</t>
  </si>
  <si>
    <t>Benzene,1,1'-ethylidenebis(4-chlorobenzene)</t>
  </si>
  <si>
    <t>p,p'-DDE</t>
  </si>
  <si>
    <t>o,p'-DDT</t>
  </si>
  <si>
    <t>p,p'-DDT, 4,4'-DDT</t>
  </si>
  <si>
    <t>N-Nitrosodi-n-propylamine</t>
  </si>
  <si>
    <t>R-22</t>
  </si>
  <si>
    <t>R-12</t>
  </si>
  <si>
    <t>R-21</t>
  </si>
  <si>
    <t>R-11</t>
  </si>
  <si>
    <t>Methylene DI, 4,4-MDI</t>
  </si>
  <si>
    <t>Methyl mercury</t>
  </si>
  <si>
    <t>MEK</t>
  </si>
  <si>
    <t>4-Methyl-2-Pentanone</t>
  </si>
  <si>
    <t>Aroclors</t>
  </si>
  <si>
    <t>Di(2-ethylhexyl) phthalate</t>
  </si>
  <si>
    <t>Grouping</t>
  </si>
  <si>
    <t>This tab is a summary of everything entered or calculated on Worksheet 3. Pollutant Emissions - EF.</t>
  </si>
  <si>
    <t>This tab is a summary of everything entered or calculated on Worksheet 5. Pollutant Emissions - MB.</t>
  </si>
  <si>
    <t>RBC</t>
  </si>
  <si>
    <t>Yes</t>
  </si>
  <si>
    <t>RBC?</t>
  </si>
  <si>
    <t>Calculating total Control Efficiency for more than one control device</t>
  </si>
  <si>
    <t>Total control efficiency is calculated as such:</t>
  </si>
  <si>
    <r>
      <t>Total Control Efficiency = 1-((1-CE</t>
    </r>
    <r>
      <rPr>
        <vertAlign val="subscript"/>
        <sz val="12"/>
        <color theme="1"/>
        <rFont val="Arial"/>
        <family val="2"/>
      </rPr>
      <t>1</t>
    </r>
    <r>
      <rPr>
        <sz val="12"/>
        <color theme="1"/>
        <rFont val="Arial"/>
        <family val="2"/>
      </rPr>
      <t>)(1-CE</t>
    </r>
    <r>
      <rPr>
        <vertAlign val="subscript"/>
        <sz val="12"/>
        <color theme="1"/>
        <rFont val="Arial"/>
        <family val="2"/>
      </rPr>
      <t>2</t>
    </r>
    <r>
      <rPr>
        <sz val="12"/>
        <color theme="1"/>
        <rFont val="Arial"/>
        <family val="2"/>
      </rPr>
      <t>)(1-CE</t>
    </r>
    <r>
      <rPr>
        <vertAlign val="subscript"/>
        <sz val="12"/>
        <color theme="1"/>
        <rFont val="Arial"/>
        <family val="2"/>
      </rPr>
      <t>3</t>
    </r>
    <r>
      <rPr>
        <sz val="12"/>
        <color theme="1"/>
        <rFont val="Arial"/>
        <family val="2"/>
      </rPr>
      <t>)..)</t>
    </r>
  </si>
  <si>
    <t>Example:  Transfer Efficiency = 70%, Filter Efficiency = 95%</t>
  </si>
  <si>
    <t>Total Control Efficiency = 1-(1-0.7)*(1-0.95) = 98.5%</t>
  </si>
  <si>
    <t>Max Individual HAP</t>
  </si>
  <si>
    <t xml:space="preserve">Max Individual HAP </t>
  </si>
  <si>
    <t>*645*</t>
  </si>
  <si>
    <t>*646*</t>
  </si>
  <si>
    <t>For permitting and ATEI reporting, do not use the "TEQ" for PCBs. Use the individual amounts, or the group total amount (1336-36-3)</t>
  </si>
  <si>
    <t>For permitting and ATEI reporting, do not use the "TEQ" for PCDDs and PCDFs. Use the individual amounts or the sub-grouping amounts.</t>
  </si>
  <si>
    <t>Showing and Hiding embedded notes.</t>
  </si>
  <si>
    <t>Hovering the cursor over the triangle will temporarily pop up that note.</t>
  </si>
  <si>
    <t xml:space="preserve">There are notes embedded in various places throughout the spreadsheet, shown by the red triangle in the upper right corner of some cells. </t>
  </si>
  <si>
    <t>All facilities holding an LRAPA Title V Operating Permit, or a Standard or Simple Air Contaminant Discharge Permit (ACDP) will need to complete this form for the 2026 Air Toxics Emissions Inventory (ATEI) Reporting.</t>
  </si>
  <si>
    <t>Record facility name and address, source number, and contact information in the boxes. Enter date of form submission to LRAPA, and check the box to certify your report.</t>
  </si>
  <si>
    <r>
      <t xml:space="preserve">Record all Toxics Emissions Units (TEUs) and activities that emit air toxics included in the list of associated Air Toxic contaminants. Provide </t>
    </r>
    <r>
      <rPr>
        <sz val="12"/>
        <rFont val="Arial"/>
        <family val="2"/>
      </rPr>
      <t>annual</t>
    </r>
    <r>
      <rPr>
        <sz val="12"/>
        <color theme="1"/>
        <rFont val="Arial"/>
        <family val="2"/>
      </rPr>
      <t xml:space="preserve"> production and process rates, emission type, and control devices/efficiency for each emissions unit.</t>
    </r>
  </si>
  <si>
    <t>1. Current Permit, Permit Review Report, and Emission Detail Sheet. These documents can be located on LRAPA's website:</t>
  </si>
  <si>
    <t>1. Provide the facility name and address, and source number (i.e., the permit number, 20-XXXX). Record the date of submission to LRAPA. Update the date of submission if revisions are necessary.</t>
  </si>
  <si>
    <t>1. In Columns A and B, list all EU IDs and EU/Activity descriptions with emissions from material balance activities. For example, high volume low pressure (HVLP) spraying or coating operations performed in a spray booth might be captured as, EU ID: "BOOTH" and Unit Description: "HVLP spray coating". If the activities are listed in the source permit, please use the EU IDs and description as found in the permit.</t>
  </si>
  <si>
    <t>version 1.2</t>
  </si>
  <si>
    <t>Ran spell check</t>
  </si>
  <si>
    <t>Added some abbreviations</t>
  </si>
  <si>
    <t>Minor wording changes for readability</t>
  </si>
  <si>
    <t>Instruction Tab:</t>
  </si>
  <si>
    <r>
      <t xml:space="preserve">4. Record the annual activity, quantity, or throughput for the given EU and process. These should be </t>
    </r>
    <r>
      <rPr>
        <b/>
        <i/>
        <sz val="12"/>
        <rFont val="Arial"/>
        <family val="2"/>
      </rPr>
      <t>Actual</t>
    </r>
    <r>
      <rPr>
        <sz val="12"/>
        <rFont val="Arial"/>
        <family val="2"/>
      </rPr>
      <t xml:space="preserve"> operations only, not capacity or potential, and should agree with information submitted with the 2026 facility annual report.  </t>
    </r>
  </si>
  <si>
    <r>
      <rPr>
        <b/>
        <sz val="12"/>
        <color theme="1"/>
        <rFont val="Arial"/>
        <family val="2"/>
      </rPr>
      <t>Note:</t>
    </r>
    <r>
      <rPr>
        <sz val="12"/>
        <color theme="1"/>
        <rFont val="Arial"/>
        <family val="2"/>
      </rPr>
      <t xml:space="preserve"> A "Y" in the control efficiency column means the control efficiency will be ignored in the calculations.
           An "N" in the control efficiency column means the control efficiency will be included in the calculations.</t>
    </r>
  </si>
  <si>
    <t>Added note to clarify Y/N for control efficiency on Tab 3</t>
  </si>
  <si>
    <t>Added note to Worksheet 3 instructions to see later note for formula to calculate combined control efficiency</t>
  </si>
  <si>
    <t>Added note to make sure units are consistent</t>
  </si>
  <si>
    <r>
      <t xml:space="preserve">4. Record "Material Usage" quantities </t>
    </r>
    <r>
      <rPr>
        <b/>
        <sz val="12"/>
        <color rgb="FF0070C0"/>
        <rFont val="Arial"/>
        <family val="2"/>
      </rPr>
      <t>in pounds</t>
    </r>
    <r>
      <rPr>
        <sz val="12"/>
        <color theme="1"/>
        <rFont val="Arial"/>
        <family val="2"/>
      </rPr>
      <t xml:space="preserve"> for annual activity/production/process rates for each EU/activity. It may be necessary to first convert product information found on the SDS sheet from volume to weight, i.e., gallons to pounds. </t>
    </r>
  </si>
  <si>
    <r>
      <rPr>
        <b/>
        <sz val="12"/>
        <rFont val="Arial"/>
        <family val="2"/>
      </rPr>
      <t>Note:</t>
    </r>
    <r>
      <rPr>
        <sz val="12"/>
        <rFont val="Arial"/>
        <family val="2"/>
      </rPr>
      <t xml:space="preserve"> When a listed compound belongs to a pollutant group, such as the above example (Cadmium zinc sulfide pigment (CAS 11129-14-9)), enter this compound name and CAS as it appears on the SDS sheet, 'CAS or DEQ ID': "11129-14-9",  Chemical Name: "Cadmium zinc sulfide". </t>
    </r>
  </si>
  <si>
    <t xml:space="preserve">2. In Column E, provide the Total Combined Control Efficiency for each pollutant contained in each material - this value may be composed of  multiple capture/transfer efficiencies and destruction/removal efficiencies for different air toxic pollutants within a given product. </t>
  </si>
  <si>
    <r>
      <t xml:space="preserve">To show all notes on all tabs, go to </t>
    </r>
    <r>
      <rPr>
        <b/>
        <sz val="12"/>
        <color theme="1"/>
        <rFont val="Arial"/>
        <family val="2"/>
      </rPr>
      <t>Review → Notes → Show All Notes</t>
    </r>
    <r>
      <rPr>
        <sz val="12"/>
        <color theme="1"/>
        <rFont val="Arial"/>
        <family val="2"/>
      </rPr>
      <t xml:space="preserve"> (See image below).</t>
    </r>
  </si>
  <si>
    <r>
      <t xml:space="preserve">To hide all notes on all tabs, the process is the same as above. Go to </t>
    </r>
    <r>
      <rPr>
        <b/>
        <sz val="12"/>
        <color theme="1"/>
        <rFont val="Arial"/>
        <family val="2"/>
      </rPr>
      <t>Review → Notes → Show All Notes</t>
    </r>
    <r>
      <rPr>
        <sz val="12"/>
        <color theme="1"/>
        <rFont val="Arial"/>
        <family val="2"/>
      </rPr>
      <t xml:space="preserve"> (See image below).</t>
    </r>
  </si>
  <si>
    <t>Version 1.0 and 1.1</t>
  </si>
  <si>
    <t>Added note section for new Tab 4, EF Summary</t>
  </si>
  <si>
    <t>Added new Tab 4, EF Summary</t>
  </si>
  <si>
    <t>Updated numbers on subsequent tabs after new Tab 4, and updated numbering on "Instructions"</t>
  </si>
  <si>
    <t>Changed "DEQ" for "LRAPA"</t>
  </si>
  <si>
    <t>Changed formatting so numbers will show comas and decimals where appropriate, and not show decimal places when an integer is entered.</t>
  </si>
  <si>
    <t>Added notes and extra columns to the DEQ TAC list tab (also renamed tab to DEQ TAC list)</t>
  </si>
  <si>
    <t>Added column to tabs to indicate which pollutants have RBCs</t>
  </si>
  <si>
    <t>Changed source ID from XX-XXXX to 20-XXXX, since all LRAPA sources start with "20"</t>
  </si>
  <si>
    <t xml:space="preserve">2. Provide the name(s) of the preparer and contact information - This individual may be a facility employee or consultant charged with completing the emissions inventory submission. 
Also provide the name of the certifying individual who checked the box to certify that the information is accurate. This may or may not be the same individual as the facility contact. </t>
  </si>
  <si>
    <t>Tab 1</t>
  </si>
  <si>
    <t>Tab 2</t>
  </si>
  <si>
    <t>Tab 3</t>
  </si>
  <si>
    <t>Tab 5</t>
  </si>
  <si>
    <t>Tab 6</t>
  </si>
  <si>
    <t>Air Toxics Emissions Inventory - Tabs (Worksheets) to be completed by Facility</t>
  </si>
  <si>
    <t xml:space="preserve">Tabs are color-coded by emissions estimation method. Orange (Tabs 2 &amp; 3) indicates Activity and Emission Factor-derived emission estimation methods; and Green (Tabs 5 &amp; 6) indicates Material Balance-derived emission estimation methods. </t>
  </si>
  <si>
    <t>Tab 1: Facility Information</t>
  </si>
  <si>
    <t xml:space="preserve">Tab 2: Emission Units &amp; Activities </t>
  </si>
  <si>
    <t>Tab 3: Pollutant Emissions - EF</t>
  </si>
  <si>
    <t>Tab 4:  EF Summary</t>
  </si>
  <si>
    <t>Tab 5: Material Balance Activities</t>
  </si>
  <si>
    <t>Tab 6: Pollutant Emissions - MB</t>
  </si>
  <si>
    <t>Tab 7: MB Summary</t>
  </si>
  <si>
    <r>
      <t xml:space="preserve">1. List all Emissions Units (EUs) and the Unit or Activity Descriptions for all emission units or activities that emit air toxics at the facility. Use emission unit or activity IDs from the source permit and create new IDs as necessary. For </t>
    </r>
    <r>
      <rPr>
        <b/>
        <sz val="12"/>
        <rFont val="Arial"/>
        <family val="2"/>
      </rPr>
      <t>Material Balance</t>
    </r>
    <r>
      <rPr>
        <sz val="12"/>
        <rFont val="Arial"/>
        <family val="2"/>
      </rPr>
      <t xml:space="preserve"> activities proceed to </t>
    </r>
    <r>
      <rPr>
        <b/>
        <sz val="12"/>
        <rFont val="Arial"/>
        <family val="2"/>
      </rPr>
      <t>Tab 5.</t>
    </r>
    <r>
      <rPr>
        <sz val="12"/>
        <rFont val="Arial"/>
        <family val="2"/>
      </rPr>
      <t xml:space="preserve">
For a single EU with multiple processes, use a new line for each process. For example, a boiler unit that runs on natural gas and ultra low sulfur diesel might appear as EU ID: 'BLR1-NG', Unit Description: 'Boiler - Natural Gas' and separately as EU ID: 'BLR1-ULSD', Unit Description: 'Boiler - ULSD'.</t>
    </r>
  </si>
  <si>
    <r>
      <t xml:space="preserve">3. Provide the </t>
    </r>
    <r>
      <rPr>
        <b/>
        <sz val="12"/>
        <rFont val="Arial"/>
        <family val="2"/>
      </rPr>
      <t>units of measure</t>
    </r>
    <r>
      <rPr>
        <sz val="12"/>
        <rFont val="Arial"/>
        <family val="2"/>
      </rPr>
      <t xml:space="preserve"> (e.g. MMscf, gallons, tons, MMBTU, pounds, etc.) and </t>
    </r>
    <r>
      <rPr>
        <b/>
        <sz val="12"/>
        <rFont val="Arial"/>
        <family val="2"/>
      </rPr>
      <t>activity type</t>
    </r>
    <r>
      <rPr>
        <sz val="12"/>
        <rFont val="Arial"/>
        <family val="2"/>
      </rPr>
      <t xml:space="preserve"> (e.g. natural gas, wood species, metal poured, etc.) for each specific emissions unit/activity. Ideally these units of measure should match the permit, however they may need to be converted if the available air toxics emission factors for the EU are in different units (</t>
    </r>
    <r>
      <rPr>
        <b/>
        <sz val="12"/>
        <rFont val="Arial"/>
        <family val="2"/>
      </rPr>
      <t>Tab 3</t>
    </r>
    <r>
      <rPr>
        <sz val="12"/>
        <rFont val="Arial"/>
        <family val="2"/>
      </rPr>
      <t xml:space="preserve">). </t>
    </r>
  </si>
  <si>
    <r>
      <rPr>
        <b/>
        <sz val="12"/>
        <rFont val="Arial"/>
        <family val="2"/>
      </rPr>
      <t>Note:</t>
    </r>
    <r>
      <rPr>
        <sz val="12"/>
        <rFont val="Arial"/>
        <family val="2"/>
      </rPr>
      <t xml:space="preserve"> Make sure the </t>
    </r>
    <r>
      <rPr>
        <b/>
        <sz val="12"/>
        <rFont val="Arial"/>
        <family val="2"/>
      </rPr>
      <t>units of measure</t>
    </r>
    <r>
      <rPr>
        <sz val="12"/>
        <rFont val="Arial"/>
        <family val="2"/>
      </rPr>
      <t xml:space="preserve"> (gallons, tons, etc.) are consistent between </t>
    </r>
    <r>
      <rPr>
        <b/>
        <sz val="12"/>
        <rFont val="Arial"/>
        <family val="2"/>
      </rPr>
      <t>Tab 2</t>
    </r>
    <r>
      <rPr>
        <sz val="12"/>
        <rFont val="Arial"/>
        <family val="2"/>
      </rPr>
      <t xml:space="preserve"> and </t>
    </r>
    <r>
      <rPr>
        <b/>
        <sz val="12"/>
        <rFont val="Arial"/>
        <family val="2"/>
      </rPr>
      <t>Tab 3</t>
    </r>
    <r>
      <rPr>
        <sz val="12"/>
        <rFont val="Arial"/>
        <family val="2"/>
      </rPr>
      <t xml:space="preserve"> for each EU.</t>
    </r>
  </si>
  <si>
    <r>
      <t xml:space="preserve">1. In Columns A, B and C, provide a row for each air toxic pollutant emitted from a specified EU. Either select a CAS number or DEQ ID from the dropdown list or cut and paste the CAS/DEQ ID for each pollutant. The EU ID in Column A should be completed on each row and match exactly how it appears on </t>
    </r>
    <r>
      <rPr>
        <b/>
        <sz val="12"/>
        <color theme="1"/>
        <rFont val="Arial"/>
        <family val="2"/>
      </rPr>
      <t>Tab 2</t>
    </r>
    <r>
      <rPr>
        <sz val="12"/>
        <color theme="1"/>
        <rFont val="Arial"/>
        <family val="2"/>
      </rPr>
      <t>.</t>
    </r>
  </si>
  <si>
    <r>
      <t xml:space="preserve">2. In Column D, indicate if the Emission Factor (EF) in Column F is inclusive of a control efficiency for the control unit described on </t>
    </r>
    <r>
      <rPr>
        <b/>
        <sz val="12"/>
        <color theme="1"/>
        <rFont val="Arial"/>
        <family val="2"/>
      </rPr>
      <t>Tab 2</t>
    </r>
    <r>
      <rPr>
        <sz val="12"/>
        <color theme="1"/>
        <rFont val="Arial"/>
        <family val="2"/>
      </rPr>
      <t xml:space="preserve"> Column C. If control or destruction efficiency is already accounted in the EF, then complete Column D as "Y". In this scenario, Column E can be completed as blank, "0.00%", or provide the actual control efficiency. 
If the control efficiency is not included in the selected EF, then complete Column D as "N" and provide the Total Combined Control Efficiency for each pollutant from the specified EU in Column E - this value may be composed of multiple capture/transfer efficiencies and destruction/removal efficiencies, depending on the air toxic pollutant. </t>
    </r>
    <r>
      <rPr>
        <sz val="12"/>
        <color rgb="FF0070C0"/>
        <rFont val="Arial"/>
        <family val="2"/>
      </rPr>
      <t>(See note at bottom of this tab for formula to calculate combined control efficiency from multiple control devices)</t>
    </r>
    <r>
      <rPr>
        <sz val="12"/>
        <color theme="1"/>
        <rFont val="Arial"/>
        <family val="2"/>
      </rPr>
      <t>.
If no control device is present and the EF is not inclusive of a control efficiency, complete Column D as "N" and Column E as "0.00%".</t>
    </r>
  </si>
  <si>
    <r>
      <t xml:space="preserve">5. Record "Material Waste" as the amount of product that should be excluded from emissions calculation, in quantities of pounds per year. Use Column G on </t>
    </r>
    <r>
      <rPr>
        <b/>
        <sz val="12"/>
        <color theme="1"/>
        <rFont val="Arial"/>
        <family val="2"/>
      </rPr>
      <t>Tab 5</t>
    </r>
    <r>
      <rPr>
        <sz val="12"/>
        <color theme="1"/>
        <rFont val="Arial"/>
        <family val="2"/>
      </rPr>
      <t xml:space="preserve"> to provide justification. </t>
    </r>
  </si>
  <si>
    <r>
      <t xml:space="preserve">1. In Columns A-D, provide a row for each air toxic pollutant emitted from a specified material and its associated EU/Activity. For Columns C and D, either select a CAS number or DEQ ID from the dropdown list or cut and paste the CAS/DEQ ID for each pollutant. The EU ID and Material Name in Columns A and B should be completed on each row and match exactly how they appear on </t>
    </r>
    <r>
      <rPr>
        <b/>
        <sz val="12"/>
        <color theme="1"/>
        <rFont val="Arial"/>
        <family val="2"/>
      </rPr>
      <t>Tab 5.</t>
    </r>
  </si>
  <si>
    <r>
      <rPr>
        <b/>
        <sz val="12"/>
        <rFont val="Arial"/>
        <family val="2"/>
      </rPr>
      <t>Note:</t>
    </r>
    <r>
      <rPr>
        <sz val="12"/>
        <rFont val="Arial"/>
        <family val="2"/>
      </rPr>
      <t xml:space="preserve"> Do not duplicate EUs by recording the same emitting unit as both Activity (Tabs 2 and 3) and Material Balance (Tabs 5 and 6). If emission estimations are derived from Activity and Emission Factors, use Tabs 2 and 3; if emissions are derived from usage and % composition, use Tabs 5 and 6. Use only the tabs required to capture your facility's operations. </t>
    </r>
  </si>
  <si>
    <t xml:space="preserve">1) This tab has a summary of the information entered and calculated on Tab 3. It is not necessary to enter any new information, it is presented for convenience as a sum total of emissions by pollutant and emissions of HAPs. </t>
  </si>
  <si>
    <t xml:space="preserve">1) This tab has a summary of the information entered and calculated on Tab 6. It is not necessary to enter any new information, it is presented for convenience as a sum total of emissions by pollutant and emissions of HAPs. </t>
  </si>
  <si>
    <r>
      <t>OVERVIEW</t>
    </r>
    <r>
      <rPr>
        <i/>
        <sz val="16"/>
        <color theme="1"/>
        <rFont val="Arial"/>
        <family val="2"/>
      </rPr>
      <t xml:space="preserve"> </t>
    </r>
    <r>
      <rPr>
        <sz val="16"/>
        <color theme="1"/>
        <rFont val="Arial"/>
        <family val="2"/>
      </rPr>
      <t>(Please see Instructions below Tab summary table)</t>
    </r>
  </si>
  <si>
    <t>Changed "Worksheet" to "Tab" in the instructions</t>
  </si>
  <si>
    <t>See LRAPA website for more information</t>
  </si>
  <si>
    <t>1.2</t>
  </si>
  <si>
    <t>5/11/2026</t>
  </si>
  <si>
    <t>Added link to LRAPA ATEI webpage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</si>
</sst>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
    <numFmt numFmtId="165" formatCode="0.00000E+00"/>
    <numFmt numFmtId="166" formatCode="_(* #,##0.0_);_(* \(#,##0.0\);_(* &quot;-&quot;??_);_(@_)"/>
    <numFmt numFmtId="167" formatCode="#,##0.######"/>
    <numFmt numFmtId="168" formatCode="#,##0.##########"/>
    <numFmt numFmtId="169" formatCode="#,##0.###########"/>
  </numFmts>
  <fonts count="62" x14ac:knownFonts="1">
    <font>
      <sz val="11"/>
      <color theme="1"/>
      <name val="Calibri"/>
      <family val="2"/>
      <scheme val="minor"/>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b/>
      <sz val="14"/>
      <color theme="1"/>
      <name val="Arial"/>
      <family val="2"/>
    </font>
    <font>
      <b/>
      <sz val="14"/>
      <name val="Arial"/>
      <family val="2"/>
    </font>
    <font>
      <sz val="11"/>
      <color theme="1"/>
      <name val="Arial"/>
      <family val="2"/>
    </font>
    <font>
      <sz val="11"/>
      <name val="Arial"/>
      <family val="2"/>
    </font>
    <font>
      <sz val="10"/>
      <name val="Arial"/>
      <family val="2"/>
    </font>
    <font>
      <sz val="11"/>
      <color rgb="FF0070C0"/>
      <name val="Arial"/>
      <family val="2"/>
    </font>
    <font>
      <sz val="11"/>
      <color theme="8"/>
      <name val="Arial"/>
      <family val="2"/>
    </font>
    <font>
      <b/>
      <sz val="16"/>
      <color theme="1"/>
      <name val="Arial"/>
      <family val="2"/>
    </font>
    <font>
      <sz val="12"/>
      <color theme="1"/>
      <name val="Arial"/>
      <family val="2"/>
    </font>
    <font>
      <b/>
      <u/>
      <sz val="12"/>
      <color theme="1"/>
      <name val="Arial"/>
      <family val="2"/>
    </font>
    <font>
      <b/>
      <sz val="12"/>
      <color theme="1"/>
      <name val="Arial"/>
      <family val="2"/>
    </font>
    <font>
      <b/>
      <sz val="12"/>
      <color rgb="FFC00000"/>
      <name val="Arial"/>
      <family val="2"/>
    </font>
    <font>
      <b/>
      <sz val="12"/>
      <color rgb="FFFF0000"/>
      <name val="Arial"/>
      <family val="2"/>
    </font>
    <font>
      <u/>
      <sz val="12"/>
      <color theme="10"/>
      <name val="Arial"/>
      <family val="2"/>
    </font>
    <font>
      <sz val="12"/>
      <color rgb="FF000000"/>
      <name val="Arial"/>
      <family val="2"/>
    </font>
    <font>
      <b/>
      <sz val="12"/>
      <name val="Arial"/>
      <family val="2"/>
    </font>
    <font>
      <sz val="12"/>
      <name val="Arial"/>
      <family val="2"/>
    </font>
    <font>
      <i/>
      <sz val="12"/>
      <color theme="1"/>
      <name val="Arial"/>
      <family val="2"/>
    </font>
    <font>
      <sz val="12"/>
      <color rgb="FFFF0000"/>
      <name val="Arial"/>
      <family val="2"/>
    </font>
    <font>
      <b/>
      <vertAlign val="subscript"/>
      <sz val="12"/>
      <color theme="1"/>
      <name val="Arial"/>
      <family val="2"/>
    </font>
    <font>
      <b/>
      <sz val="11"/>
      <color rgb="FFFF0000"/>
      <name val="Arial"/>
      <family val="2"/>
    </font>
    <font>
      <sz val="11"/>
      <color theme="0"/>
      <name val="Arial"/>
      <family val="2"/>
    </font>
    <font>
      <b/>
      <sz val="11"/>
      <color theme="0"/>
      <name val="Arial"/>
      <family val="2"/>
    </font>
    <font>
      <sz val="11"/>
      <color rgb="FFFF0000"/>
      <name val="Arial"/>
      <family val="2"/>
    </font>
    <font>
      <b/>
      <sz val="24"/>
      <color rgb="FFFF0000"/>
      <name val="Arial"/>
      <family val="2"/>
    </font>
    <font>
      <b/>
      <sz val="14"/>
      <color theme="0"/>
      <name val="Arial"/>
      <family val="2"/>
    </font>
    <font>
      <u/>
      <sz val="9"/>
      <color indexed="81"/>
      <name val="Tahoma"/>
      <family val="2"/>
    </font>
    <font>
      <i/>
      <sz val="9"/>
      <color indexed="81"/>
      <name val="Tahoma"/>
      <family val="2"/>
    </font>
    <font>
      <b/>
      <sz val="9"/>
      <color indexed="81"/>
      <name val="Arial"/>
      <family val="2"/>
    </font>
    <font>
      <sz val="9"/>
      <color indexed="81"/>
      <name val="Arial"/>
      <family val="2"/>
    </font>
    <font>
      <b/>
      <sz val="12"/>
      <color rgb="FF000000"/>
      <name val="Arial"/>
      <family val="2"/>
    </font>
    <font>
      <i/>
      <sz val="16"/>
      <color theme="1"/>
      <name val="Arial"/>
      <family val="2"/>
    </font>
    <font>
      <b/>
      <sz val="12"/>
      <color theme="0"/>
      <name val="Arial"/>
      <family val="2"/>
    </font>
    <font>
      <sz val="8"/>
      <color rgb="FF000000"/>
      <name val="Segoe UI"/>
      <family val="2"/>
    </font>
    <font>
      <sz val="11"/>
      <color rgb="FFC00000"/>
      <name val="Arial"/>
      <family val="2"/>
    </font>
    <font>
      <b/>
      <sz val="11"/>
      <color theme="0"/>
      <name val="Calibri"/>
      <family val="2"/>
      <scheme val="minor"/>
    </font>
    <font>
      <sz val="11"/>
      <color theme="1"/>
      <name val="Arial"/>
      <family val="2"/>
    </font>
    <font>
      <sz val="11"/>
      <color theme="0"/>
      <name val="Arial"/>
      <family val="2"/>
    </font>
    <font>
      <sz val="8"/>
      <name val="Calibri"/>
      <family val="2"/>
      <scheme val="minor"/>
    </font>
    <font>
      <b/>
      <i/>
      <sz val="11"/>
      <color theme="1"/>
      <name val="Calibri"/>
      <family val="2"/>
      <scheme val="minor"/>
    </font>
    <font>
      <sz val="16"/>
      <color theme="1"/>
      <name val="Arial"/>
      <family val="2"/>
    </font>
    <font>
      <b/>
      <sz val="22"/>
      <color theme="1"/>
      <name val="Arial"/>
      <family val="2"/>
    </font>
    <font>
      <b/>
      <sz val="20"/>
      <color theme="1"/>
      <name val="Arial"/>
      <family val="2"/>
    </font>
    <font>
      <sz val="11"/>
      <color rgb="FF000000"/>
      <name val="Arial"/>
      <family val="2"/>
    </font>
    <font>
      <sz val="11"/>
      <color rgb="FF000000"/>
      <name val="Calibri"/>
      <family val="2"/>
      <scheme val="minor"/>
    </font>
    <font>
      <b/>
      <sz val="11"/>
      <color rgb="FF0070C0"/>
      <name val="Calibri"/>
      <family val="2"/>
      <scheme val="minor"/>
    </font>
    <font>
      <u/>
      <sz val="14"/>
      <color theme="10"/>
      <name val="Calibri"/>
      <family val="2"/>
    </font>
    <font>
      <u/>
      <sz val="14"/>
      <color theme="10"/>
      <name val="Arial"/>
      <family val="2"/>
    </font>
    <font>
      <b/>
      <sz val="24"/>
      <color rgb="FF000000"/>
      <name val="Calibri"/>
      <family val="2"/>
      <scheme val="minor"/>
    </font>
    <font>
      <sz val="10"/>
      <color theme="1"/>
      <name val="Arial"/>
      <family val="2"/>
    </font>
    <font>
      <b/>
      <sz val="11"/>
      <color theme="1"/>
      <name val="Arial"/>
      <family val="2"/>
    </font>
    <font>
      <vertAlign val="subscript"/>
      <sz val="12"/>
      <color theme="1"/>
      <name val="Arial"/>
      <family val="2"/>
    </font>
    <font>
      <sz val="16"/>
      <color rgb="FFFF0000"/>
      <name val="Arial"/>
      <family val="2"/>
    </font>
    <font>
      <b/>
      <i/>
      <sz val="12"/>
      <name val="Arial"/>
      <family val="2"/>
    </font>
    <font>
      <sz val="12"/>
      <color rgb="FF0070C0"/>
      <name val="Arial"/>
      <family val="2"/>
    </font>
    <font>
      <b/>
      <sz val="12"/>
      <color rgb="FF0070C0"/>
      <name val="Arial"/>
      <family val="2"/>
    </font>
  </fonts>
  <fills count="1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23769A"/>
        <bgColor indexed="64"/>
      </patternFill>
    </fill>
    <fill>
      <patternFill patternType="solid">
        <fgColor rgb="FFFAB38B"/>
        <bgColor indexed="64"/>
      </patternFill>
    </fill>
    <fill>
      <patternFill patternType="solid">
        <fgColor rgb="FFA0B893"/>
        <bgColor indexed="64"/>
      </patternFill>
    </fill>
    <fill>
      <patternFill patternType="solid">
        <fgColor rgb="FF248F79"/>
        <bgColor indexed="64"/>
      </patternFill>
    </fill>
    <fill>
      <patternFill patternType="solid">
        <fgColor rgb="FFC6D4BE"/>
        <bgColor indexed="64"/>
      </patternFill>
    </fill>
    <fill>
      <patternFill patternType="solid">
        <fgColor rgb="FFF8A56C"/>
        <bgColor indexed="64"/>
      </patternFill>
    </fill>
    <fill>
      <patternFill patternType="solid">
        <fgColor rgb="FFFCD2BA"/>
        <bgColor indexed="64"/>
      </patternFill>
    </fill>
    <fill>
      <patternFill patternType="solid">
        <fgColor rgb="FFB8D1DE"/>
        <bgColor indexed="64"/>
      </patternFill>
    </fill>
    <fill>
      <patternFill patternType="solid">
        <fgColor rgb="FF73C39F"/>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DEC8EE"/>
        <bgColor indexed="64"/>
      </patternFill>
    </fill>
  </fills>
  <borders count="49">
    <border>
      <left/>
      <right/>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right/>
      <top/>
      <bottom style="double">
        <color indexed="64"/>
      </bottom>
      <diagonal/>
    </border>
    <border>
      <left style="medium">
        <color indexed="64"/>
      </left>
      <right style="medium">
        <color indexed="64"/>
      </right>
      <top/>
      <bottom style="double">
        <color indexed="64"/>
      </bottom>
      <diagonal/>
    </border>
    <border>
      <left/>
      <right/>
      <top style="medium">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diagonal/>
    </border>
    <border>
      <left/>
      <right/>
      <top style="medium">
        <color indexed="64"/>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medium">
        <color indexed="64"/>
      </top>
      <bottom style="double">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39997558519241921"/>
      </top>
      <bottom style="thin">
        <color theme="4" tint="0.39997558519241921"/>
      </bottom>
      <diagonal/>
    </border>
  </borders>
  <cellStyleXfs count="7">
    <xf numFmtId="0" fontId="0" fillId="0" borderId="0"/>
    <xf numFmtId="0" fontId="2" fillId="0" borderId="0" applyNumberFormat="0" applyFill="0" applyBorder="0" applyAlignment="0" applyProtection="0">
      <alignment vertical="top"/>
      <protection locked="0"/>
    </xf>
    <xf numFmtId="9" fontId="3" fillId="0" borderId="0" applyFont="0" applyFill="0" applyBorder="0" applyAlignment="0" applyProtection="0"/>
    <xf numFmtId="0" fontId="10" fillId="0" borderId="0"/>
    <xf numFmtId="0" fontId="3" fillId="0" borderId="0"/>
    <xf numFmtId="0" fontId="3" fillId="0" borderId="0"/>
    <xf numFmtId="43" fontId="3" fillId="0" borderId="0" applyFont="0" applyFill="0" applyBorder="0" applyAlignment="0" applyProtection="0"/>
  </cellStyleXfs>
  <cellXfs count="354">
    <xf numFmtId="0" fontId="0" fillId="0" borderId="0" xfId="0"/>
    <xf numFmtId="0" fontId="0" fillId="0" borderId="0" xfId="0" applyAlignment="1">
      <alignment horizontal="center"/>
    </xf>
    <xf numFmtId="164" fontId="0" fillId="0" borderId="0" xfId="0" applyNumberFormat="1" applyAlignment="1">
      <alignment horizontal="center"/>
    </xf>
    <xf numFmtId="164" fontId="1" fillId="0" borderId="0" xfId="0" applyNumberFormat="1" applyFont="1" applyAlignment="1">
      <alignment horizontal="center"/>
    </xf>
    <xf numFmtId="0" fontId="1" fillId="0" borderId="0" xfId="0" applyFont="1" applyAlignment="1">
      <alignment horizontal="center"/>
    </xf>
    <xf numFmtId="49" fontId="0" fillId="0" borderId="0" xfId="0" applyNumberFormat="1"/>
    <xf numFmtId="0" fontId="8" fillId="0" borderId="0" xfId="0" applyFont="1" applyAlignment="1">
      <alignment horizontal="center"/>
    </xf>
    <xf numFmtId="0" fontId="9" fillId="0" borderId="0" xfId="3" applyFont="1" applyAlignment="1">
      <alignment horizontal="left" vertical="top"/>
    </xf>
    <xf numFmtId="49" fontId="9" fillId="0" borderId="0" xfId="4" applyNumberFormat="1" applyFont="1" applyAlignment="1">
      <alignment horizontal="left" vertical="center"/>
    </xf>
    <xf numFmtId="0" fontId="9" fillId="0" borderId="0" xfId="4" applyFont="1" applyAlignment="1">
      <alignment horizontal="left" vertical="center"/>
    </xf>
    <xf numFmtId="0" fontId="9" fillId="0" borderId="0" xfId="3" applyFont="1" applyAlignment="1">
      <alignment horizontal="left" vertical="top" wrapText="1"/>
    </xf>
    <xf numFmtId="0" fontId="9" fillId="0" borderId="0" xfId="0" applyFont="1" applyAlignment="1">
      <alignment horizontal="center"/>
    </xf>
    <xf numFmtId="0" fontId="9" fillId="0" borderId="0" xfId="3" applyFont="1" applyAlignment="1">
      <alignment horizontal="left"/>
    </xf>
    <xf numFmtId="0" fontId="1" fillId="0" borderId="0" xfId="0" applyFont="1"/>
    <xf numFmtId="0" fontId="0" fillId="4" borderId="11" xfId="0" applyFill="1" applyBorder="1"/>
    <xf numFmtId="0" fontId="8" fillId="0" borderId="0" xfId="0" applyFont="1"/>
    <xf numFmtId="0" fontId="14" fillId="3" borderId="0" xfId="0" applyFont="1" applyFill="1" applyAlignment="1">
      <alignment vertical="center"/>
    </xf>
    <xf numFmtId="0" fontId="14" fillId="3" borderId="0" xfId="0" applyFont="1" applyFill="1" applyAlignment="1">
      <alignment vertical="center" wrapText="1"/>
    </xf>
    <xf numFmtId="0" fontId="15" fillId="3" borderId="0" xfId="0" applyFont="1" applyFill="1" applyAlignment="1">
      <alignment vertical="center"/>
    </xf>
    <xf numFmtId="0" fontId="16" fillId="3" borderId="0" xfId="0" applyFont="1" applyFill="1" applyAlignment="1">
      <alignment vertical="center"/>
    </xf>
    <xf numFmtId="0" fontId="18" fillId="3" borderId="0" xfId="0" applyFont="1" applyFill="1" applyAlignment="1">
      <alignment vertical="center" wrapText="1"/>
    </xf>
    <xf numFmtId="0" fontId="18" fillId="3" borderId="0" xfId="0" applyFont="1" applyFill="1" applyAlignment="1">
      <alignment horizontal="left" vertical="center" wrapText="1"/>
    </xf>
    <xf numFmtId="0" fontId="20" fillId="3" borderId="0" xfId="0" applyFont="1" applyFill="1" applyAlignment="1">
      <alignment vertical="center" wrapText="1"/>
    </xf>
    <xf numFmtId="0" fontId="22" fillId="3" borderId="0" xfId="0" applyFont="1" applyFill="1" applyAlignment="1">
      <alignment vertical="center"/>
    </xf>
    <xf numFmtId="0" fontId="22" fillId="3" borderId="0" xfId="1" applyFont="1" applyFill="1" applyBorder="1" applyAlignment="1" applyProtection="1">
      <alignment vertical="center"/>
    </xf>
    <xf numFmtId="0" fontId="23" fillId="3" borderId="0" xfId="0" applyFont="1" applyFill="1" applyAlignment="1">
      <alignment vertical="center"/>
    </xf>
    <xf numFmtId="0" fontId="24" fillId="3" borderId="0" xfId="0" applyFont="1" applyFill="1" applyAlignment="1">
      <alignment horizontal="left" vertical="center" wrapText="1"/>
    </xf>
    <xf numFmtId="0" fontId="14" fillId="3" borderId="0" xfId="0" applyFont="1" applyFill="1" applyAlignment="1">
      <alignment horizontal="left" vertical="center" wrapText="1"/>
    </xf>
    <xf numFmtId="0" fontId="14" fillId="3" borderId="0" xfId="0" applyFont="1" applyFill="1" applyAlignment="1">
      <alignment horizontal="right" vertical="center"/>
    </xf>
    <xf numFmtId="0" fontId="14" fillId="3" borderId="0" xfId="0" applyFont="1" applyFill="1" applyAlignment="1">
      <alignment horizontal="center" vertical="center"/>
    </xf>
    <xf numFmtId="0" fontId="14" fillId="0" borderId="0" xfId="0" applyFont="1" applyAlignment="1">
      <alignment vertical="center"/>
    </xf>
    <xf numFmtId="0" fontId="26" fillId="0" borderId="0" xfId="0" applyFont="1"/>
    <xf numFmtId="0" fontId="29" fillId="0" borderId="0" xfId="0" applyFont="1"/>
    <xf numFmtId="0" fontId="29" fillId="0" borderId="8" xfId="0" applyFont="1" applyBorder="1" applyAlignment="1">
      <alignment horizontal="center"/>
    </xf>
    <xf numFmtId="0" fontId="27" fillId="6" borderId="0" xfId="0" applyFont="1" applyFill="1" applyAlignment="1">
      <alignment vertical="center"/>
    </xf>
    <xf numFmtId="0" fontId="27" fillId="6" borderId="8" xfId="0" applyFont="1" applyFill="1" applyBorder="1" applyAlignment="1">
      <alignment vertical="center"/>
    </xf>
    <xf numFmtId="0" fontId="28" fillId="6" borderId="8" xfId="0" applyFont="1" applyFill="1" applyBorder="1" applyAlignment="1">
      <alignment vertical="center"/>
    </xf>
    <xf numFmtId="0" fontId="27" fillId="6" borderId="9" xfId="0" applyFont="1" applyFill="1" applyBorder="1" applyAlignment="1">
      <alignment horizontal="center" vertical="center"/>
    </xf>
    <xf numFmtId="0" fontId="27" fillId="6" borderId="0" xfId="0" applyFont="1" applyFill="1" applyAlignment="1">
      <alignment horizontal="center" vertical="center"/>
    </xf>
    <xf numFmtId="0" fontId="8" fillId="0" borderId="0" xfId="0" applyFont="1" applyAlignment="1">
      <alignment wrapText="1"/>
    </xf>
    <xf numFmtId="0" fontId="27" fillId="6" borderId="0" xfId="0" applyFont="1" applyFill="1"/>
    <xf numFmtId="0" fontId="27" fillId="6" borderId="6" xfId="0" applyFont="1" applyFill="1" applyBorder="1" applyAlignment="1">
      <alignment horizontal="center"/>
    </xf>
    <xf numFmtId="0" fontId="8" fillId="0" borderId="0" xfId="0" applyFont="1" applyProtection="1">
      <protection locked="0"/>
    </xf>
    <xf numFmtId="0" fontId="8" fillId="0" borderId="8" xfId="0" applyFont="1" applyBorder="1" applyProtection="1">
      <protection locked="0"/>
    </xf>
    <xf numFmtId="0" fontId="9" fillId="0" borderId="8" xfId="0" applyFont="1" applyBorder="1" applyAlignment="1">
      <alignment horizontal="center"/>
    </xf>
    <xf numFmtId="0" fontId="8" fillId="2" borderId="13" xfId="0" applyFont="1" applyFill="1" applyBorder="1" applyAlignment="1">
      <alignment horizontal="center"/>
    </xf>
    <xf numFmtId="49" fontId="8" fillId="0" borderId="0" xfId="0" applyNumberFormat="1" applyFont="1" applyAlignment="1">
      <alignment horizontal="center"/>
    </xf>
    <xf numFmtId="0" fontId="8" fillId="0" borderId="0" xfId="2" applyNumberFormat="1" applyFont="1" applyAlignment="1">
      <alignment horizontal="center"/>
    </xf>
    <xf numFmtId="10" fontId="8" fillId="0" borderId="0" xfId="2" applyNumberFormat="1" applyFont="1" applyAlignment="1">
      <alignment horizontal="center"/>
    </xf>
    <xf numFmtId="0" fontId="8" fillId="0" borderId="0" xfId="0" applyFont="1" applyAlignment="1">
      <alignment vertical="center"/>
    </xf>
    <xf numFmtId="0" fontId="8" fillId="0" borderId="0" xfId="0" applyFont="1" applyAlignment="1">
      <alignment vertical="center" wrapText="1"/>
    </xf>
    <xf numFmtId="0" fontId="8" fillId="0" borderId="9" xfId="0" applyFont="1" applyBorder="1" applyAlignment="1" applyProtection="1">
      <alignment horizontal="center"/>
      <protection locked="0"/>
    </xf>
    <xf numFmtId="49" fontId="27" fillId="6" borderId="9" xfId="0" applyNumberFormat="1" applyFont="1" applyFill="1" applyBorder="1" applyAlignment="1">
      <alignment vertical="center"/>
    </xf>
    <xf numFmtId="0" fontId="16" fillId="9" borderId="27" xfId="0" applyFont="1" applyFill="1" applyBorder="1" applyAlignment="1">
      <alignment horizontal="center" vertical="center"/>
    </xf>
    <xf numFmtId="0" fontId="22" fillId="3" borderId="0" xfId="0" applyFont="1" applyFill="1" applyAlignment="1">
      <alignment horizontal="left" vertical="center" wrapText="1"/>
    </xf>
    <xf numFmtId="0" fontId="20" fillId="3" borderId="0" xfId="0" applyFont="1" applyFill="1" applyAlignment="1">
      <alignment horizontal="left" vertical="center" wrapText="1"/>
    </xf>
    <xf numFmtId="0" fontId="13" fillId="3" borderId="0" xfId="0" applyFont="1" applyFill="1" applyAlignment="1">
      <alignment vertical="center"/>
    </xf>
    <xf numFmtId="0" fontId="20" fillId="0" borderId="15" xfId="0" applyFont="1" applyBorder="1" applyAlignment="1">
      <alignment horizontal="left" vertical="center" wrapText="1"/>
    </xf>
    <xf numFmtId="0" fontId="27" fillId="6" borderId="13" xfId="0" applyFont="1" applyFill="1" applyBorder="1" applyAlignment="1">
      <alignment horizontal="center" vertical="center"/>
    </xf>
    <xf numFmtId="0" fontId="8" fillId="0" borderId="13" xfId="0" applyFont="1" applyBorder="1" applyProtection="1">
      <protection locked="0"/>
    </xf>
    <xf numFmtId="0" fontId="8" fillId="0" borderId="29" xfId="0" applyFont="1" applyBorder="1" applyAlignment="1" applyProtection="1">
      <alignment horizontal="center"/>
      <protection locked="0"/>
    </xf>
    <xf numFmtId="0" fontId="8" fillId="0" borderId="22" xfId="0" applyFont="1" applyBorder="1" applyAlignment="1" applyProtection="1">
      <alignment horizontal="center"/>
      <protection locked="0"/>
    </xf>
    <xf numFmtId="0" fontId="27" fillId="6" borderId="6" xfId="2" applyNumberFormat="1" applyFont="1" applyFill="1" applyBorder="1" applyAlignment="1" applyProtection="1">
      <alignment vertical="center"/>
    </xf>
    <xf numFmtId="10" fontId="27" fillId="6" borderId="29" xfId="2" applyNumberFormat="1" applyFont="1" applyFill="1" applyBorder="1" applyAlignment="1" applyProtection="1">
      <alignment vertical="center"/>
    </xf>
    <xf numFmtId="10" fontId="8" fillId="0" borderId="29" xfId="2" applyNumberFormat="1" applyFont="1" applyBorder="1" applyAlignment="1" applyProtection="1">
      <alignment horizontal="center"/>
      <protection locked="0"/>
    </xf>
    <xf numFmtId="0" fontId="27" fillId="6" borderId="29" xfId="0" applyFont="1" applyFill="1" applyBorder="1" applyAlignment="1">
      <alignment vertical="center"/>
    </xf>
    <xf numFmtId="0" fontId="8" fillId="0" borderId="29" xfId="0" applyFont="1" applyBorder="1" applyProtection="1">
      <protection locked="0"/>
    </xf>
    <xf numFmtId="0" fontId="8" fillId="0" borderId="22" xfId="0" applyFont="1" applyBorder="1" applyProtection="1">
      <protection locked="0"/>
    </xf>
    <xf numFmtId="0" fontId="8" fillId="0" borderId="0" xfId="0" applyFont="1" applyAlignment="1" applyProtection="1">
      <alignment horizontal="center"/>
      <protection locked="0"/>
    </xf>
    <xf numFmtId="0" fontId="27" fillId="6" borderId="29" xfId="0" applyFont="1" applyFill="1" applyBorder="1"/>
    <xf numFmtId="0" fontId="27" fillId="6" borderId="12" xfId="0" applyFont="1" applyFill="1" applyBorder="1"/>
    <xf numFmtId="0" fontId="8" fillId="0" borderId="12" xfId="0" applyFont="1" applyBorder="1" applyProtection="1">
      <protection locked="0"/>
    </xf>
    <xf numFmtId="0" fontId="8" fillId="0" borderId="14" xfId="0" applyFont="1" applyBorder="1" applyProtection="1">
      <protection locked="0"/>
    </xf>
    <xf numFmtId="0" fontId="27" fillId="6" borderId="29" xfId="0" applyFont="1" applyFill="1" applyBorder="1" applyAlignment="1">
      <alignment horizontal="center" vertical="center"/>
    </xf>
    <xf numFmtId="49" fontId="27" fillId="6" borderId="29" xfId="0" applyNumberFormat="1" applyFont="1" applyFill="1" applyBorder="1" applyAlignment="1">
      <alignment horizontal="center" vertical="center"/>
    </xf>
    <xf numFmtId="49" fontId="8" fillId="0" borderId="29" xfId="0" applyNumberFormat="1" applyFont="1" applyBorder="1" applyAlignment="1" applyProtection="1">
      <alignment horizontal="center"/>
      <protection locked="0"/>
    </xf>
    <xf numFmtId="49" fontId="8" fillId="0" borderId="22" xfId="0" applyNumberFormat="1" applyFont="1" applyBorder="1" applyAlignment="1" applyProtection="1">
      <alignment horizontal="center"/>
      <protection locked="0"/>
    </xf>
    <xf numFmtId="0" fontId="29" fillId="0" borderId="0" xfId="0" applyFont="1" applyAlignment="1">
      <alignment horizontal="center" vertical="center"/>
    </xf>
    <xf numFmtId="10" fontId="27" fillId="6" borderId="29" xfId="2" applyNumberFormat="1" applyFont="1" applyFill="1" applyBorder="1" applyAlignment="1" applyProtection="1">
      <alignment horizontal="center" vertical="center"/>
    </xf>
    <xf numFmtId="10" fontId="27" fillId="6" borderId="9" xfId="2" applyNumberFormat="1" applyFont="1" applyFill="1" applyBorder="1" applyAlignment="1" applyProtection="1">
      <alignment horizontal="center" vertical="center"/>
    </xf>
    <xf numFmtId="10" fontId="8" fillId="0" borderId="9" xfId="2" applyNumberFormat="1" applyFont="1" applyBorder="1" applyAlignment="1" applyProtection="1">
      <alignment horizontal="center"/>
      <protection locked="0"/>
    </xf>
    <xf numFmtId="10" fontId="8" fillId="0" borderId="34" xfId="2" applyNumberFormat="1" applyFont="1" applyBorder="1" applyAlignment="1" applyProtection="1">
      <alignment horizontal="center"/>
      <protection locked="0"/>
    </xf>
    <xf numFmtId="10" fontId="8" fillId="0" borderId="38" xfId="2" applyNumberFormat="1" applyFont="1" applyBorder="1" applyAlignment="1" applyProtection="1">
      <alignment horizontal="center"/>
      <protection locked="0"/>
    </xf>
    <xf numFmtId="0" fontId="8" fillId="0" borderId="33" xfId="0" applyFont="1" applyBorder="1" applyProtection="1">
      <protection locked="0"/>
    </xf>
    <xf numFmtId="0" fontId="14" fillId="0" borderId="2" xfId="0" applyFont="1" applyBorder="1" applyAlignment="1">
      <alignment horizontal="left" vertical="center"/>
    </xf>
    <xf numFmtId="0" fontId="30" fillId="2" borderId="16" xfId="0" applyFont="1" applyFill="1" applyBorder="1" applyAlignment="1">
      <alignment horizontal="left" vertical="top"/>
    </xf>
    <xf numFmtId="0" fontId="8" fillId="2" borderId="13" xfId="0" applyFont="1" applyFill="1" applyBorder="1" applyAlignment="1">
      <alignment horizontal="center" vertical="top"/>
    </xf>
    <xf numFmtId="0" fontId="6" fillId="10" borderId="5" xfId="0" applyFont="1" applyFill="1" applyBorder="1" applyAlignment="1">
      <alignment horizontal="center" vertical="center" wrapText="1"/>
    </xf>
    <xf numFmtId="0" fontId="27" fillId="6" borderId="13" xfId="0" applyFont="1" applyFill="1" applyBorder="1" applyAlignment="1">
      <alignment vertical="center"/>
    </xf>
    <xf numFmtId="0" fontId="27" fillId="6" borderId="10" xfId="0" applyFont="1" applyFill="1" applyBorder="1" applyAlignment="1">
      <alignment horizontal="center" vertical="center"/>
    </xf>
    <xf numFmtId="0" fontId="7" fillId="10" borderId="4" xfId="0" applyFont="1" applyFill="1" applyBorder="1" applyAlignment="1">
      <alignment horizontal="center" vertical="center"/>
    </xf>
    <xf numFmtId="0" fontId="8" fillId="0" borderId="10" xfId="0" applyFont="1" applyBorder="1" applyAlignment="1" applyProtection="1">
      <alignment horizontal="center"/>
      <protection locked="0"/>
    </xf>
    <xf numFmtId="0" fontId="14" fillId="0" borderId="0" xfId="0" applyFont="1"/>
    <xf numFmtId="49" fontId="0" fillId="4" borderId="11" xfId="0" applyNumberFormat="1" applyFill="1" applyBorder="1" applyAlignment="1">
      <alignment horizontal="left"/>
    </xf>
    <xf numFmtId="0" fontId="14" fillId="0" borderId="2" xfId="0" applyFont="1" applyBorder="1" applyAlignment="1">
      <alignment horizontal="right" vertical="center"/>
    </xf>
    <xf numFmtId="0" fontId="40" fillId="0" borderId="9" xfId="0" applyFont="1" applyBorder="1" applyAlignment="1">
      <alignment horizontal="center" vertical="center"/>
    </xf>
    <xf numFmtId="0" fontId="40" fillId="0" borderId="13" xfId="0" applyFont="1" applyBorder="1" applyAlignment="1">
      <alignment horizontal="left" vertical="center"/>
    </xf>
    <xf numFmtId="0" fontId="40" fillId="0" borderId="0" xfId="0" applyFont="1" applyAlignment="1">
      <alignment horizontal="left" vertical="center"/>
    </xf>
    <xf numFmtId="0" fontId="40" fillId="0" borderId="18" xfId="0" applyFont="1" applyBorder="1" applyAlignment="1">
      <alignment horizontal="center" vertical="center"/>
    </xf>
    <xf numFmtId="0" fontId="40" fillId="0" borderId="0" xfId="0" applyFont="1" applyAlignment="1">
      <alignment horizontal="center" vertical="center"/>
    </xf>
    <xf numFmtId="0" fontId="40" fillId="0" borderId="31" xfId="0" applyFont="1" applyBorder="1" applyAlignment="1">
      <alignment horizontal="center" vertical="center"/>
    </xf>
    <xf numFmtId="0" fontId="40" fillId="0" borderId="10" xfId="0" applyFont="1" applyBorder="1" applyAlignment="1">
      <alignment horizontal="center" vertical="center"/>
    </xf>
    <xf numFmtId="49" fontId="40" fillId="0" borderId="9" xfId="0" applyNumberFormat="1" applyFont="1" applyBorder="1" applyAlignment="1">
      <alignment horizontal="center" vertical="center"/>
    </xf>
    <xf numFmtId="0" fontId="40" fillId="0" borderId="6" xfId="2" applyNumberFormat="1" applyFont="1" applyBorder="1" applyAlignment="1" applyProtection="1">
      <alignment horizontal="center"/>
    </xf>
    <xf numFmtId="10" fontId="40" fillId="0" borderId="29" xfId="2" applyNumberFormat="1" applyFont="1" applyBorder="1" applyAlignment="1" applyProtection="1">
      <alignment horizontal="center" vertical="center"/>
    </xf>
    <xf numFmtId="0" fontId="40" fillId="0" borderId="29" xfId="0" applyFont="1" applyBorder="1" applyAlignment="1">
      <alignment horizontal="center" vertical="center"/>
    </xf>
    <xf numFmtId="0" fontId="40" fillId="0" borderId="29" xfId="0" applyFont="1" applyBorder="1" applyAlignment="1">
      <alignment horizontal="center"/>
    </xf>
    <xf numFmtId="0" fontId="40" fillId="0" borderId="29" xfId="0" applyFont="1" applyBorder="1" applyAlignment="1">
      <alignment horizontal="left"/>
    </xf>
    <xf numFmtId="0" fontId="40" fillId="0" borderId="13" xfId="0" applyFont="1" applyBorder="1" applyAlignment="1">
      <alignment horizontal="center"/>
    </xf>
    <xf numFmtId="10" fontId="40" fillId="0" borderId="29" xfId="2" applyNumberFormat="1" applyFont="1" applyBorder="1" applyAlignment="1" applyProtection="1">
      <alignment horizontal="center"/>
    </xf>
    <xf numFmtId="0" fontId="40" fillId="0" borderId="29" xfId="0" applyFont="1" applyBorder="1" applyAlignment="1">
      <alignment horizontal="left" vertical="center"/>
    </xf>
    <xf numFmtId="0" fontId="40" fillId="0" borderId="6" xfId="0" applyFont="1" applyBorder="1" applyAlignment="1">
      <alignment horizontal="center"/>
    </xf>
    <xf numFmtId="0" fontId="40" fillId="0" borderId="12" xfId="0" applyFont="1" applyBorder="1"/>
    <xf numFmtId="0" fontId="40" fillId="0" borderId="29" xfId="0" applyFont="1" applyBorder="1"/>
    <xf numFmtId="0" fontId="40" fillId="0" borderId="0" xfId="0" applyFont="1"/>
    <xf numFmtId="3" fontId="40" fillId="0" borderId="6" xfId="0" applyNumberFormat="1" applyFont="1" applyBorder="1" applyAlignment="1">
      <alignment horizontal="center"/>
    </xf>
    <xf numFmtId="0" fontId="40" fillId="0" borderId="10" xfId="0" applyFont="1" applyBorder="1" applyAlignment="1">
      <alignment horizontal="center"/>
    </xf>
    <xf numFmtId="0" fontId="40" fillId="0" borderId="29" xfId="0" applyFont="1" applyBorder="1" applyAlignment="1">
      <alignment vertical="center"/>
    </xf>
    <xf numFmtId="49" fontId="40" fillId="0" borderId="29" xfId="0" applyNumberFormat="1" applyFont="1" applyBorder="1" applyAlignment="1">
      <alignment horizontal="center" vertical="center"/>
    </xf>
    <xf numFmtId="10" fontId="40" fillId="0" borderId="9" xfId="2" applyNumberFormat="1" applyFont="1" applyBorder="1" applyAlignment="1" applyProtection="1">
      <alignment horizontal="center" vertical="center"/>
    </xf>
    <xf numFmtId="0" fontId="40" fillId="0" borderId="8" xfId="0" applyFont="1" applyBorder="1" applyAlignment="1">
      <alignment vertical="center"/>
    </xf>
    <xf numFmtId="0" fontId="40" fillId="0" borderId="41" xfId="0" applyFont="1" applyBorder="1" applyAlignment="1">
      <alignment horizontal="center" vertical="center"/>
    </xf>
    <xf numFmtId="0" fontId="16" fillId="11" borderId="20" xfId="0" applyFont="1" applyFill="1" applyBorder="1" applyAlignment="1">
      <alignment horizontal="center" vertical="center"/>
    </xf>
    <xf numFmtId="0" fontId="16" fillId="11" borderId="24" xfId="0" applyFont="1" applyFill="1" applyBorder="1" applyAlignment="1">
      <alignment vertical="center" wrapText="1"/>
    </xf>
    <xf numFmtId="49" fontId="16" fillId="11" borderId="20" xfId="0" applyNumberFormat="1" applyFont="1" applyFill="1" applyBorder="1" applyAlignment="1">
      <alignment horizontal="center" vertical="center" wrapText="1"/>
    </xf>
    <xf numFmtId="10" fontId="16" fillId="11" borderId="20" xfId="2" applyNumberFormat="1" applyFont="1" applyFill="1" applyBorder="1" applyAlignment="1" applyProtection="1">
      <alignment horizontal="center" vertical="center" wrapText="1"/>
    </xf>
    <xf numFmtId="0" fontId="16" fillId="11" borderId="11" xfId="0" applyFont="1" applyFill="1" applyBorder="1" applyAlignment="1">
      <alignment vertical="center"/>
    </xf>
    <xf numFmtId="0" fontId="14" fillId="11" borderId="11" xfId="0" applyFont="1" applyFill="1" applyBorder="1" applyAlignment="1">
      <alignment vertical="center"/>
    </xf>
    <xf numFmtId="0" fontId="16" fillId="12" borderId="23" xfId="0" applyFont="1" applyFill="1" applyBorder="1" applyAlignment="1">
      <alignment horizontal="center" vertical="center" wrapText="1"/>
    </xf>
    <xf numFmtId="0" fontId="16" fillId="13" borderId="17" xfId="0" applyFont="1" applyFill="1" applyBorder="1" applyAlignment="1">
      <alignment horizontal="center" vertical="center"/>
    </xf>
    <xf numFmtId="0" fontId="16" fillId="13" borderId="19" xfId="0" applyFont="1" applyFill="1" applyBorder="1" applyAlignment="1">
      <alignment horizontal="center" vertical="center"/>
    </xf>
    <xf numFmtId="0" fontId="16" fillId="13" borderId="35" xfId="0" applyFont="1" applyFill="1" applyBorder="1" applyAlignment="1">
      <alignment horizontal="center" vertical="center" wrapText="1"/>
    </xf>
    <xf numFmtId="0" fontId="16" fillId="13" borderId="36" xfId="0" applyFont="1" applyFill="1" applyBorder="1" applyAlignment="1">
      <alignment horizontal="center" vertical="center" wrapText="1"/>
    </xf>
    <xf numFmtId="49" fontId="16" fillId="13" borderId="23" xfId="0" applyNumberFormat="1" applyFont="1" applyFill="1" applyBorder="1" applyAlignment="1">
      <alignment horizontal="center" vertical="center" wrapText="1"/>
    </xf>
    <xf numFmtId="0" fontId="16" fillId="13" borderId="24" xfId="0" applyFont="1" applyFill="1" applyBorder="1" applyAlignment="1">
      <alignment horizontal="center" vertical="center"/>
    </xf>
    <xf numFmtId="0" fontId="16" fillId="13" borderId="37" xfId="2" applyNumberFormat="1" applyFont="1" applyFill="1" applyBorder="1" applyAlignment="1" applyProtection="1">
      <alignment horizontal="center" vertical="center" wrapText="1"/>
    </xf>
    <xf numFmtId="10" fontId="16" fillId="13" borderId="17" xfId="2" applyNumberFormat="1" applyFont="1" applyFill="1" applyBorder="1" applyAlignment="1" applyProtection="1">
      <alignment horizontal="center" vertical="center" wrapText="1"/>
    </xf>
    <xf numFmtId="0" fontId="16" fillId="13" borderId="11" xfId="0" applyFont="1" applyFill="1" applyBorder="1" applyAlignment="1">
      <alignment horizontal="left" vertical="center"/>
    </xf>
    <xf numFmtId="0" fontId="14" fillId="13" borderId="11" xfId="0" applyFont="1" applyFill="1" applyBorder="1" applyAlignment="1">
      <alignment horizontal="left" vertical="center"/>
    </xf>
    <xf numFmtId="0" fontId="16" fillId="13" borderId="11" xfId="0" applyFont="1" applyFill="1" applyBorder="1" applyAlignment="1">
      <alignment vertical="center"/>
    </xf>
    <xf numFmtId="0" fontId="14" fillId="13" borderId="11" xfId="0" applyFont="1" applyFill="1" applyBorder="1" applyAlignment="1">
      <alignment vertical="center"/>
    </xf>
    <xf numFmtId="0" fontId="16" fillId="14" borderId="22" xfId="0" applyFont="1" applyFill="1" applyBorder="1" applyAlignment="1">
      <alignment horizontal="right" vertical="center" wrapText="1"/>
    </xf>
    <xf numFmtId="0" fontId="16" fillId="14" borderId="11" xfId="0" applyFont="1" applyFill="1" applyBorder="1" applyAlignment="1">
      <alignment horizontal="right" vertical="center" wrapText="1"/>
    </xf>
    <xf numFmtId="0" fontId="36" fillId="14" borderId="11" xfId="0" applyFont="1" applyFill="1" applyBorder="1" applyAlignment="1">
      <alignment vertical="center"/>
    </xf>
    <xf numFmtId="0" fontId="14" fillId="14" borderId="11" xfId="0" applyFont="1" applyFill="1" applyBorder="1" applyAlignment="1">
      <alignment vertical="center"/>
    </xf>
    <xf numFmtId="0" fontId="16" fillId="14" borderId="11" xfId="0" applyFont="1" applyFill="1" applyBorder="1" applyAlignment="1">
      <alignment horizontal="left" vertical="center"/>
    </xf>
    <xf numFmtId="0" fontId="14" fillId="14" borderId="11" xfId="0" applyFont="1" applyFill="1" applyBorder="1" applyAlignment="1">
      <alignment horizontal="left" vertical="center"/>
    </xf>
    <xf numFmtId="0" fontId="21" fillId="15" borderId="20" xfId="0" applyFont="1" applyFill="1" applyBorder="1" applyAlignment="1">
      <alignment horizontal="center" vertical="center" wrapText="1"/>
    </xf>
    <xf numFmtId="0" fontId="21" fillId="15" borderId="20" xfId="0" applyFont="1" applyFill="1" applyBorder="1" applyAlignment="1">
      <alignment horizontal="center" vertical="center"/>
    </xf>
    <xf numFmtId="0" fontId="16" fillId="12" borderId="40" xfId="0" applyFont="1" applyFill="1" applyBorder="1" applyAlignment="1">
      <alignment horizontal="center" vertical="center" wrapText="1"/>
    </xf>
    <xf numFmtId="0" fontId="40" fillId="0" borderId="13" xfId="0" applyFont="1" applyBorder="1" applyAlignment="1">
      <alignment horizontal="center" vertical="center"/>
    </xf>
    <xf numFmtId="0" fontId="8" fillId="0" borderId="13" xfId="0" applyFont="1" applyBorder="1" applyAlignment="1" applyProtection="1">
      <alignment horizontal="center"/>
      <protection locked="0"/>
    </xf>
    <xf numFmtId="0" fontId="40" fillId="0" borderId="0" xfId="0" applyFont="1" applyAlignment="1">
      <alignment horizontal="center"/>
    </xf>
    <xf numFmtId="0" fontId="21" fillId="15" borderId="27" xfId="0" applyFont="1" applyFill="1" applyBorder="1" applyAlignment="1">
      <alignment horizontal="center" vertical="center" wrapText="1"/>
    </xf>
    <xf numFmtId="0" fontId="27" fillId="6" borderId="10" xfId="0" applyFont="1" applyFill="1" applyBorder="1" applyAlignment="1">
      <alignment horizontal="center"/>
    </xf>
    <xf numFmtId="0" fontId="8" fillId="0" borderId="42" xfId="0" applyFont="1" applyBorder="1" applyAlignment="1" applyProtection="1">
      <alignment horizontal="center"/>
      <protection locked="0"/>
    </xf>
    <xf numFmtId="0" fontId="13" fillId="0" borderId="0" xfId="0" applyFont="1"/>
    <xf numFmtId="0" fontId="8" fillId="2" borderId="0" xfId="0" applyFont="1" applyFill="1" applyAlignment="1">
      <alignment horizontal="center" vertical="top"/>
    </xf>
    <xf numFmtId="0" fontId="30" fillId="2" borderId="0" xfId="0" applyFont="1" applyFill="1" applyAlignment="1">
      <alignment horizontal="left" vertical="top"/>
    </xf>
    <xf numFmtId="0" fontId="42" fillId="0" borderId="29" xfId="0" applyFont="1" applyBorder="1" applyAlignment="1" applyProtection="1">
      <alignment horizontal="center"/>
      <protection locked="0"/>
    </xf>
    <xf numFmtId="49" fontId="16" fillId="11" borderId="24" xfId="0" applyNumberFormat="1" applyFont="1" applyFill="1" applyBorder="1" applyAlignment="1">
      <alignment horizontal="center" vertical="center" wrapText="1"/>
    </xf>
    <xf numFmtId="0" fontId="16" fillId="11" borderId="43" xfId="0" applyFont="1" applyFill="1" applyBorder="1" applyAlignment="1">
      <alignment wrapText="1"/>
    </xf>
    <xf numFmtId="0" fontId="41" fillId="6" borderId="42" xfId="0" applyFont="1" applyFill="1" applyBorder="1"/>
    <xf numFmtId="0" fontId="14" fillId="0" borderId="0" xfId="0" applyFont="1" applyAlignment="1">
      <alignment horizontal="left" vertical="center"/>
    </xf>
    <xf numFmtId="0" fontId="41" fillId="6" borderId="0" xfId="0" applyFont="1" applyFill="1" applyAlignment="1">
      <alignment horizontal="center"/>
    </xf>
    <xf numFmtId="0" fontId="29" fillId="0" borderId="10" xfId="0" applyFont="1" applyBorder="1" applyAlignment="1">
      <alignment horizontal="center" vertical="center"/>
    </xf>
    <xf numFmtId="0" fontId="43" fillId="6" borderId="42" xfId="0" applyFont="1" applyFill="1" applyBorder="1" applyAlignment="1">
      <alignment horizontal="center" vertical="center"/>
    </xf>
    <xf numFmtId="0" fontId="6" fillId="10" borderId="3" xfId="0" applyFont="1" applyFill="1" applyBorder="1" applyAlignment="1">
      <alignment horizontal="center" vertical="center" wrapText="1"/>
    </xf>
    <xf numFmtId="0" fontId="0" fillId="0" borderId="0" xfId="0" applyAlignment="1">
      <alignment horizontal="left"/>
    </xf>
    <xf numFmtId="0" fontId="6" fillId="5" borderId="2" xfId="5" applyFont="1" applyFill="1" applyBorder="1" applyAlignment="1">
      <alignment horizontal="center" vertical="center" wrapText="1"/>
    </xf>
    <xf numFmtId="0" fontId="6" fillId="5" borderId="2" xfId="5" applyFont="1" applyFill="1" applyBorder="1"/>
    <xf numFmtId="0" fontId="8" fillId="0" borderId="0" xfId="5" applyFont="1" applyAlignment="1">
      <alignment horizontal="center"/>
    </xf>
    <xf numFmtId="49" fontId="9" fillId="0" borderId="0" xfId="5" applyNumberFormat="1" applyFont="1" applyAlignment="1">
      <alignment horizontal="center" vertical="center"/>
    </xf>
    <xf numFmtId="0" fontId="8" fillId="0" borderId="0" xfId="5" applyFont="1" applyAlignment="1">
      <alignment horizontal="left" vertical="center"/>
    </xf>
    <xf numFmtId="0" fontId="9" fillId="0" borderId="0" xfId="5" applyFont="1" applyAlignment="1">
      <alignment horizontal="left" vertical="center"/>
    </xf>
    <xf numFmtId="49" fontId="9" fillId="0" borderId="0" xfId="5" quotePrefix="1" applyNumberFormat="1" applyFont="1" applyAlignment="1">
      <alignment horizontal="center" vertical="center"/>
    </xf>
    <xf numFmtId="0" fontId="8" fillId="0" borderId="0" xfId="5" applyFont="1" applyAlignment="1">
      <alignment horizontal="center" wrapText="1"/>
    </xf>
    <xf numFmtId="49" fontId="9" fillId="0" borderId="0" xfId="5" applyNumberFormat="1" applyFont="1" applyAlignment="1">
      <alignment horizontal="center" vertical="center" wrapText="1"/>
    </xf>
    <xf numFmtId="0" fontId="8" fillId="0" borderId="0" xfId="5" applyFont="1" applyAlignment="1">
      <alignment horizontal="left" vertical="center" wrapText="1"/>
    </xf>
    <xf numFmtId="0" fontId="8" fillId="0" borderId="0" xfId="5" quotePrefix="1" applyFont="1" applyAlignment="1">
      <alignment horizontal="center"/>
    </xf>
    <xf numFmtId="49" fontId="11" fillId="0" borderId="0" xfId="5" applyNumberFormat="1" applyFont="1" applyAlignment="1">
      <alignment horizontal="center" vertical="center"/>
    </xf>
    <xf numFmtId="0" fontId="9" fillId="0" borderId="0" xfId="5" applyFont="1" applyAlignment="1">
      <alignment horizontal="center"/>
    </xf>
    <xf numFmtId="0" fontId="8" fillId="0" borderId="0" xfId="5" applyFont="1" applyAlignment="1">
      <alignment horizontal="center" vertical="center"/>
    </xf>
    <xf numFmtId="49" fontId="12" fillId="0" borderId="0" xfId="5" applyNumberFormat="1" applyFont="1" applyAlignment="1">
      <alignment horizontal="center"/>
    </xf>
    <xf numFmtId="0" fontId="1" fillId="0" borderId="0" xfId="0" applyFont="1" applyAlignment="1">
      <alignment horizontal="left" vertical="center"/>
    </xf>
    <xf numFmtId="0" fontId="13" fillId="3" borderId="0" xfId="0" applyFont="1" applyFill="1" applyAlignment="1">
      <alignment horizontal="left" vertical="center"/>
    </xf>
    <xf numFmtId="0" fontId="0" fillId="16" borderId="0" xfId="0" applyFill="1"/>
    <xf numFmtId="164" fontId="1" fillId="3" borderId="45" xfId="0" applyNumberFormat="1" applyFont="1" applyFill="1" applyBorder="1"/>
    <xf numFmtId="0" fontId="1" fillId="3" borderId="46" xfId="0" applyFont="1" applyFill="1" applyBorder="1" applyAlignment="1">
      <alignment horizontal="left"/>
    </xf>
    <xf numFmtId="164" fontId="1" fillId="3" borderId="14" xfId="0" applyNumberFormat="1" applyFont="1" applyFill="1" applyBorder="1"/>
    <xf numFmtId="0" fontId="1" fillId="3" borderId="16" xfId="0" applyFont="1" applyFill="1" applyBorder="1" applyAlignment="1">
      <alignment horizontal="left"/>
    </xf>
    <xf numFmtId="0" fontId="49" fillId="0" borderId="0" xfId="0" applyFont="1" applyAlignment="1" applyProtection="1">
      <alignment horizontal="left"/>
      <protection locked="0"/>
    </xf>
    <xf numFmtId="0" fontId="8" fillId="0" borderId="31" xfId="0" applyFont="1" applyBorder="1" applyProtection="1">
      <protection locked="0"/>
    </xf>
    <xf numFmtId="0" fontId="8" fillId="0" borderId="6" xfId="2" applyNumberFormat="1" applyFont="1" applyFill="1" applyBorder="1" applyAlignment="1" applyProtection="1">
      <alignment horizontal="center"/>
      <protection locked="0"/>
    </xf>
    <xf numFmtId="10" fontId="8" fillId="0" borderId="29" xfId="2" applyNumberFormat="1" applyFont="1" applyFill="1" applyBorder="1" applyAlignment="1" applyProtection="1">
      <alignment horizontal="center"/>
      <protection locked="0"/>
    </xf>
    <xf numFmtId="165" fontId="0" fillId="0" borderId="0" xfId="0" applyNumberFormat="1" applyProtection="1">
      <protection locked="0"/>
    </xf>
    <xf numFmtId="0" fontId="16" fillId="13" borderId="17" xfId="0" applyFont="1" applyFill="1" applyBorder="1" applyAlignment="1">
      <alignment horizontal="center" vertical="center" wrapText="1"/>
    </xf>
    <xf numFmtId="43" fontId="0" fillId="16" borderId="0" xfId="6" applyFont="1" applyFill="1"/>
    <xf numFmtId="166" fontId="1" fillId="3" borderId="45" xfId="6" applyNumberFormat="1" applyFont="1" applyFill="1" applyBorder="1"/>
    <xf numFmtId="166" fontId="1" fillId="3" borderId="14" xfId="6" applyNumberFormat="1" applyFont="1" applyFill="1" applyBorder="1"/>
    <xf numFmtId="0" fontId="16" fillId="13" borderId="43" xfId="0" applyFont="1" applyFill="1" applyBorder="1" applyAlignment="1">
      <alignment wrapText="1"/>
    </xf>
    <xf numFmtId="49" fontId="16" fillId="13" borderId="24" xfId="0" applyNumberFormat="1" applyFont="1" applyFill="1" applyBorder="1" applyAlignment="1">
      <alignment horizontal="center" vertical="center" wrapText="1"/>
    </xf>
    <xf numFmtId="0" fontId="16" fillId="13" borderId="20" xfId="0" applyFont="1" applyFill="1" applyBorder="1" applyAlignment="1">
      <alignment horizontal="center" vertical="center"/>
    </xf>
    <xf numFmtId="0" fontId="0" fillId="13" borderId="0" xfId="0" applyFill="1"/>
    <xf numFmtId="43" fontId="0" fillId="13" borderId="0" xfId="6" applyFont="1" applyFill="1"/>
    <xf numFmtId="0" fontId="0" fillId="13" borderId="0" xfId="0" applyFill="1" applyAlignment="1">
      <alignment horizontal="center"/>
    </xf>
    <xf numFmtId="166" fontId="1" fillId="3" borderId="12" xfId="6" applyNumberFormat="1" applyFont="1" applyFill="1" applyBorder="1"/>
    <xf numFmtId="0" fontId="1" fillId="3" borderId="13" xfId="0" applyFont="1" applyFill="1" applyBorder="1" applyAlignment="1">
      <alignment horizontal="left"/>
    </xf>
    <xf numFmtId="3" fontId="0" fillId="0" borderId="0" xfId="0" applyNumberFormat="1"/>
    <xf numFmtId="4" fontId="0" fillId="0" borderId="0" xfId="0" applyNumberFormat="1"/>
    <xf numFmtId="0" fontId="51" fillId="0" borderId="0" xfId="0" applyFont="1"/>
    <xf numFmtId="0" fontId="16" fillId="9" borderId="25" xfId="0" applyFont="1" applyFill="1" applyBorder="1" applyAlignment="1">
      <alignment horizontal="center" vertical="center" wrapText="1"/>
    </xf>
    <xf numFmtId="0" fontId="16" fillId="9" borderId="26" xfId="0" applyFont="1" applyFill="1" applyBorder="1" applyAlignment="1">
      <alignment horizontal="center" vertical="center" wrapText="1"/>
    </xf>
    <xf numFmtId="0" fontId="16" fillId="8" borderId="25" xfId="0" applyFont="1" applyFill="1" applyBorder="1" applyAlignment="1">
      <alignment horizontal="center" vertical="center" wrapText="1"/>
    </xf>
    <xf numFmtId="0" fontId="16" fillId="8" borderId="26" xfId="0" applyFont="1" applyFill="1" applyBorder="1" applyAlignment="1">
      <alignment horizontal="center" vertical="center" wrapText="1"/>
    </xf>
    <xf numFmtId="0" fontId="14" fillId="0" borderId="22" xfId="0" applyFont="1" applyBorder="1" applyAlignment="1" applyProtection="1">
      <alignment horizontal="left" vertical="center"/>
      <protection locked="0"/>
    </xf>
    <xf numFmtId="0" fontId="14" fillId="0" borderId="11" xfId="0" applyFont="1" applyBorder="1" applyAlignment="1" applyProtection="1">
      <alignment horizontal="left" vertical="center"/>
      <protection locked="0"/>
    </xf>
    <xf numFmtId="49" fontId="14" fillId="0" borderId="11" xfId="0" applyNumberFormat="1" applyFont="1" applyBorder="1" applyAlignment="1" applyProtection="1">
      <alignment horizontal="left" vertical="center"/>
      <protection locked="0"/>
    </xf>
    <xf numFmtId="14" fontId="14" fillId="0" borderId="11" xfId="0" applyNumberFormat="1" applyFont="1" applyBorder="1" applyAlignment="1" applyProtection="1">
      <alignment horizontal="left" vertical="center"/>
      <protection locked="0"/>
    </xf>
    <xf numFmtId="0" fontId="54" fillId="0" borderId="0" xfId="0" applyFont="1" applyAlignment="1">
      <alignment horizontal="left" indent="3"/>
    </xf>
    <xf numFmtId="0" fontId="54" fillId="0" borderId="0" xfId="0" applyFont="1" applyAlignment="1">
      <alignment horizontal="left" vertical="center" indent="3"/>
    </xf>
    <xf numFmtId="0" fontId="47" fillId="3" borderId="0" xfId="0" applyFont="1" applyFill="1" applyAlignment="1">
      <alignment vertical="center" wrapText="1"/>
    </xf>
    <xf numFmtId="0" fontId="14" fillId="0" borderId="3" xfId="0" applyFont="1" applyBorder="1" applyAlignment="1">
      <alignment horizontal="left" vertical="center"/>
    </xf>
    <xf numFmtId="0" fontId="14" fillId="0" borderId="5" xfId="0" applyFont="1" applyBorder="1" applyAlignment="1">
      <alignment horizontal="right" vertical="center"/>
    </xf>
    <xf numFmtId="0" fontId="14" fillId="0" borderId="2" xfId="0" applyFont="1" applyBorder="1" applyAlignment="1">
      <alignment vertical="center"/>
    </xf>
    <xf numFmtId="0" fontId="55" fillId="0" borderId="0" xfId="0" applyFont="1" applyAlignment="1">
      <alignment horizontal="center" vertical="center"/>
    </xf>
    <xf numFmtId="0" fontId="2" fillId="0" borderId="0" xfId="1" applyAlignment="1" applyProtection="1"/>
    <xf numFmtId="0" fontId="6" fillId="5" borderId="2" xfId="5" applyFont="1" applyFill="1" applyBorder="1" applyAlignment="1">
      <alignment horizontal="left" vertical="center" wrapText="1"/>
    </xf>
    <xf numFmtId="0" fontId="7" fillId="5" borderId="2" xfId="5" applyFont="1" applyFill="1" applyBorder="1" applyAlignment="1">
      <alignment horizontal="left" vertical="center" wrapText="1"/>
    </xf>
    <xf numFmtId="0" fontId="3" fillId="0" borderId="0" xfId="5" applyAlignment="1">
      <alignment horizontal="center"/>
    </xf>
    <xf numFmtId="0" fontId="3" fillId="0" borderId="0" xfId="5" applyAlignment="1">
      <alignment horizontal="left" vertical="top" wrapText="1"/>
    </xf>
    <xf numFmtId="0" fontId="6" fillId="5" borderId="2" xfId="5" applyFont="1" applyFill="1" applyBorder="1" applyAlignment="1">
      <alignment horizontal="left"/>
    </xf>
    <xf numFmtId="0" fontId="27" fillId="6" borderId="13" xfId="0" applyFont="1" applyFill="1" applyBorder="1" applyAlignment="1">
      <alignment horizontal="left" vertical="center"/>
    </xf>
    <xf numFmtId="0" fontId="16" fillId="13" borderId="28" xfId="0" applyFont="1" applyFill="1" applyBorder="1" applyAlignment="1">
      <alignment horizontal="center" vertical="center" wrapText="1"/>
    </xf>
    <xf numFmtId="0" fontId="0" fillId="0" borderId="0" xfId="0" applyAlignment="1" applyProtection="1">
      <alignment horizontal="center"/>
      <protection locked="0"/>
    </xf>
    <xf numFmtId="0" fontId="27" fillId="6" borderId="0" xfId="0" applyFont="1" applyFill="1" applyAlignment="1">
      <alignment horizontal="left"/>
    </xf>
    <xf numFmtId="0" fontId="16" fillId="11" borderId="37" xfId="0" applyFont="1" applyFill="1" applyBorder="1" applyAlignment="1">
      <alignment horizontal="center" vertical="center" wrapText="1"/>
    </xf>
    <xf numFmtId="0" fontId="50" fillId="0" borderId="29" xfId="0" applyFont="1" applyBorder="1" applyAlignment="1" applyProtection="1">
      <alignment horizontal="left"/>
      <protection locked="0"/>
    </xf>
    <xf numFmtId="167" fontId="8" fillId="0" borderId="6" xfId="6" applyNumberFormat="1" applyFont="1" applyBorder="1" applyAlignment="1" applyProtection="1">
      <alignment horizontal="center"/>
      <protection locked="0"/>
    </xf>
    <xf numFmtId="0" fontId="50" fillId="0" borderId="12" xfId="0" applyFont="1" applyBorder="1" applyAlignment="1" applyProtection="1">
      <alignment horizontal="left"/>
      <protection locked="0"/>
    </xf>
    <xf numFmtId="168" fontId="56" fillId="17" borderId="29" xfId="6" applyNumberFormat="1" applyFont="1" applyFill="1" applyBorder="1" applyAlignment="1" applyProtection="1">
      <alignment horizontal="center"/>
      <protection locked="0"/>
    </xf>
    <xf numFmtId="169" fontId="56" fillId="16" borderId="10" xfId="6" applyNumberFormat="1" applyFont="1" applyFill="1" applyBorder="1" applyAlignment="1" applyProtection="1">
      <alignment horizontal="center"/>
      <protection locked="0"/>
    </xf>
    <xf numFmtId="0" fontId="6" fillId="12" borderId="5" xfId="0" applyFont="1" applyFill="1" applyBorder="1" applyAlignment="1">
      <alignment horizontal="center" vertical="center"/>
    </xf>
    <xf numFmtId="0" fontId="6" fillId="5" borderId="0" xfId="5" applyFont="1" applyFill="1" applyAlignment="1">
      <alignment horizontal="left"/>
    </xf>
    <xf numFmtId="0" fontId="43" fillId="6" borderId="0" xfId="0" applyFont="1" applyFill="1" applyAlignment="1">
      <alignment horizontal="center" vertical="center"/>
    </xf>
    <xf numFmtId="0" fontId="42" fillId="0" borderId="0" xfId="0" applyFont="1" applyAlignment="1" applyProtection="1">
      <alignment horizontal="center"/>
      <protection locked="0"/>
    </xf>
    <xf numFmtId="0" fontId="9" fillId="6" borderId="0" xfId="0" applyFont="1" applyFill="1" applyAlignment="1">
      <alignment horizontal="center" vertical="center"/>
    </xf>
    <xf numFmtId="0" fontId="16" fillId="8" borderId="43"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16" fillId="9" borderId="43" xfId="0" applyFont="1" applyFill="1" applyBorder="1" applyAlignment="1">
      <alignment horizontal="center" vertical="center" wrapText="1"/>
    </xf>
    <xf numFmtId="0" fontId="9" fillId="0" borderId="48" xfId="0" applyFont="1" applyBorder="1" applyAlignment="1">
      <alignment horizontal="center"/>
    </xf>
    <xf numFmtId="0" fontId="9" fillId="0" borderId="29" xfId="0" applyFont="1" applyBorder="1" applyAlignment="1">
      <alignment horizontal="center"/>
    </xf>
    <xf numFmtId="0" fontId="9" fillId="0" borderId="47" xfId="0" applyFont="1" applyBorder="1" applyAlignment="1">
      <alignment horizontal="center"/>
    </xf>
    <xf numFmtId="0" fontId="9" fillId="0" borderId="39" xfId="0" applyFont="1" applyBorder="1" applyAlignment="1">
      <alignment horizontal="center" vertical="center"/>
    </xf>
    <xf numFmtId="0" fontId="9" fillId="0" borderId="9" xfId="0" applyFont="1" applyBorder="1" applyAlignment="1">
      <alignment horizontal="center" vertical="center"/>
    </xf>
    <xf numFmtId="0" fontId="1" fillId="3" borderId="0" xfId="0" applyFont="1" applyFill="1" applyAlignment="1">
      <alignment horizontal="left"/>
    </xf>
    <xf numFmtId="0" fontId="14" fillId="18" borderId="0" xfId="0" applyFont="1" applyFill="1" applyAlignment="1">
      <alignment vertical="center"/>
    </xf>
    <xf numFmtId="0" fontId="16" fillId="18" borderId="0" xfId="0" applyFont="1" applyFill="1" applyAlignment="1">
      <alignment vertical="center"/>
    </xf>
    <xf numFmtId="0" fontId="14" fillId="3" borderId="0" xfId="0" applyFont="1" applyFill="1" applyAlignment="1">
      <alignment horizontal="left" vertical="center" indent="8"/>
    </xf>
    <xf numFmtId="0" fontId="14" fillId="14" borderId="0" xfId="0" applyFont="1" applyFill="1" applyAlignment="1">
      <alignment vertical="center"/>
    </xf>
    <xf numFmtId="0" fontId="14" fillId="13" borderId="0" xfId="0" applyFont="1" applyFill="1" applyAlignment="1">
      <alignment vertical="center"/>
    </xf>
    <xf numFmtId="0" fontId="14" fillId="11" borderId="0" xfId="0" applyFont="1" applyFill="1" applyAlignment="1">
      <alignment vertical="center"/>
    </xf>
    <xf numFmtId="0" fontId="51" fillId="0" borderId="0" xfId="0" applyFont="1" applyAlignment="1">
      <alignment vertical="center"/>
    </xf>
    <xf numFmtId="0" fontId="58" fillId="0" borderId="0" xfId="1" applyFont="1" applyAlignment="1" applyProtection="1">
      <alignment vertical="center"/>
    </xf>
    <xf numFmtId="0" fontId="9" fillId="0" borderId="0" xfId="3" applyFont="1" applyAlignment="1">
      <alignment horizontal="left" vertical="center"/>
    </xf>
    <xf numFmtId="0" fontId="3" fillId="0" borderId="0" xfId="5" applyAlignment="1">
      <alignment horizontal="left" vertical="center" wrapText="1"/>
    </xf>
    <xf numFmtId="0" fontId="3" fillId="0" borderId="0" xfId="5" applyAlignment="1">
      <alignment horizontal="center" vertical="center"/>
    </xf>
    <xf numFmtId="0" fontId="0" fillId="0" borderId="0" xfId="0" applyAlignment="1">
      <alignment vertical="center"/>
    </xf>
    <xf numFmtId="0" fontId="9" fillId="0" borderId="0" xfId="3" applyFont="1" applyAlignment="1">
      <alignment horizontal="left" vertical="center" wrapText="1"/>
    </xf>
    <xf numFmtId="0" fontId="14" fillId="3" borderId="0" xfId="0" applyFont="1" applyFill="1" applyAlignment="1">
      <alignment vertical="top"/>
    </xf>
    <xf numFmtId="0" fontId="8" fillId="3" borderId="0" xfId="0" applyFont="1" applyFill="1" applyAlignment="1">
      <alignment vertical="center"/>
    </xf>
    <xf numFmtId="0" fontId="16" fillId="0" borderId="0" xfId="0" applyFont="1" applyAlignment="1">
      <alignment vertical="center"/>
    </xf>
    <xf numFmtId="0" fontId="19" fillId="0" borderId="0" xfId="1" applyFont="1" applyAlignment="1" applyProtection="1">
      <alignment horizontal="left" vertical="center"/>
    </xf>
    <xf numFmtId="0" fontId="14" fillId="3" borderId="0" xfId="0" applyFont="1" applyFill="1" applyAlignment="1">
      <alignment horizontal="left" vertical="center" wrapText="1"/>
    </xf>
    <xf numFmtId="0" fontId="21" fillId="11" borderId="0" xfId="0" applyFont="1" applyFill="1" applyAlignment="1">
      <alignment horizontal="left"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22" fillId="3" borderId="3" xfId="0" applyFont="1" applyFill="1" applyBorder="1" applyAlignment="1">
      <alignment horizontal="left" vertical="center" wrapText="1"/>
    </xf>
    <xf numFmtId="0" fontId="22" fillId="3" borderId="4" xfId="0" applyFont="1" applyFill="1" applyBorder="1" applyAlignment="1">
      <alignment horizontal="left" vertical="center" wrapText="1"/>
    </xf>
    <xf numFmtId="0" fontId="22" fillId="3" borderId="5" xfId="0" applyFont="1" applyFill="1" applyBorder="1" applyAlignment="1">
      <alignment horizontal="left" vertical="center" wrapText="1"/>
    </xf>
    <xf numFmtId="0" fontId="14" fillId="13" borderId="11" xfId="0" applyFont="1" applyFill="1" applyBorder="1" applyAlignment="1">
      <alignment horizontal="left" vertical="center" wrapText="1"/>
    </xf>
    <xf numFmtId="0" fontId="14" fillId="11" borderId="11" xfId="0" applyFont="1" applyFill="1" applyBorder="1" applyAlignment="1">
      <alignment horizontal="left" vertical="center" wrapText="1"/>
    </xf>
    <xf numFmtId="0" fontId="22" fillId="3" borderId="0" xfId="0" applyFont="1" applyFill="1" applyAlignment="1">
      <alignment horizontal="left" vertical="center" wrapText="1"/>
    </xf>
    <xf numFmtId="0" fontId="21" fillId="0" borderId="0" xfId="1" applyFont="1" applyFill="1" applyBorder="1" applyAlignment="1" applyProtection="1">
      <alignment horizontal="left" vertical="top"/>
    </xf>
    <xf numFmtId="0" fontId="22" fillId="0" borderId="0" xfId="1" applyFont="1" applyFill="1" applyBorder="1" applyAlignment="1" applyProtection="1">
      <alignment horizontal="left" vertical="center"/>
    </xf>
    <xf numFmtId="0" fontId="52" fillId="0" borderId="0" xfId="1" applyFont="1" applyFill="1" applyBorder="1" applyAlignment="1" applyProtection="1">
      <alignment horizontal="left" vertical="top"/>
    </xf>
    <xf numFmtId="0" fontId="53" fillId="0" borderId="0" xfId="1" applyFont="1" applyFill="1" applyBorder="1" applyAlignment="1" applyProtection="1">
      <alignment horizontal="left" vertical="top"/>
    </xf>
    <xf numFmtId="0" fontId="48" fillId="3" borderId="0" xfId="0" applyFont="1" applyFill="1" applyAlignment="1">
      <alignment horizontal="left" vertical="center" wrapText="1"/>
    </xf>
    <xf numFmtId="0" fontId="17" fillId="3" borderId="0" xfId="0" applyFont="1" applyFill="1" applyAlignment="1">
      <alignment horizontal="left" wrapText="1"/>
    </xf>
    <xf numFmtId="0" fontId="19" fillId="0" borderId="0" xfId="1" applyFont="1" applyFill="1" applyAlignment="1" applyProtection="1">
      <alignment horizontal="left" vertical="center"/>
    </xf>
    <xf numFmtId="0" fontId="20" fillId="3" borderId="0" xfId="0" applyFont="1" applyFill="1" applyAlignment="1">
      <alignment horizontal="left" vertical="center" wrapText="1"/>
    </xf>
    <xf numFmtId="0" fontId="14" fillId="14" borderId="11" xfId="0" applyFont="1" applyFill="1" applyBorder="1" applyAlignment="1">
      <alignment horizontal="left" vertical="center" wrapText="1"/>
    </xf>
    <xf numFmtId="0" fontId="36" fillId="0" borderId="11" xfId="0" applyFont="1" applyBorder="1" applyAlignment="1">
      <alignment horizontal="center" vertical="center"/>
    </xf>
    <xf numFmtId="0" fontId="20" fillId="0" borderId="0" xfId="0" applyFont="1" applyAlignment="1">
      <alignment horizontal="left" vertical="center" wrapText="1"/>
    </xf>
    <xf numFmtId="0" fontId="13" fillId="3" borderId="0" xfId="0" applyFont="1" applyFill="1" applyAlignment="1">
      <alignment horizontal="left" vertical="center"/>
    </xf>
    <xf numFmtId="0" fontId="16" fillId="13" borderId="0" xfId="0" applyFont="1" applyFill="1" applyAlignment="1">
      <alignment horizontal="left" vertical="center"/>
    </xf>
    <xf numFmtId="0" fontId="16" fillId="3" borderId="3" xfId="0" applyFont="1" applyFill="1" applyBorder="1" applyAlignment="1">
      <alignment horizontal="left" vertical="center" wrapText="1"/>
    </xf>
    <xf numFmtId="0" fontId="16" fillId="3" borderId="4" xfId="0" applyFont="1" applyFill="1" applyBorder="1" applyAlignment="1">
      <alignment horizontal="left" vertical="center" wrapText="1"/>
    </xf>
    <xf numFmtId="0" fontId="16" fillId="3" borderId="5" xfId="0" applyFont="1" applyFill="1" applyBorder="1" applyAlignment="1">
      <alignment horizontal="left" vertical="center" wrapText="1"/>
    </xf>
    <xf numFmtId="0" fontId="16" fillId="14" borderId="0" xfId="0" applyFont="1" applyFill="1" applyAlignment="1">
      <alignment horizontal="left" vertical="center"/>
    </xf>
    <xf numFmtId="0" fontId="14" fillId="0" borderId="0" xfId="0" applyFont="1" applyAlignment="1">
      <alignment horizontal="left" vertical="center" wrapText="1"/>
    </xf>
    <xf numFmtId="0" fontId="38" fillId="7" borderId="0" xfId="0" applyFont="1" applyFill="1" applyAlignment="1">
      <alignment horizontal="center" vertical="center"/>
    </xf>
    <xf numFmtId="0" fontId="14" fillId="0" borderId="0" xfId="0" applyFont="1" applyAlignment="1">
      <alignment horizontal="center"/>
    </xf>
    <xf numFmtId="0" fontId="14" fillId="0" borderId="0" xfId="0" applyFont="1" applyAlignment="1">
      <alignment horizontal="left" vertical="center"/>
    </xf>
    <xf numFmtId="0" fontId="14" fillId="0" borderId="0" xfId="0" applyFont="1" applyAlignment="1">
      <alignment horizontal="right" vertical="center"/>
    </xf>
    <xf numFmtId="0" fontId="31" fillId="7" borderId="21" xfId="0" applyFont="1" applyFill="1" applyBorder="1" applyAlignment="1">
      <alignment horizontal="center" vertical="center"/>
    </xf>
    <xf numFmtId="0" fontId="0" fillId="0" borderId="0" xfId="0" applyAlignment="1">
      <alignment horizontal="left"/>
    </xf>
    <xf numFmtId="0" fontId="6" fillId="12" borderId="3" xfId="0" applyFont="1" applyFill="1" applyBorder="1" applyAlignment="1">
      <alignment horizontal="center" vertical="center"/>
    </xf>
    <xf numFmtId="0" fontId="6" fillId="12" borderId="4" xfId="0" applyFont="1" applyFill="1" applyBorder="1" applyAlignment="1">
      <alignment horizontal="center" vertical="center"/>
    </xf>
    <xf numFmtId="0" fontId="6" fillId="12" borderId="5" xfId="0" applyFont="1" applyFill="1" applyBorder="1" applyAlignment="1">
      <alignment horizontal="center" vertical="center"/>
    </xf>
    <xf numFmtId="0" fontId="30" fillId="2" borderId="32" xfId="0" applyFont="1" applyFill="1" applyBorder="1" applyAlignment="1">
      <alignment horizontal="left" vertical="top"/>
    </xf>
    <xf numFmtId="0" fontId="30" fillId="2" borderId="2" xfId="0" applyFont="1" applyFill="1" applyBorder="1" applyAlignment="1">
      <alignment horizontal="left" vertical="top"/>
    </xf>
    <xf numFmtId="0" fontId="30" fillId="2" borderId="33" xfId="0" applyFont="1" applyFill="1" applyBorder="1" applyAlignment="1">
      <alignment horizontal="left" vertical="top"/>
    </xf>
    <xf numFmtId="0" fontId="8" fillId="2" borderId="6" xfId="0" applyFont="1" applyFill="1" applyBorder="1" applyAlignment="1">
      <alignment horizontal="center"/>
    </xf>
    <xf numFmtId="0" fontId="8" fillId="2" borderId="0" xfId="0" applyFont="1" applyFill="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16" fillId="12" borderId="39" xfId="0" applyFont="1" applyFill="1" applyBorder="1" applyAlignment="1">
      <alignment horizontal="center" vertical="center" wrapText="1"/>
    </xf>
    <xf numFmtId="0" fontId="16" fillId="12" borderId="40" xfId="0" applyFont="1" applyFill="1" applyBorder="1" applyAlignment="1">
      <alignment horizontal="center" vertical="center" wrapText="1"/>
    </xf>
    <xf numFmtId="0" fontId="30" fillId="2" borderId="14" xfId="0" applyFont="1" applyFill="1" applyBorder="1" applyAlignment="1">
      <alignment horizontal="left" vertical="top"/>
    </xf>
    <xf numFmtId="0" fontId="30" fillId="2" borderId="15" xfId="0" applyFont="1" applyFill="1" applyBorder="1" applyAlignment="1">
      <alignment horizontal="left" vertical="top"/>
    </xf>
    <xf numFmtId="0" fontId="30" fillId="2" borderId="16" xfId="0" applyFont="1" applyFill="1" applyBorder="1" applyAlignment="1">
      <alignment horizontal="left" vertical="top"/>
    </xf>
    <xf numFmtId="0" fontId="6" fillId="12" borderId="30" xfId="0" applyFont="1" applyFill="1" applyBorder="1" applyAlignment="1">
      <alignment horizontal="center" vertical="center"/>
    </xf>
    <xf numFmtId="0" fontId="6" fillId="12" borderId="1" xfId="0" applyFont="1" applyFill="1" applyBorder="1" applyAlignment="1">
      <alignment horizontal="center" vertical="center"/>
    </xf>
    <xf numFmtId="0" fontId="16" fillId="12" borderId="7" xfId="0" applyFont="1" applyFill="1" applyBorder="1" applyAlignment="1">
      <alignment horizontal="center" vertical="center" wrapText="1"/>
    </xf>
    <xf numFmtId="0" fontId="16" fillId="12" borderId="26" xfId="0" applyFont="1" applyFill="1" applyBorder="1" applyAlignment="1">
      <alignment horizontal="center" vertical="center" wrapText="1"/>
    </xf>
    <xf numFmtId="0" fontId="6" fillId="12" borderId="10" xfId="0" applyFont="1" applyFill="1" applyBorder="1" applyAlignment="1">
      <alignment horizontal="center" vertical="center" wrapText="1"/>
    </xf>
    <xf numFmtId="0" fontId="6" fillId="12" borderId="26" xfId="0" applyFont="1" applyFill="1" applyBorder="1" applyAlignment="1">
      <alignment horizontal="center" vertical="center" wrapText="1"/>
    </xf>
    <xf numFmtId="0" fontId="6" fillId="12" borderId="10" xfId="0" applyFont="1" applyFill="1" applyBorder="1" applyAlignment="1">
      <alignment horizontal="center" vertical="center"/>
    </xf>
    <xf numFmtId="0" fontId="6" fillId="12" borderId="42" xfId="0" applyFont="1" applyFill="1" applyBorder="1" applyAlignment="1">
      <alignment horizontal="center" vertical="center"/>
    </xf>
    <xf numFmtId="0" fontId="6" fillId="12" borderId="6" xfId="0" applyFont="1" applyFill="1" applyBorder="1" applyAlignment="1">
      <alignment horizontal="center" vertical="center"/>
    </xf>
    <xf numFmtId="0" fontId="16" fillId="15" borderId="7" xfId="0" applyFont="1" applyFill="1" applyBorder="1" applyAlignment="1">
      <alignment horizontal="center" vertical="center" wrapText="1"/>
    </xf>
    <xf numFmtId="0" fontId="16" fillId="15" borderId="26" xfId="0" applyFont="1" applyFill="1" applyBorder="1" applyAlignment="1">
      <alignment horizontal="center" vertical="center" wrapText="1"/>
    </xf>
    <xf numFmtId="0" fontId="8" fillId="2" borderId="12" xfId="0" applyFont="1" applyFill="1" applyBorder="1" applyAlignment="1">
      <alignment horizontal="center" vertical="top"/>
    </xf>
    <xf numFmtId="0" fontId="8" fillId="2" borderId="0" xfId="0" applyFont="1" applyFill="1" applyAlignment="1">
      <alignment horizontal="center" vertical="top"/>
    </xf>
    <xf numFmtId="0" fontId="8" fillId="2" borderId="13" xfId="0" applyFont="1" applyFill="1" applyBorder="1" applyAlignment="1">
      <alignment horizontal="center" vertical="top"/>
    </xf>
    <xf numFmtId="0" fontId="7" fillId="15" borderId="3" xfId="0" applyFont="1" applyFill="1" applyBorder="1" applyAlignment="1">
      <alignment horizontal="center" vertical="center"/>
    </xf>
    <xf numFmtId="0" fontId="7" fillId="15" borderId="4" xfId="0" applyFont="1" applyFill="1" applyBorder="1" applyAlignment="1">
      <alignment horizontal="center" vertical="center"/>
    </xf>
    <xf numFmtId="0" fontId="7" fillId="15" borderId="5" xfId="0" applyFont="1" applyFill="1" applyBorder="1" applyAlignment="1">
      <alignment horizontal="center" vertical="center"/>
    </xf>
    <xf numFmtId="0" fontId="6" fillId="15" borderId="3" xfId="0" applyFont="1" applyFill="1" applyBorder="1" applyAlignment="1">
      <alignment horizontal="center" vertical="center" wrapText="1"/>
    </xf>
    <xf numFmtId="0" fontId="6" fillId="15" borderId="4"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26" xfId="0" applyFont="1" applyFill="1" applyBorder="1" applyAlignment="1">
      <alignment horizontal="center" vertical="center"/>
    </xf>
    <xf numFmtId="0" fontId="6" fillId="15" borderId="7" xfId="0" applyFont="1" applyFill="1" applyBorder="1" applyAlignment="1">
      <alignment horizontal="center" vertical="center"/>
    </xf>
    <xf numFmtId="0" fontId="6" fillId="15" borderId="44" xfId="0" applyFont="1" applyFill="1" applyBorder="1" applyAlignment="1">
      <alignment horizontal="center" vertical="center" wrapText="1"/>
    </xf>
    <xf numFmtId="0" fontId="6" fillId="15" borderId="26"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30"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6" fillId="15" borderId="10" xfId="0" applyFont="1" applyFill="1" applyBorder="1" applyAlignment="1">
      <alignment horizontal="center" vertical="center"/>
    </xf>
    <xf numFmtId="0" fontId="6" fillId="15" borderId="42" xfId="0" applyFont="1" applyFill="1" applyBorder="1" applyAlignment="1">
      <alignment horizontal="center" vertical="center"/>
    </xf>
    <xf numFmtId="0" fontId="6" fillId="15" borderId="6" xfId="0" applyFont="1" applyFill="1" applyBorder="1" applyAlignment="1">
      <alignment horizontal="center" vertical="center"/>
    </xf>
  </cellXfs>
  <cellStyles count="7">
    <cellStyle name="Comma" xfId="6" builtinId="3"/>
    <cellStyle name="Hyperlink" xfId="1" builtinId="8"/>
    <cellStyle name="Normal" xfId="0" builtinId="0"/>
    <cellStyle name="Normal 2" xfId="5" xr:uid="{3F63299D-8869-4D0B-806A-70AFB04B543C}"/>
    <cellStyle name="Normal 3" xfId="4" xr:uid="{00000000-0005-0000-0000-000002000000}"/>
    <cellStyle name="Normal 4" xfId="3" xr:uid="{00000000-0005-0000-0000-000003000000}"/>
    <cellStyle name="Percent" xfId="2" builtinId="5"/>
  </cellStyles>
  <dxfs count="59">
    <dxf>
      <numFmt numFmtId="3" formatCode="#,##0"/>
    </dxf>
    <dxf>
      <fill>
        <patternFill>
          <bgColor theme="7" tint="0.39994506668294322"/>
        </patternFill>
      </fill>
    </dxf>
    <dxf>
      <fill>
        <patternFill>
          <bgColor theme="7" tint="0.39994506668294322"/>
        </patternFill>
      </fill>
    </dxf>
    <dxf>
      <fill>
        <patternFill>
          <bgColor theme="7" tint="0.39994506668294322"/>
        </patternFill>
      </fill>
    </dxf>
    <dxf>
      <numFmt numFmtId="3" formatCode="#,##0"/>
    </dxf>
    <dxf>
      <numFmt numFmtId="3" formatCode="#,##0"/>
    </dxf>
    <dxf>
      <fill>
        <patternFill>
          <bgColor theme="7" tint="0.39994506668294322"/>
        </patternFill>
      </fill>
    </dxf>
    <dxf>
      <numFmt numFmtId="3" formatCode="#,##0"/>
    </dxf>
    <dxf>
      <fill>
        <patternFill>
          <bgColor theme="7" tint="0.39994506668294322"/>
        </patternFill>
      </fill>
    </dxf>
    <dxf>
      <fill>
        <patternFill>
          <bgColor theme="7" tint="0.39994506668294322"/>
        </patternFill>
      </fill>
    </dxf>
    <dxf>
      <numFmt numFmtId="3" formatCode="#,##0"/>
    </dxf>
    <dxf>
      <font>
        <strike val="0"/>
        <outline val="0"/>
        <shadow val="0"/>
        <u val="none"/>
        <vertAlign val="baseline"/>
        <name val="Arial"/>
        <scheme val="none"/>
      </font>
    </dxf>
    <dxf>
      <font>
        <b/>
        <i val="0"/>
        <strike val="0"/>
        <condense val="0"/>
        <extend val="0"/>
        <outline val="0"/>
        <shadow val="0"/>
        <u val="none"/>
        <vertAlign val="baseline"/>
        <sz val="11"/>
        <color auto="1"/>
        <name val="Arial"/>
        <scheme val="none"/>
      </font>
      <numFmt numFmtId="0" formatCode="General"/>
      <alignment horizontal="center" vertical="bottom" textRotation="0" wrapText="0" indent="0" justifyLastLine="0" shrinkToFit="0" readingOrder="0"/>
      <protection locked="1" hidden="0"/>
    </dxf>
    <dxf>
      <font>
        <b/>
        <i val="0"/>
        <strike val="0"/>
        <condense val="0"/>
        <extend val="0"/>
        <outline val="0"/>
        <shadow val="0"/>
        <u val="none"/>
        <vertAlign val="baseline"/>
        <sz val="11"/>
        <color auto="1"/>
        <name val="Arial"/>
        <scheme val="none"/>
      </font>
      <numFmt numFmtId="169" formatCode="#,##0.###########"/>
      <fill>
        <patternFill patternType="solid">
          <fgColor indexed="64"/>
          <bgColor theme="9" tint="0.79998168889431442"/>
        </patternFill>
      </fill>
      <alignment horizontal="left" vertical="bottom" textRotation="0" wrapText="0" indent="0" justifyLastLine="0" shrinkToFit="0" readingOrder="0"/>
      <border diagonalUp="0" diagonalDown="0" outline="0">
        <left style="medium">
          <color indexed="64"/>
        </left>
        <right style="medium">
          <color indexed="64"/>
        </right>
        <top/>
        <bottom/>
      </border>
      <protection locked="0" hidden="0"/>
    </dxf>
    <dxf>
      <font>
        <strike val="0"/>
        <outline val="0"/>
        <shadow val="0"/>
        <u val="none"/>
        <vertAlign val="baseline"/>
        <name val="Arial"/>
        <scheme val="none"/>
      </font>
      <border diagonalUp="0" diagonalDown="0" outline="0">
        <left style="medium">
          <color auto="1"/>
        </left>
        <right/>
        <top style="double">
          <color auto="1"/>
        </top>
        <bottom style="double">
          <color auto="1"/>
        </bottom>
      </border>
      <protection locked="0" hidden="0"/>
    </dxf>
    <dxf>
      <font>
        <b val="0"/>
        <i val="0"/>
        <strike val="0"/>
        <condense val="0"/>
        <extend val="0"/>
        <outline val="0"/>
        <shadow val="0"/>
        <u val="none"/>
        <vertAlign val="baseline"/>
        <sz val="11"/>
        <color theme="1"/>
        <name val="Arial"/>
        <scheme val="none"/>
      </font>
      <numFmt numFmtId="14" formatCode="0.00%"/>
      <alignment horizontal="center" vertical="bottom" textRotation="0" wrapText="0" indent="0" justifyLastLine="0" shrinkToFit="0" readingOrder="0"/>
      <border diagonalUp="0" diagonalDown="0">
        <left style="medium">
          <color auto="1"/>
        </left>
        <right style="medium">
          <color auto="1"/>
        </right>
        <top style="double">
          <color auto="1"/>
        </top>
        <bottom style="double">
          <color auto="1"/>
        </bottom>
        <vertical style="medium">
          <color auto="1"/>
        </vertical>
        <horizontal style="double">
          <color auto="1"/>
        </horizontal>
      </border>
      <protection locked="0" hidden="0"/>
    </dxf>
    <dxf>
      <font>
        <b val="0"/>
        <i val="0"/>
        <strike val="0"/>
        <condense val="0"/>
        <extend val="0"/>
        <outline val="0"/>
        <shadow val="0"/>
        <u val="none"/>
        <vertAlign val="baseline"/>
        <sz val="11"/>
        <color theme="1"/>
        <name val="Arial"/>
        <scheme val="none"/>
      </font>
      <numFmt numFmtId="14" formatCode="0.00%"/>
      <alignment horizontal="center" vertical="bottom" textRotation="0" wrapText="0" indent="0" justifyLastLine="0" shrinkToFit="0" readingOrder="0"/>
      <border diagonalUp="0" diagonalDown="0">
        <left style="medium">
          <color indexed="64"/>
        </left>
        <right style="medium">
          <color auto="1"/>
        </right>
        <top style="double">
          <color auto="1"/>
        </top>
        <bottom style="double">
          <color auto="1"/>
        </bottom>
        <vertical style="medium">
          <color auto="1"/>
        </vertical>
        <horizontal style="double">
          <color auto="1"/>
        </horizontal>
      </border>
      <protection locked="0" hidden="0"/>
    </dxf>
    <dxf>
      <font>
        <strike val="0"/>
        <outline val="0"/>
        <shadow val="0"/>
        <u val="none"/>
        <vertAlign val="baseline"/>
        <name val="Arial"/>
        <scheme val="none"/>
      </font>
      <numFmt numFmtId="0" formatCode="General"/>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numFmt numFmtId="30" formatCode="@"/>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border outline="0">
        <left style="medium">
          <color indexed="64"/>
        </left>
        <right style="dashed">
          <color indexed="64"/>
        </right>
        <bottom style="thin">
          <color indexed="64"/>
        </bottom>
      </border>
    </dxf>
    <dxf>
      <font>
        <strike val="0"/>
        <outline val="0"/>
        <shadow val="0"/>
        <u val="none"/>
        <vertAlign val="baseline"/>
        <name val="Arial"/>
        <scheme val="none"/>
      </font>
    </dxf>
    <dxf>
      <font>
        <strike val="0"/>
        <outline val="0"/>
        <shadow val="0"/>
        <u val="none"/>
        <vertAlign val="baseline"/>
        <name val="Arial"/>
        <scheme val="none"/>
      </font>
      <alignment vertical="center" textRotation="0" indent="0" justifyLastLine="0" shrinkToFit="0" readingOrder="0"/>
    </dxf>
    <dxf>
      <font>
        <b/>
        <i val="0"/>
        <strike val="0"/>
        <condense val="0"/>
        <extend val="0"/>
        <outline val="0"/>
        <shadow val="0"/>
        <u val="none"/>
        <vertAlign val="baseline"/>
        <sz val="11"/>
        <color rgb="FFFF0000"/>
        <name val="Arial"/>
        <scheme val="none"/>
      </font>
      <alignment horizontal="center" vertical="bottom" textRotation="0" wrapText="0" indent="0" justifyLastLine="0" shrinkToFit="0" readingOrder="0"/>
      <protection locked="0" hidden="0"/>
    </dxf>
    <dxf>
      <font>
        <strike val="0"/>
        <outline val="0"/>
        <shadow val="0"/>
        <u val="none"/>
        <vertAlign val="baseline"/>
        <name val="Arial"/>
        <family val="2"/>
        <scheme val="none"/>
      </font>
      <numFmt numFmtId="167" formatCode="#,##0.######"/>
      <alignment horizontal="center" vertical="bottom" textRotation="0" wrapText="0" indent="0" justifyLastLine="0" shrinkToFit="0" readingOrder="0"/>
      <border diagonalUp="0" diagonalDown="0">
        <left style="medium">
          <color indexed="64"/>
        </left>
        <right/>
        <top/>
        <bottom/>
        <vertical/>
        <horizontal/>
      </border>
      <protection locked="0" hidden="0"/>
    </dxf>
    <dxf>
      <font>
        <strike val="0"/>
        <outline val="0"/>
        <shadow val="0"/>
        <u val="none"/>
        <vertAlign val="baseline"/>
        <name val="Arial"/>
        <family val="2"/>
        <scheme val="none"/>
      </font>
      <numFmt numFmtId="167" formatCode="#,##0.######"/>
      <alignment horizontal="center" vertical="bottom" textRotation="0" wrapText="0" indent="0" justifyLastLine="0" shrinkToFit="0" readingOrder="0"/>
      <border diagonalUp="0" diagonalDown="0">
        <left style="medium">
          <color indexed="64"/>
        </left>
        <right/>
        <top/>
        <bottom/>
        <vertical/>
        <horizontal/>
      </border>
      <protection locked="0" hidden="0"/>
    </dxf>
    <dxf>
      <font>
        <strike val="0"/>
        <outline val="0"/>
        <shadow val="0"/>
        <u val="none"/>
        <vertAlign val="baseline"/>
        <name val="Arial"/>
      </font>
      <fill>
        <patternFill patternType="none">
          <fgColor indexed="64"/>
          <bgColor indexed="65"/>
        </patternFill>
      </fill>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1"/>
        <color theme="1"/>
        <name val="Arial"/>
        <family val="2"/>
        <scheme val="none"/>
      </font>
      <alignment horizontal="center" vertical="bottom" textRotation="0" wrapText="0" indent="0" justifyLastLine="0" shrinkToFit="0" readingOrder="0"/>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medium">
          <color indexed="64"/>
        </left>
        <right style="medium">
          <color indexed="64"/>
        </right>
        <top/>
        <bottom/>
        <vertical/>
        <horizontal/>
      </border>
      <protection locked="0" hidden="0"/>
    </dxf>
    <dxf>
      <border outline="0">
        <left style="medium">
          <color indexed="64"/>
        </left>
        <right style="medium">
          <color indexed="64"/>
        </right>
        <bottom style="thin">
          <color indexed="64"/>
        </bottom>
      </border>
    </dxf>
    <dxf>
      <font>
        <strike val="0"/>
        <outline val="0"/>
        <shadow val="0"/>
        <u val="none"/>
        <vertAlign val="baseline"/>
        <name val="Arial"/>
      </font>
    </dxf>
    <dxf>
      <font>
        <b val="0"/>
        <i val="0"/>
        <strike val="0"/>
        <condense val="0"/>
        <extend val="0"/>
        <outline val="0"/>
        <shadow val="0"/>
        <u val="none"/>
        <vertAlign val="baseline"/>
        <sz val="11"/>
        <color theme="0"/>
        <name val="Arial"/>
        <scheme val="minor"/>
      </font>
      <fill>
        <patternFill patternType="solid">
          <fgColor indexed="64"/>
          <bgColor theme="1"/>
        </patternFill>
      </fill>
    </dxf>
    <dxf>
      <font>
        <b/>
        <i val="0"/>
        <strike val="0"/>
        <condense val="0"/>
        <extend val="0"/>
        <outline val="0"/>
        <shadow val="0"/>
        <u val="none"/>
        <vertAlign val="baseline"/>
        <sz val="11"/>
        <color auto="1"/>
        <name val="Arial"/>
        <scheme val="none"/>
      </font>
      <numFmt numFmtId="0" formatCode="General"/>
      <alignment horizontal="center" vertical="bottom" textRotation="0" wrapText="0" indent="0" justifyLastLine="0" shrinkToFit="0" readingOrder="0"/>
      <border diagonalUp="0" diagonalDown="0" outline="0">
        <left/>
        <right style="medium">
          <color indexed="64"/>
        </right>
        <top/>
        <bottom/>
      </border>
      <protection locked="1" hidden="0"/>
    </dxf>
    <dxf>
      <font>
        <b/>
        <i val="0"/>
        <strike val="0"/>
        <condense val="0"/>
        <extend val="0"/>
        <outline val="0"/>
        <shadow val="0"/>
        <u val="none"/>
        <vertAlign val="baseline"/>
        <sz val="11"/>
        <color auto="1"/>
        <name val="Arial"/>
        <scheme val="minor"/>
      </font>
      <numFmt numFmtId="168" formatCode="#,##0.##########"/>
      <fill>
        <patternFill patternType="solid">
          <fgColor indexed="64"/>
          <bgColor theme="5" tint="0.7999816888943144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name val="Arial"/>
      </font>
      <border diagonalUp="0" diagonalDown="0" outline="0">
        <left style="thin">
          <color indexed="64"/>
        </left>
        <right/>
        <top/>
        <bottom/>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outline="0">
        <left/>
        <right style="thin">
          <color indexed="64"/>
        </right>
        <top style="double">
          <color auto="1"/>
        </top>
        <bottom style="double">
          <color auto="1"/>
        </bottom>
      </border>
      <protection locked="0" hidden="0"/>
    </dxf>
    <dxf>
      <font>
        <strike val="0"/>
        <outline val="0"/>
        <shadow val="0"/>
        <u val="none"/>
        <vertAlign val="baseline"/>
        <name val="Arial"/>
      </font>
      <numFmt numFmtId="0" formatCode="General"/>
      <alignment horizontal="center" vertical="bottom" textRotation="0" wrapText="0" indent="0" justifyLastLine="0" shrinkToFit="0" readingOrder="0"/>
      <border diagonalUp="0" diagonalDown="0" outline="0">
        <left style="thin">
          <color indexed="64"/>
        </left>
        <right style="medium">
          <color indexed="64"/>
        </right>
        <top style="double">
          <color auto="1"/>
        </top>
        <bottom style="double">
          <color auto="1"/>
        </bottom>
      </border>
      <protection locked="0" hidden="0"/>
    </dxf>
    <dxf>
      <font>
        <b val="0"/>
        <i val="0"/>
        <strike val="0"/>
        <condense val="0"/>
        <extend val="0"/>
        <outline val="0"/>
        <shadow val="0"/>
        <u val="none"/>
        <vertAlign val="baseline"/>
        <sz val="11"/>
        <color theme="1"/>
        <name val="Arial"/>
        <scheme val="minor"/>
      </font>
      <numFmt numFmtId="14" formatCode="0.00%"/>
      <alignment horizontal="center" vertical="bottom" textRotation="0" wrapText="0" indent="0" justifyLastLine="0" shrinkToFit="0" readingOrder="0"/>
      <border diagonalUp="0" diagonalDown="0" outline="0">
        <left style="thin">
          <color indexed="64"/>
        </left>
        <right/>
        <top style="double">
          <color auto="1"/>
        </top>
        <bottom style="double">
          <color auto="1"/>
        </bottom>
      </border>
      <protection locked="0" hidden="0"/>
    </dxf>
    <dxf>
      <font>
        <b val="0"/>
        <i val="0"/>
        <strike val="0"/>
        <condense val="0"/>
        <extend val="0"/>
        <outline val="0"/>
        <shadow val="0"/>
        <u val="none"/>
        <vertAlign val="baseline"/>
        <sz val="11"/>
        <color theme="1"/>
        <name val="Arial"/>
        <scheme val="minor"/>
      </font>
      <numFmt numFmtId="0" formatCode="General"/>
      <alignment horizontal="center" vertical="bottom" textRotation="0" wrapText="0" indent="0" justifyLastLine="0" shrinkToFit="0" readingOrder="0"/>
      <border diagonalUp="0" diagonalDown="0">
        <left style="medium">
          <color indexed="64"/>
        </left>
        <right style="medium">
          <color indexed="64"/>
        </right>
        <top/>
        <bottom/>
        <vertical/>
        <horizontal/>
      </border>
      <protection locked="0" hidden="0"/>
    </dxf>
    <dxf>
      <font>
        <strike val="0"/>
        <outline val="0"/>
        <shadow val="0"/>
        <u val="none"/>
        <vertAlign val="baseline"/>
        <name val="Arial"/>
      </font>
      <numFmt numFmtId="0" formatCode="General"/>
      <protection locked="0" hidden="0"/>
    </dxf>
    <dxf>
      <font>
        <strike val="0"/>
        <outline val="0"/>
        <shadow val="0"/>
        <u val="none"/>
        <vertAlign val="baseline"/>
        <name val="Arial"/>
      </font>
      <numFmt numFmtId="30" formatCode="@"/>
      <alignment horizontal="left" vertical="bottom" textRotation="0" wrapText="0" indent="0" justifyLastLine="0" shrinkToFit="0" readingOrder="0"/>
      <border diagonalUp="0" diagonalDown="0">
        <left style="medium">
          <color indexed="64"/>
        </left>
        <right style="thin">
          <color indexed="64"/>
        </right>
        <top style="medium">
          <color auto="1"/>
        </top>
        <bottom style="medium">
          <color auto="1"/>
        </bottom>
        <vertical/>
        <horizontal style="medium">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style="medium">
          <color indexed="64"/>
        </right>
        <top/>
        <bottom/>
        <vertical/>
        <horizontal/>
      </border>
      <protection locked="0" hidden="0"/>
    </dxf>
    <dxf>
      <border outline="0">
        <left style="medium">
          <color indexed="64"/>
        </left>
        <right style="dashed">
          <color indexed="64"/>
        </right>
        <bottom style="thin">
          <color indexed="64"/>
        </bottom>
      </border>
    </dxf>
    <dxf>
      <font>
        <strike val="0"/>
        <outline val="0"/>
        <shadow val="0"/>
        <u val="none"/>
        <vertAlign val="baseline"/>
        <name val="Arial"/>
      </font>
    </dxf>
    <dxf>
      <font>
        <strike val="0"/>
        <outline val="0"/>
        <shadow val="0"/>
        <u val="none"/>
        <vertAlign val="baseline"/>
        <sz val="11"/>
        <name val="Arial"/>
        <scheme val="none"/>
      </font>
      <alignment horizontal="general" vertical="center" textRotation="0" wrapText="0" indent="0" justifyLastLine="0" shrinkToFit="0" readingOrder="0"/>
    </dxf>
    <dxf>
      <font>
        <strike val="0"/>
        <outline val="0"/>
        <shadow val="0"/>
        <u val="none"/>
        <vertAlign val="baseline"/>
        <name val="Arial"/>
        <family val="2"/>
        <scheme val="none"/>
      </font>
      <numFmt numFmtId="167" formatCode="#,##0.######"/>
      <alignment horizontal="center" vertical="bottom" textRotation="0" wrapText="0" indent="0" justifyLastLine="0" shrinkToFit="0" readingOrder="0"/>
      <border diagonalUp="0" diagonalDown="0">
        <left style="medium">
          <color indexed="64"/>
        </left>
        <right/>
        <top/>
        <bottom/>
        <vertical/>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medium">
          <color indexed="64"/>
        </left>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b val="0"/>
        <i val="0"/>
        <strike val="0"/>
        <condense val="0"/>
        <extend val="0"/>
        <outline val="0"/>
        <shadow val="0"/>
        <u val="none"/>
        <vertAlign val="baseline"/>
        <sz val="11"/>
        <color theme="1"/>
        <name val="Arial"/>
        <family val="2"/>
        <scheme val="none"/>
      </font>
      <alignment horizontal="center" vertical="bottom" textRotation="0" wrapText="0" indent="0" justifyLastLine="0" shrinkToFit="0" readingOrder="0"/>
      <border diagonalUp="0" diagonalDown="0">
        <left/>
        <right style="thin">
          <color indexed="64"/>
        </right>
        <top/>
        <bottom/>
        <vertical/>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top style="medium">
          <color auto="1"/>
        </top>
        <bottom style="medium">
          <color auto="1"/>
        </bottom>
        <vertical/>
        <horizontal style="medium">
          <color auto="1"/>
        </horizontal>
      </border>
      <protection locked="0" hidden="0"/>
    </dxf>
    <dxf>
      <border outline="0">
        <left style="medium">
          <color indexed="64"/>
        </left>
        <right style="dotted">
          <color indexed="64"/>
        </right>
        <bottom style="thin">
          <color indexed="64"/>
        </bottom>
      </border>
    </dxf>
    <dxf>
      <font>
        <strike val="0"/>
        <outline val="0"/>
        <shadow val="0"/>
        <u val="none"/>
        <vertAlign val="baseline"/>
        <name val="Arial"/>
      </font>
    </dxf>
    <dxf>
      <font>
        <strike val="0"/>
        <outline val="0"/>
        <shadow val="0"/>
        <u val="none"/>
        <vertAlign val="baseline"/>
        <sz val="11"/>
        <color theme="0"/>
        <name val="Arial"/>
        <scheme val="none"/>
      </font>
      <alignment horizontal="center" vertical="center" textRotation="0" wrapText="0" indent="0" justifyLastLine="0" shrinkToFit="0" readingOrder="0"/>
    </dxf>
  </dxfs>
  <tableStyles count="0" defaultTableStyle="TableStyleMedium2" defaultPivotStyle="PivotStyleLight16"/>
  <colors>
    <mruColors>
      <color rgb="FFFCD2BA"/>
      <color rgb="FFF8A56C"/>
      <color rgb="FFFAB38B"/>
      <color rgb="FF73C39F"/>
      <color rgb="FFC6D4BE"/>
      <color rgb="FFB8D1DE"/>
      <color rgb="FF33CBAA"/>
      <color rgb="FF81AEC5"/>
      <color rgb="FF23769A"/>
      <color rgb="FF248F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0</xdr:row>
      <xdr:rowOff>114300</xdr:rowOff>
    </xdr:from>
    <xdr:to>
      <xdr:col>2</xdr:col>
      <xdr:colOff>214335</xdr:colOff>
      <xdr:row>1</xdr:row>
      <xdr:rowOff>314324</xdr:rowOff>
    </xdr:to>
    <xdr:pic>
      <xdr:nvPicPr>
        <xdr:cNvPr id="2" name="Picture 1">
          <a:extLst>
            <a:ext uri="{FF2B5EF4-FFF2-40B4-BE49-F238E27FC236}">
              <a16:creationId xmlns:a16="http://schemas.microsoft.com/office/drawing/2014/main" id="{1570D1D5-C6D0-43A3-9EB0-77054C273B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4300"/>
          <a:ext cx="1100160" cy="581024"/>
        </a:xfrm>
        <a:prstGeom prst="rect">
          <a:avLst/>
        </a:prstGeom>
        <a:ln w="3175">
          <a:noFill/>
        </a:ln>
      </xdr:spPr>
    </xdr:pic>
    <xdr:clientData/>
  </xdr:twoCellAnchor>
  <xdr:twoCellAnchor editAs="oneCell">
    <xdr:from>
      <xdr:col>0</xdr:col>
      <xdr:colOff>95250</xdr:colOff>
      <xdr:row>156</xdr:row>
      <xdr:rowOff>47625</xdr:rowOff>
    </xdr:from>
    <xdr:to>
      <xdr:col>13</xdr:col>
      <xdr:colOff>534800</xdr:colOff>
      <xdr:row>170</xdr:row>
      <xdr:rowOff>152787</xdr:rowOff>
    </xdr:to>
    <xdr:pic>
      <xdr:nvPicPr>
        <xdr:cNvPr id="3" name="Picture 2">
          <a:extLst>
            <a:ext uri="{FF2B5EF4-FFF2-40B4-BE49-F238E27FC236}">
              <a16:creationId xmlns:a16="http://schemas.microsoft.com/office/drawing/2014/main" id="{9036EAF9-5E6F-716B-084A-E0C55A436CDF}"/>
            </a:ext>
          </a:extLst>
        </xdr:cNvPr>
        <xdr:cNvPicPr>
          <a:picLocks noChangeAspect="1"/>
        </xdr:cNvPicPr>
      </xdr:nvPicPr>
      <xdr:blipFill>
        <a:blip xmlns:r="http://schemas.openxmlformats.org/officeDocument/2006/relationships" r:embed="rId2"/>
        <a:stretch>
          <a:fillRect/>
        </a:stretch>
      </xdr:blipFill>
      <xdr:spPr>
        <a:xfrm>
          <a:off x="95250" y="46272450"/>
          <a:ext cx="10031225" cy="2772162"/>
        </a:xfrm>
        <a:prstGeom prst="rect">
          <a:avLst/>
        </a:prstGeom>
      </xdr:spPr>
    </xdr:pic>
    <xdr:clientData/>
  </xdr:twoCellAnchor>
  <xdr:twoCellAnchor editAs="oneCell">
    <xdr:from>
      <xdr:col>0</xdr:col>
      <xdr:colOff>95250</xdr:colOff>
      <xdr:row>174</xdr:row>
      <xdr:rowOff>133350</xdr:rowOff>
    </xdr:from>
    <xdr:to>
      <xdr:col>13</xdr:col>
      <xdr:colOff>563379</xdr:colOff>
      <xdr:row>189</xdr:row>
      <xdr:rowOff>9907</xdr:rowOff>
    </xdr:to>
    <xdr:pic>
      <xdr:nvPicPr>
        <xdr:cNvPr id="4" name="Picture 3">
          <a:extLst>
            <a:ext uri="{FF2B5EF4-FFF2-40B4-BE49-F238E27FC236}">
              <a16:creationId xmlns:a16="http://schemas.microsoft.com/office/drawing/2014/main" id="{4ECD38FD-1DBC-5E1E-3BE8-88134CE63628}"/>
            </a:ext>
          </a:extLst>
        </xdr:cNvPr>
        <xdr:cNvPicPr>
          <a:picLocks noChangeAspect="1"/>
        </xdr:cNvPicPr>
      </xdr:nvPicPr>
      <xdr:blipFill>
        <a:blip xmlns:r="http://schemas.openxmlformats.org/officeDocument/2006/relationships" r:embed="rId3"/>
        <a:stretch>
          <a:fillRect/>
        </a:stretch>
      </xdr:blipFill>
      <xdr:spPr>
        <a:xfrm>
          <a:off x="95250" y="49787175"/>
          <a:ext cx="10059804" cy="27340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4</xdr:row>
      <xdr:rowOff>133350</xdr:rowOff>
    </xdr:from>
    <xdr:to>
      <xdr:col>8</xdr:col>
      <xdr:colOff>590551</xdr:colOff>
      <xdr:row>38</xdr:row>
      <xdr:rowOff>0</xdr:rowOff>
    </xdr:to>
    <xdr:sp macro="" textlink="">
      <xdr:nvSpPr>
        <xdr:cNvPr id="2" name="tbFacilityNote">
          <a:extLst>
            <a:ext uri="{FF2B5EF4-FFF2-40B4-BE49-F238E27FC236}">
              <a16:creationId xmlns:a16="http://schemas.microsoft.com/office/drawing/2014/main" id="{00000000-0008-0000-0100-000002000000}"/>
            </a:ext>
          </a:extLst>
        </xdr:cNvPr>
        <xdr:cNvSpPr txBox="1"/>
      </xdr:nvSpPr>
      <xdr:spPr>
        <a:xfrm>
          <a:off x="28575" y="495300"/>
          <a:ext cx="5438776" cy="601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endParaRPr lang="en-US" sz="1100" b="1">
            <a:solidFill>
              <a:srgbClr val="00B0F0"/>
            </a:solidFill>
          </a:endParaRPr>
        </a:p>
        <a:p>
          <a:r>
            <a:rPr lang="en-US" sz="1100" b="1">
              <a:solidFill>
                <a:srgbClr val="00B0F0"/>
              </a:solidFill>
            </a:rPr>
            <a:t>*LRAPA Notes*</a:t>
          </a:r>
        </a:p>
        <a:p>
          <a:endParaRPr lang="en-US" sz="1100" b="1">
            <a:solidFill>
              <a:srgbClr val="00B0F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baseline="0">
            <a:solidFill>
              <a:sysClr val="windowText" lastClr="000000"/>
            </a:solidFill>
          </a:endParaRPr>
        </a:p>
        <a:p>
          <a:endParaRPr lang="en-US" sz="1100" b="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11</xdr:row>
          <xdr:rowOff>19050</xdr:rowOff>
        </xdr:from>
        <xdr:to>
          <xdr:col>1</xdr:col>
          <xdr:colOff>3981450</xdr:colOff>
          <xdr:row>15</xdr:row>
          <xdr:rowOff>9525</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2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By Checking this box, I certify that the statements and information submitted are true, accurate and complete based on information and belief formed after reasonable inquiry.</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qhq1\EI_FILES\Area%20and%20Point%20Source%20Inventories\Air%20Toxics%20Reporting%202020\ATEI%20Reporting%20Form\DRAFT%202020_ATEI_Reporting%20Form_041921_CF2_tab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Instructions"/>
      <sheetName val="Helpful Hint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7">
          <cell r="A7">
            <v>115</v>
          </cell>
          <cell r="B7" t="str">
            <v>630-20-6</v>
          </cell>
          <cell r="C7" t="str">
            <v>1,1,1,2-Tetrachloroethane</v>
          </cell>
        </row>
        <row r="8">
          <cell r="A8">
            <v>245</v>
          </cell>
          <cell r="B8" t="str">
            <v>811-97-2</v>
          </cell>
          <cell r="C8" t="str">
            <v>1,1,1,2-Tetrafluoroethane</v>
          </cell>
        </row>
        <row r="9">
          <cell r="A9">
            <v>326</v>
          </cell>
          <cell r="B9" t="str">
            <v>71-55-6</v>
          </cell>
          <cell r="C9" t="str">
            <v>1,1,1-Trichloroethane (methyl chloroform)</v>
          </cell>
        </row>
        <row r="10">
          <cell r="A10">
            <v>594</v>
          </cell>
          <cell r="B10" t="str">
            <v>79-34-5</v>
          </cell>
          <cell r="C10" t="str">
            <v>1,1,2,2-Tetrachloroethane</v>
          </cell>
        </row>
        <row r="11">
          <cell r="A11">
            <v>607</v>
          </cell>
          <cell r="B11" t="str">
            <v>79-00-5</v>
          </cell>
          <cell r="C11" t="str">
            <v>1,1,2-Trichloroethane (vinyl trichloride)</v>
          </cell>
        </row>
        <row r="12">
          <cell r="A12">
            <v>193</v>
          </cell>
          <cell r="B12" t="str">
            <v>75-34-3</v>
          </cell>
          <cell r="C12" t="str">
            <v>1,1-Dichloroethane (ethylidene dichloride)</v>
          </cell>
        </row>
        <row r="13">
          <cell r="A13">
            <v>244</v>
          </cell>
          <cell r="B13" t="str">
            <v>75-37-6</v>
          </cell>
          <cell r="C13" t="str">
            <v>1,1-Difluoroethane</v>
          </cell>
        </row>
        <row r="14">
          <cell r="A14">
            <v>212</v>
          </cell>
          <cell r="B14" t="str">
            <v>57-14-7</v>
          </cell>
          <cell r="C14" t="str">
            <v>1,1-Dimethylhydrazine</v>
          </cell>
        </row>
        <row r="15">
          <cell r="A15">
            <v>546</v>
          </cell>
          <cell r="B15" t="str">
            <v>67562-39-4</v>
          </cell>
          <cell r="C15" t="str">
            <v>1,2,3,4,6,7,8-Heptachlorodibenzofuran (HpCDF)</v>
          </cell>
        </row>
        <row r="16">
          <cell r="A16">
            <v>532</v>
          </cell>
          <cell r="B16" t="str">
            <v>35822-46-9</v>
          </cell>
          <cell r="C16" t="str">
            <v>1,2,3,4,6,7,8-Heptachlorodibenzo-p-dioxin (HpCDD)</v>
          </cell>
        </row>
        <row r="17">
          <cell r="A17">
            <v>547</v>
          </cell>
          <cell r="B17" t="str">
            <v>55673-89-7</v>
          </cell>
          <cell r="C17" t="str">
            <v>1,2,3,4,7,8,9-Heptachlorodibenzofuran (HpCDF)</v>
          </cell>
        </row>
        <row r="18">
          <cell r="A18">
            <v>542</v>
          </cell>
          <cell r="B18" t="str">
            <v>70648-26-9</v>
          </cell>
          <cell r="C18" t="str">
            <v>1,2,3,4,7,8-Hexachlorodibenzofuran (HxCDF)</v>
          </cell>
        </row>
        <row r="19">
          <cell r="A19">
            <v>529</v>
          </cell>
          <cell r="B19" t="str">
            <v>39227-28-6</v>
          </cell>
          <cell r="C19" t="str">
            <v>1,2,3,4,7,8-Hexachlorodibenzo-p-dioxin (HxCDD)</v>
          </cell>
        </row>
        <row r="20">
          <cell r="A20">
            <v>543</v>
          </cell>
          <cell r="B20" t="str">
            <v>57117-44-9</v>
          </cell>
          <cell r="C20" t="str">
            <v>1,2,3,6,7,8-Hexachlorodibenzofuran (HxCDF)</v>
          </cell>
        </row>
        <row r="21">
          <cell r="A21">
            <v>530</v>
          </cell>
          <cell r="B21" t="str">
            <v>57653-85-7</v>
          </cell>
          <cell r="C21" t="str">
            <v>1,2,3,6,7,8-Hexachlorodibenzo-p-dioxin (HxCDD)</v>
          </cell>
        </row>
        <row r="22">
          <cell r="A22">
            <v>544</v>
          </cell>
          <cell r="B22" t="str">
            <v>72918-21-9</v>
          </cell>
          <cell r="C22" t="str">
            <v>1,2,3,7,8,9-Hexachlorodibenzofuran (HxCDF)</v>
          </cell>
        </row>
        <row r="23">
          <cell r="A23">
            <v>531</v>
          </cell>
          <cell r="B23" t="str">
            <v>19408-74-3</v>
          </cell>
          <cell r="C23" t="str">
            <v>1,2,3,7,8,9-Hexachlorodibenzo-p-dioxin (HxCDD)</v>
          </cell>
        </row>
        <row r="24">
          <cell r="A24">
            <v>540</v>
          </cell>
          <cell r="B24" t="str">
            <v>57117-41-6</v>
          </cell>
          <cell r="C24" t="str">
            <v>1,2,3,7,8-Pentachlorodibenzofuran (PeCDF)</v>
          </cell>
        </row>
        <row r="25">
          <cell r="A25">
            <v>528</v>
          </cell>
          <cell r="B25" t="str">
            <v>40321-76-4</v>
          </cell>
          <cell r="C25" t="str">
            <v>1,2,3,7,8-Pentachlorodibenzo-p-dioxin (PeCDD)</v>
          </cell>
        </row>
        <row r="26">
          <cell r="A26">
            <v>609</v>
          </cell>
          <cell r="B26" t="str">
            <v>96-18-4</v>
          </cell>
          <cell r="C26" t="str">
            <v>1,2,3-Trichloropropane</v>
          </cell>
        </row>
        <row r="27">
          <cell r="A27">
            <v>613</v>
          </cell>
          <cell r="B27" t="str">
            <v>526-73-8</v>
          </cell>
          <cell r="C27" t="str">
            <v>1,2,3-Trimethylbenzene</v>
          </cell>
        </row>
        <row r="28">
          <cell r="A28">
            <v>113</v>
          </cell>
          <cell r="B28" t="str">
            <v>120-82-1</v>
          </cell>
          <cell r="C28" t="str">
            <v>1,2,4-Trichlorobenzene</v>
          </cell>
        </row>
        <row r="29">
          <cell r="A29">
            <v>614</v>
          </cell>
          <cell r="B29" t="str">
            <v>95-63-6</v>
          </cell>
          <cell r="C29" t="str">
            <v>1,2,4-Trimethylbenzene</v>
          </cell>
        </row>
        <row r="30">
          <cell r="A30">
            <v>190</v>
          </cell>
          <cell r="B30" t="str">
            <v>96-12-8</v>
          </cell>
          <cell r="C30" t="str">
            <v>1,2-Dibromo-3-chloropropane (DBCP)</v>
          </cell>
        </row>
        <row r="31">
          <cell r="A31">
            <v>110</v>
          </cell>
          <cell r="B31" t="str">
            <v>95-50-1</v>
          </cell>
          <cell r="C31" t="str">
            <v>1,2-Dichlorobenzene</v>
          </cell>
        </row>
        <row r="32">
          <cell r="A32">
            <v>195</v>
          </cell>
          <cell r="B32" t="str">
            <v>78-87-5</v>
          </cell>
          <cell r="C32" t="str">
            <v>1,2-Dichloropropane (propylene dichloride)</v>
          </cell>
        </row>
        <row r="33">
          <cell r="A33">
            <v>335</v>
          </cell>
          <cell r="B33" t="str">
            <v>540-73-8</v>
          </cell>
          <cell r="C33" t="str">
            <v>1,2-Dimethylhydrazine</v>
          </cell>
        </row>
        <row r="34">
          <cell r="A34">
            <v>222</v>
          </cell>
          <cell r="B34" t="str">
            <v>122-66-7</v>
          </cell>
          <cell r="C34" t="str">
            <v>1,2-Diphenylhydrazine (hydrazobenzene)</v>
          </cell>
        </row>
        <row r="35">
          <cell r="A35">
            <v>226</v>
          </cell>
          <cell r="B35" t="str">
            <v>106-88-7</v>
          </cell>
          <cell r="C35" t="str">
            <v>1,2-Epoxybutane</v>
          </cell>
        </row>
        <row r="36">
          <cell r="A36">
            <v>564</v>
          </cell>
          <cell r="B36" t="str">
            <v>75-55-8</v>
          </cell>
          <cell r="C36" t="str">
            <v>1,2-Propyleneimine (2-methylaziridine)</v>
          </cell>
        </row>
        <row r="37">
          <cell r="A37">
            <v>615</v>
          </cell>
          <cell r="B37" t="str">
            <v>108-67-8</v>
          </cell>
          <cell r="C37" t="str">
            <v>1,3,5-Trimethylbenzene</v>
          </cell>
        </row>
        <row r="38">
          <cell r="A38">
            <v>75</v>
          </cell>
          <cell r="B38" t="str">
            <v>106-99-0</v>
          </cell>
          <cell r="C38" t="str">
            <v>1,3-Butadiene</v>
          </cell>
        </row>
        <row r="39">
          <cell r="A39">
            <v>111</v>
          </cell>
          <cell r="B39" t="str">
            <v>541-73-1</v>
          </cell>
          <cell r="C39" t="str">
            <v>1,3-Dichlorobenzene</v>
          </cell>
        </row>
        <row r="40">
          <cell r="A40">
            <v>196</v>
          </cell>
          <cell r="B40" t="str">
            <v>542-75-6</v>
          </cell>
          <cell r="C40" t="str">
            <v>1,3-Dichloropropene</v>
          </cell>
        </row>
        <row r="41">
          <cell r="A41">
            <v>557</v>
          </cell>
          <cell r="B41" t="str">
            <v>1120-71-4</v>
          </cell>
          <cell r="C41" t="str">
            <v>1,3-Propane sultone</v>
          </cell>
        </row>
        <row r="42">
          <cell r="A42">
            <v>220</v>
          </cell>
          <cell r="B42" t="str">
            <v>123-91-1</v>
          </cell>
          <cell r="C42" t="str">
            <v>1,4-Dioxane</v>
          </cell>
        </row>
        <row r="43">
          <cell r="A43">
            <v>437</v>
          </cell>
          <cell r="B43" t="str">
            <v>42397-64-8</v>
          </cell>
          <cell r="C43" t="str">
            <v>1,6-Dinitropyrene</v>
          </cell>
        </row>
        <row r="44">
          <cell r="A44">
            <v>438</v>
          </cell>
          <cell r="B44" t="str">
            <v>42397-65-9</v>
          </cell>
          <cell r="C44" t="str">
            <v>1,8-Dinitropyrene</v>
          </cell>
        </row>
        <row r="45">
          <cell r="A45">
            <v>385</v>
          </cell>
          <cell r="B45" t="str">
            <v>555-84-0</v>
          </cell>
          <cell r="C45" t="str">
            <v>1-[(5-Nitrofurfurylidene)-amino]-2-imidazolidinone</v>
          </cell>
        </row>
        <row r="46">
          <cell r="A46">
            <v>20</v>
          </cell>
          <cell r="B46" t="str">
            <v>82-28-0</v>
          </cell>
          <cell r="C46" t="str">
            <v>1-Amino-2-methylanthraquinone</v>
          </cell>
        </row>
        <row r="47">
          <cell r="A47">
            <v>73</v>
          </cell>
          <cell r="B47" t="str">
            <v>106-94-5</v>
          </cell>
          <cell r="C47" t="str">
            <v>1-Bromopropane (n-propyl bromide)</v>
          </cell>
        </row>
        <row r="48">
          <cell r="A48">
            <v>117</v>
          </cell>
          <cell r="B48" t="str">
            <v>75-68-3</v>
          </cell>
          <cell r="C48" t="str">
            <v>1-Chloro-1,1-difluoroethane</v>
          </cell>
        </row>
        <row r="49">
          <cell r="A49">
            <v>343</v>
          </cell>
          <cell r="B49" t="str">
            <v>832-69-9</v>
          </cell>
          <cell r="C49" t="str">
            <v>1-Methylphenanthrene</v>
          </cell>
        </row>
        <row r="50">
          <cell r="A50">
            <v>344</v>
          </cell>
          <cell r="B50" t="str">
            <v>2381-21-7</v>
          </cell>
          <cell r="C50" t="str">
            <v>1-Methylpyrene</v>
          </cell>
        </row>
        <row r="51">
          <cell r="A51">
            <v>444</v>
          </cell>
          <cell r="B51" t="str">
            <v>5522-43-0</v>
          </cell>
          <cell r="C51" t="str">
            <v>1-Nitropyrene</v>
          </cell>
        </row>
        <row r="52">
          <cell r="A52">
            <v>616</v>
          </cell>
          <cell r="B52" t="str">
            <v>540-84-1</v>
          </cell>
          <cell r="C52" t="str">
            <v>2,2,4-Trimethylpentane</v>
          </cell>
        </row>
        <row r="53">
          <cell r="A53">
            <v>545</v>
          </cell>
          <cell r="B53" t="str">
            <v>60851-34-5</v>
          </cell>
          <cell r="C53" t="str">
            <v>2,3,4,6,7,8-Hexachlorodibenzofuran (HxCDF)</v>
          </cell>
        </row>
        <row r="54">
          <cell r="A54">
            <v>128</v>
          </cell>
          <cell r="B54" t="str">
            <v>58-90-2</v>
          </cell>
          <cell r="C54" t="str">
            <v>2,3,4,6-Tetrachlorophenol</v>
          </cell>
        </row>
        <row r="55">
          <cell r="A55">
            <v>541</v>
          </cell>
          <cell r="B55" t="str">
            <v>57117-31-4</v>
          </cell>
          <cell r="C55" t="str">
            <v>2,3,4,7,8-Pentachlorodibenzofuran (PeCDF)</v>
          </cell>
        </row>
        <row r="56">
          <cell r="A56">
            <v>539</v>
          </cell>
          <cell r="B56" t="str">
            <v>51207-31-9</v>
          </cell>
          <cell r="C56" t="str">
            <v>2,3,7,8-Tetrachlorodibenzofuran (TcDF)</v>
          </cell>
        </row>
        <row r="57">
          <cell r="A57">
            <v>527</v>
          </cell>
          <cell r="B57" t="str">
            <v>1746-01-6</v>
          </cell>
          <cell r="C57" t="str">
            <v>2,3,7,8-Tetrachlorodibenzo-p-dioxin (TCDD)</v>
          </cell>
        </row>
        <row r="58">
          <cell r="A58">
            <v>191</v>
          </cell>
          <cell r="B58" t="str">
            <v>96-13-9</v>
          </cell>
          <cell r="C58" t="str">
            <v>2,3-Dibromo-1-propanol</v>
          </cell>
        </row>
        <row r="59">
          <cell r="A59">
            <v>125</v>
          </cell>
          <cell r="B59" t="str">
            <v>95-95-4</v>
          </cell>
          <cell r="C59" t="str">
            <v>2,4,5-Trichlorophenol</v>
          </cell>
        </row>
        <row r="60">
          <cell r="A60">
            <v>126</v>
          </cell>
          <cell r="B60" t="str">
            <v>88-06-2</v>
          </cell>
          <cell r="C60" t="str">
            <v>2,4,6-Trichlorophenol</v>
          </cell>
        </row>
        <row r="61">
          <cell r="A61">
            <v>171</v>
          </cell>
          <cell r="B61" t="str">
            <v>53-19-0</v>
          </cell>
          <cell r="C61" t="str">
            <v>2,4'-DDD (2,4'-dichlorodiphenyldichloroethane)</v>
          </cell>
        </row>
        <row r="62">
          <cell r="A62">
            <v>637</v>
          </cell>
          <cell r="B62" t="str">
            <v>3424-82-6</v>
          </cell>
          <cell r="C62" t="str">
            <v>2,4'-DDE (2,4'-dichlorodiphenyldichloroethene)</v>
          </cell>
        </row>
        <row r="63">
          <cell r="A63">
            <v>174</v>
          </cell>
          <cell r="B63" t="str">
            <v>789-02-6</v>
          </cell>
          <cell r="C63" t="str">
            <v>2,4'-DDT (2,4'-dichlorodiphenyltrichloroethane)</v>
          </cell>
        </row>
        <row r="64">
          <cell r="A64">
            <v>183</v>
          </cell>
          <cell r="B64" t="str">
            <v>615-05-4</v>
          </cell>
          <cell r="C64" t="str">
            <v>2,4-Diaminoanisole</v>
          </cell>
        </row>
        <row r="65">
          <cell r="A65">
            <v>15</v>
          </cell>
          <cell r="B65" t="str">
            <v>39156-41-7</v>
          </cell>
          <cell r="C65" t="str">
            <v>2,4-Diaminoanisole sulfate</v>
          </cell>
        </row>
        <row r="66">
          <cell r="A66">
            <v>184</v>
          </cell>
          <cell r="B66" t="str">
            <v>95-80-7</v>
          </cell>
          <cell r="C66" t="str">
            <v>2,4-Diaminotoluene (2,4-toluene diamine)</v>
          </cell>
        </row>
        <row r="67">
          <cell r="A67">
            <v>123</v>
          </cell>
          <cell r="B67" t="str">
            <v>120-83-2</v>
          </cell>
          <cell r="C67" t="str">
            <v>2,4-Dichlorophenol</v>
          </cell>
        </row>
        <row r="68">
          <cell r="A68">
            <v>216</v>
          </cell>
          <cell r="B68" t="str">
            <v>51-28-5</v>
          </cell>
          <cell r="C68" t="str">
            <v>2,4-Dinitrophenol</v>
          </cell>
        </row>
        <row r="69">
          <cell r="A69">
            <v>218</v>
          </cell>
          <cell r="B69" t="str">
            <v>121-14-2</v>
          </cell>
          <cell r="C69" t="str">
            <v>2,4-Dinitrotoluene</v>
          </cell>
        </row>
        <row r="70">
          <cell r="A70">
            <v>219</v>
          </cell>
          <cell r="B70" t="str">
            <v>606-20-2</v>
          </cell>
          <cell r="C70" t="str">
            <v>2,6-Dinitrotoluene</v>
          </cell>
        </row>
        <row r="71">
          <cell r="A71">
            <v>433</v>
          </cell>
          <cell r="B71" t="str">
            <v>53-96-3</v>
          </cell>
          <cell r="C71" t="str">
            <v>2-Acetylaminofluorene</v>
          </cell>
        </row>
        <row r="72">
          <cell r="A72">
            <v>19</v>
          </cell>
          <cell r="B72" t="str">
            <v>68006-83-7</v>
          </cell>
          <cell r="C72" t="str">
            <v>2-Amino-3-methyl-9H pyrido[2,3-b]indole</v>
          </cell>
        </row>
        <row r="73">
          <cell r="A73">
            <v>21</v>
          </cell>
          <cell r="B73" t="str">
            <v>76180-96-6</v>
          </cell>
          <cell r="C73" t="str">
            <v>2-Amino-3-methylimidazo-[4,5-f]quinoline</v>
          </cell>
        </row>
        <row r="74">
          <cell r="A74">
            <v>22</v>
          </cell>
          <cell r="B74" t="str">
            <v>712-68-5</v>
          </cell>
          <cell r="C74" t="str">
            <v>2-Amino-5-(5-nitro-2-furyl)-1,3,4-thiadiazole</v>
          </cell>
        </row>
        <row r="75">
          <cell r="A75">
            <v>434</v>
          </cell>
          <cell r="B75" t="str">
            <v>117-79-3</v>
          </cell>
          <cell r="C75" t="str">
            <v>2-Aminoanthraquinone</v>
          </cell>
        </row>
        <row r="76">
          <cell r="A76">
            <v>333</v>
          </cell>
          <cell r="B76" t="str">
            <v>78-93-3</v>
          </cell>
          <cell r="C76" t="str">
            <v>2-Butanone (methyl ethyl ketone)</v>
          </cell>
        </row>
        <row r="77">
          <cell r="A77">
            <v>104</v>
          </cell>
          <cell r="B77" t="str">
            <v>532-27-4</v>
          </cell>
          <cell r="C77" t="str">
            <v>2-Chloroacetophenone</v>
          </cell>
        </row>
        <row r="78">
          <cell r="A78">
            <v>122</v>
          </cell>
          <cell r="B78" t="str">
            <v>95-57-8</v>
          </cell>
          <cell r="C78" t="str">
            <v>2-Chlorophenol</v>
          </cell>
        </row>
        <row r="79">
          <cell r="A79">
            <v>427</v>
          </cell>
          <cell r="B79" t="str">
            <v>91-57-6</v>
          </cell>
          <cell r="C79" t="str">
            <v>2-Methyl naphthalene</v>
          </cell>
        </row>
        <row r="80">
          <cell r="A80">
            <v>341</v>
          </cell>
          <cell r="B80" t="str">
            <v>129-15-7</v>
          </cell>
          <cell r="C80" t="str">
            <v>2-Methyl-1-nitroanthraquinone</v>
          </cell>
        </row>
        <row r="81">
          <cell r="A81">
            <v>338</v>
          </cell>
          <cell r="B81" t="str">
            <v>75-86-5</v>
          </cell>
          <cell r="C81" t="str">
            <v>2-Methyllactonitrile (acetone cyanohydrin)</v>
          </cell>
        </row>
        <row r="82">
          <cell r="A82">
            <v>345</v>
          </cell>
          <cell r="B82" t="str">
            <v>109-06-8</v>
          </cell>
          <cell r="C82" t="str">
            <v>2-Methylpyridine</v>
          </cell>
        </row>
        <row r="83">
          <cell r="A83">
            <v>363</v>
          </cell>
          <cell r="B83" t="str">
            <v>91-59-8</v>
          </cell>
          <cell r="C83" t="str">
            <v>2-Naphthylamine</v>
          </cell>
        </row>
        <row r="84">
          <cell r="A84">
            <v>443</v>
          </cell>
          <cell r="B84" t="str">
            <v>607-57-8</v>
          </cell>
          <cell r="C84" t="str">
            <v>2-Nitrofluorene</v>
          </cell>
        </row>
        <row r="85">
          <cell r="A85">
            <v>389</v>
          </cell>
          <cell r="B85" t="str">
            <v>79-46-9</v>
          </cell>
          <cell r="C85" t="str">
            <v>2-Nitropropane</v>
          </cell>
        </row>
        <row r="86">
          <cell r="A86">
            <v>502</v>
          </cell>
          <cell r="B86" t="str">
            <v>90-43-7</v>
          </cell>
          <cell r="C86" t="str">
            <v>2-Phenylphenol</v>
          </cell>
        </row>
        <row r="87">
          <cell r="A87">
            <v>192</v>
          </cell>
          <cell r="B87" t="str">
            <v>91-94-1</v>
          </cell>
          <cell r="C87" t="str">
            <v>3,3'-Dichlorobenzidine</v>
          </cell>
        </row>
        <row r="88">
          <cell r="A88">
            <v>206</v>
          </cell>
          <cell r="B88" t="str">
            <v>119-90-4</v>
          </cell>
          <cell r="C88" t="str">
            <v>3,3'-Dimethoxybenzidine</v>
          </cell>
        </row>
        <row r="89">
          <cell r="A89">
            <v>209</v>
          </cell>
          <cell r="B89" t="str">
            <v>119-93-7</v>
          </cell>
          <cell r="C89" t="str">
            <v>3,3'-Dimethylbenzidine (o-tolidine)</v>
          </cell>
        </row>
        <row r="90">
          <cell r="A90">
            <v>18</v>
          </cell>
          <cell r="B90" t="str">
            <v>6109-97-3</v>
          </cell>
          <cell r="C90" t="str">
            <v>3-Amino-9-ethylcarbazole hydrochloride</v>
          </cell>
        </row>
        <row r="91">
          <cell r="A91">
            <v>120</v>
          </cell>
          <cell r="B91" t="str">
            <v>563-47-3</v>
          </cell>
          <cell r="C91" t="str">
            <v>3-Chloro-2-methyl-1-propene</v>
          </cell>
        </row>
        <row r="92">
          <cell r="A92">
            <v>439</v>
          </cell>
          <cell r="B92" t="str">
            <v>56-49-5</v>
          </cell>
          <cell r="C92" t="str">
            <v>3-Methylcholanthrene</v>
          </cell>
        </row>
        <row r="93">
          <cell r="A93">
            <v>170</v>
          </cell>
          <cell r="B93" t="str">
            <v>72-54-8</v>
          </cell>
          <cell r="C93" t="str">
            <v>4,4'-DDD (4,4'-dichlorodiphenyldichloroethane)</v>
          </cell>
        </row>
        <row r="94">
          <cell r="A94">
            <v>173</v>
          </cell>
          <cell r="B94" t="str">
            <v>72-55-9</v>
          </cell>
          <cell r="C94" t="str">
            <v>4,4'-DDE (4,4'-dichlorodiphenyldichloroethene)</v>
          </cell>
        </row>
        <row r="95">
          <cell r="A95">
            <v>17</v>
          </cell>
          <cell r="B95" t="str">
            <v>101-80-4</v>
          </cell>
          <cell r="C95" t="str">
            <v>4,4'-Diaminodiphenyl ether</v>
          </cell>
        </row>
        <row r="96">
          <cell r="A96">
            <v>303</v>
          </cell>
          <cell r="B96" t="str">
            <v>80-05-7</v>
          </cell>
          <cell r="C96" t="str">
            <v>4,4'-Isopropylidenediphenol (bisphenol A)</v>
          </cell>
        </row>
        <row r="97">
          <cell r="A97">
            <v>327</v>
          </cell>
          <cell r="B97" t="str">
            <v>101-14-4</v>
          </cell>
          <cell r="C97" t="str">
            <v>4,4'-Methylene bis(2-chloroaniline) (MOCA)</v>
          </cell>
        </row>
        <row r="98">
          <cell r="A98">
            <v>331</v>
          </cell>
          <cell r="B98" t="str">
            <v>838-88-0</v>
          </cell>
          <cell r="C98" t="str">
            <v>4,4'-Methylene bis(2-methylaniline)</v>
          </cell>
        </row>
        <row r="99">
          <cell r="A99">
            <v>332</v>
          </cell>
          <cell r="B99" t="str">
            <v>101-61-1</v>
          </cell>
          <cell r="C99" t="str">
            <v>4,4'-Methylene bis(N,N'-dimethyl)aniline</v>
          </cell>
        </row>
        <row r="100">
          <cell r="A100">
            <v>329</v>
          </cell>
          <cell r="B100" t="str">
            <v>101-77-9</v>
          </cell>
          <cell r="C100" t="str">
            <v>4,4'-Methylenedianiline (and its dichloride)</v>
          </cell>
        </row>
        <row r="101">
          <cell r="A101">
            <v>330</v>
          </cell>
          <cell r="B101" t="str">
            <v>13552-44-8</v>
          </cell>
          <cell r="C101" t="str">
            <v>4,4'-Methylenedianiline dihydrochloride</v>
          </cell>
        </row>
        <row r="102">
          <cell r="A102">
            <v>597</v>
          </cell>
          <cell r="B102" t="str">
            <v>139-65-1</v>
          </cell>
          <cell r="C102" t="str">
            <v>4,4'-Thiodianiline</v>
          </cell>
        </row>
        <row r="103">
          <cell r="A103">
            <v>215</v>
          </cell>
          <cell r="B103" t="str">
            <v>534-52-1</v>
          </cell>
          <cell r="C103" t="str">
            <v>4,6-Dinitro-o-cresol (and salts)</v>
          </cell>
        </row>
        <row r="104">
          <cell r="A104">
            <v>24</v>
          </cell>
          <cell r="B104" t="str">
            <v>92-67-1</v>
          </cell>
          <cell r="C104" t="str">
            <v>4-Aminobiphenyl</v>
          </cell>
        </row>
        <row r="105">
          <cell r="A105">
            <v>129</v>
          </cell>
          <cell r="B105" t="str">
            <v>95-83-0</v>
          </cell>
          <cell r="C105" t="str">
            <v>4-Chloro-o-phenylenediamine</v>
          </cell>
        </row>
        <row r="106">
          <cell r="A106">
            <v>207</v>
          </cell>
          <cell r="B106" t="str">
            <v>60-11-7</v>
          </cell>
          <cell r="C106" t="str">
            <v>4-Dimethylaminoazobenzene</v>
          </cell>
        </row>
        <row r="107">
          <cell r="A107">
            <v>382</v>
          </cell>
          <cell r="B107" t="str">
            <v>92-93-3</v>
          </cell>
          <cell r="C107" t="str">
            <v>4-Nitrobiphenyl</v>
          </cell>
        </row>
        <row r="108">
          <cell r="A108">
            <v>388</v>
          </cell>
          <cell r="B108" t="str">
            <v>100-02-7</v>
          </cell>
          <cell r="C108" t="str">
            <v>4-Nitrophenol</v>
          </cell>
        </row>
        <row r="109">
          <cell r="A109">
            <v>445</v>
          </cell>
          <cell r="B109" t="str">
            <v>57835-92-4</v>
          </cell>
          <cell r="C109" t="str">
            <v>4-Nitropyrene</v>
          </cell>
        </row>
        <row r="110">
          <cell r="A110">
            <v>400</v>
          </cell>
          <cell r="B110" t="str">
            <v>104-40-5</v>
          </cell>
          <cell r="C110" t="str">
            <v>4-Nonylphenol (and ethoxylates)</v>
          </cell>
        </row>
        <row r="111">
          <cell r="A111">
            <v>625</v>
          </cell>
          <cell r="B111" t="str">
            <v>100-40-3</v>
          </cell>
          <cell r="C111" t="str">
            <v>4-Vinylcyclohexene</v>
          </cell>
        </row>
        <row r="112">
          <cell r="A112">
            <v>440</v>
          </cell>
          <cell r="B112" t="str">
            <v>3697-24-3</v>
          </cell>
          <cell r="C112" t="str">
            <v>5-Methylchrysene</v>
          </cell>
        </row>
        <row r="113">
          <cell r="A113">
            <v>441</v>
          </cell>
          <cell r="B113" t="str">
            <v>602-87-9</v>
          </cell>
          <cell r="C113" t="str">
            <v>5-Nitroacenaphthene</v>
          </cell>
        </row>
        <row r="114">
          <cell r="A114">
            <v>380</v>
          </cell>
          <cell r="B114" t="str">
            <v>99-59-2</v>
          </cell>
          <cell r="C114" t="str">
            <v>5-Nitro-o-anisidine</v>
          </cell>
        </row>
        <row r="115">
          <cell r="A115">
            <v>442</v>
          </cell>
          <cell r="B115" t="str">
            <v>7496-02-8</v>
          </cell>
          <cell r="C115" t="str">
            <v>6-Nitrochrysene</v>
          </cell>
        </row>
        <row r="116">
          <cell r="A116">
            <v>436</v>
          </cell>
          <cell r="B116" t="str">
            <v>57-97-6</v>
          </cell>
          <cell r="C116" t="str">
            <v>7,12-Dimethylbenz[a]anthracene</v>
          </cell>
        </row>
        <row r="117">
          <cell r="A117">
            <v>418</v>
          </cell>
          <cell r="B117" t="str">
            <v>194-59-2</v>
          </cell>
          <cell r="C117" t="str">
            <v>7H-Dibenzo[c,g]carbazole</v>
          </cell>
        </row>
        <row r="118">
          <cell r="A118">
            <v>23</v>
          </cell>
          <cell r="B118" t="str">
            <v>26148-68-5</v>
          </cell>
          <cell r="C118" t="str">
            <v>A-alpha-c(2-amino-9h-pyrido[2,3-b]indole)</v>
          </cell>
        </row>
        <row r="119">
          <cell r="A119">
            <v>402</v>
          </cell>
          <cell r="B119" t="str">
            <v>83-32-9</v>
          </cell>
          <cell r="C119" t="str">
            <v>Acenaphthene</v>
          </cell>
        </row>
        <row r="120">
          <cell r="A120">
            <v>403</v>
          </cell>
          <cell r="B120" t="str">
            <v>208-96-8</v>
          </cell>
          <cell r="C120" t="str">
            <v>Acenaphthylene</v>
          </cell>
        </row>
        <row r="121">
          <cell r="A121">
            <v>1</v>
          </cell>
          <cell r="B121" t="str">
            <v>75-07-0</v>
          </cell>
          <cell r="C121" t="str">
            <v>Acetaldehyde</v>
          </cell>
        </row>
        <row r="122">
          <cell r="A122">
            <v>2</v>
          </cell>
          <cell r="B122" t="str">
            <v>60-35-5</v>
          </cell>
          <cell r="C122" t="str">
            <v>Acetamide</v>
          </cell>
        </row>
        <row r="123">
          <cell r="A123">
            <v>634</v>
          </cell>
          <cell r="B123" t="str">
            <v>67-64-1</v>
          </cell>
          <cell r="C123" t="str">
            <v>Acetone</v>
          </cell>
        </row>
        <row r="124">
          <cell r="A124">
            <v>3</v>
          </cell>
          <cell r="B124" t="str">
            <v>75-05-8</v>
          </cell>
          <cell r="C124" t="str">
            <v>Acetonitrile</v>
          </cell>
        </row>
        <row r="125">
          <cell r="A125">
            <v>4</v>
          </cell>
          <cell r="B125" t="str">
            <v>98-86-2</v>
          </cell>
          <cell r="C125" t="str">
            <v>Acetophenone</v>
          </cell>
        </row>
        <row r="126">
          <cell r="A126">
            <v>5</v>
          </cell>
          <cell r="B126" t="str">
            <v>107-02-8</v>
          </cell>
          <cell r="C126" t="str">
            <v>Acrolein</v>
          </cell>
        </row>
        <row r="127">
          <cell r="A127">
            <v>6</v>
          </cell>
          <cell r="B127" t="str">
            <v>79-06-1</v>
          </cell>
          <cell r="C127" t="str">
            <v>Acrylamide</v>
          </cell>
        </row>
        <row r="128">
          <cell r="A128">
            <v>7</v>
          </cell>
          <cell r="B128" t="str">
            <v>79-10-7</v>
          </cell>
          <cell r="C128" t="str">
            <v>Acrylic acid</v>
          </cell>
        </row>
        <row r="129">
          <cell r="A129">
            <v>8</v>
          </cell>
          <cell r="B129" t="str">
            <v>107-13-1</v>
          </cell>
          <cell r="C129" t="str">
            <v>Acrylonitrile</v>
          </cell>
        </row>
        <row r="130">
          <cell r="A130">
            <v>9</v>
          </cell>
          <cell r="B130" t="str">
            <v>50-76-0</v>
          </cell>
          <cell r="C130" t="str">
            <v>Actinomycin D</v>
          </cell>
        </row>
        <row r="131">
          <cell r="A131">
            <v>10</v>
          </cell>
          <cell r="B131" t="str">
            <v>1596-84-5</v>
          </cell>
          <cell r="C131" t="str">
            <v>Alar</v>
          </cell>
        </row>
        <row r="132">
          <cell r="A132">
            <v>11</v>
          </cell>
          <cell r="B132" t="str">
            <v>309-00-2</v>
          </cell>
          <cell r="C132" t="str">
            <v>Aldrin</v>
          </cell>
        </row>
        <row r="133">
          <cell r="A133">
            <v>12</v>
          </cell>
          <cell r="B133" t="str">
            <v>107-05-1</v>
          </cell>
          <cell r="C133" t="str">
            <v>Allyl chloride</v>
          </cell>
        </row>
        <row r="134">
          <cell r="A134">
            <v>283</v>
          </cell>
          <cell r="B134" t="str">
            <v>319-84-6</v>
          </cell>
          <cell r="C134" t="str">
            <v>alpha-Hexachlorocyclohexane</v>
          </cell>
        </row>
        <row r="135">
          <cell r="A135">
            <v>13</v>
          </cell>
          <cell r="B135" t="str">
            <v>7429-90-5</v>
          </cell>
          <cell r="C135" t="str">
            <v>Aluminum and compounds</v>
          </cell>
        </row>
        <row r="136">
          <cell r="A136">
            <v>14</v>
          </cell>
          <cell r="B136" t="str">
            <v>1344-28-1</v>
          </cell>
          <cell r="C136" t="str">
            <v>Aluminum oxide (fibrous forms)</v>
          </cell>
        </row>
        <row r="137">
          <cell r="A137">
            <v>25</v>
          </cell>
          <cell r="B137" t="str">
            <v>61-82-5</v>
          </cell>
          <cell r="C137" t="str">
            <v>Amitrole</v>
          </cell>
        </row>
        <row r="138">
          <cell r="A138">
            <v>26</v>
          </cell>
          <cell r="B138" t="str">
            <v>7664-41-7</v>
          </cell>
          <cell r="C138" t="str">
            <v>Ammonia</v>
          </cell>
        </row>
        <row r="139">
          <cell r="A139">
            <v>27</v>
          </cell>
          <cell r="B139" t="str">
            <v>7803-63-6</v>
          </cell>
          <cell r="C139" t="str">
            <v>Ammonium bisulfate</v>
          </cell>
        </row>
        <row r="140">
          <cell r="A140">
            <v>28</v>
          </cell>
          <cell r="B140" t="str">
            <v>6484-52-2</v>
          </cell>
          <cell r="C140" t="str">
            <v>Ammonium nitrate</v>
          </cell>
        </row>
        <row r="141">
          <cell r="A141">
            <v>29</v>
          </cell>
          <cell r="B141" t="str">
            <v>7783-20-2</v>
          </cell>
          <cell r="C141" t="str">
            <v>Ammonium sulfate</v>
          </cell>
        </row>
        <row r="142">
          <cell r="A142">
            <v>30</v>
          </cell>
          <cell r="B142" t="str">
            <v>62-53-3</v>
          </cell>
          <cell r="C142" t="str">
            <v>Aniline</v>
          </cell>
        </row>
        <row r="143">
          <cell r="A143">
            <v>635</v>
          </cell>
          <cell r="B143" t="str">
            <v>191-26-4</v>
          </cell>
          <cell r="C143" t="str">
            <v>Anthanthrene</v>
          </cell>
        </row>
        <row r="144">
          <cell r="A144">
            <v>404</v>
          </cell>
          <cell r="B144" t="str">
            <v>120-12-7</v>
          </cell>
          <cell r="C144" t="str">
            <v>Anthracene</v>
          </cell>
        </row>
        <row r="145">
          <cell r="A145">
            <v>33</v>
          </cell>
          <cell r="B145" t="str">
            <v>7440-36-0</v>
          </cell>
          <cell r="C145" t="str">
            <v>Antimony and compounds</v>
          </cell>
        </row>
        <row r="146">
          <cell r="A146">
            <v>35</v>
          </cell>
          <cell r="B146" t="str">
            <v>1309-64-4</v>
          </cell>
          <cell r="C146" t="str">
            <v>Antimony trioxide</v>
          </cell>
        </row>
        <row r="147">
          <cell r="A147">
            <v>36</v>
          </cell>
          <cell r="B147" t="str">
            <v>140-57-8</v>
          </cell>
          <cell r="C147" t="str">
            <v>Aramite</v>
          </cell>
        </row>
        <row r="148">
          <cell r="A148">
            <v>37</v>
          </cell>
          <cell r="B148" t="str">
            <v>7440-38-2</v>
          </cell>
          <cell r="C148" t="str">
            <v>Arsenic and compounds</v>
          </cell>
        </row>
        <row r="149">
          <cell r="A149">
            <v>39</v>
          </cell>
          <cell r="B149" t="str">
            <v>7784-42-1</v>
          </cell>
          <cell r="C149" t="str">
            <v>Arsine</v>
          </cell>
        </row>
        <row r="150">
          <cell r="A150">
            <v>356</v>
          </cell>
          <cell r="B150" t="str">
            <v>1332-21-4</v>
          </cell>
          <cell r="C150" t="str">
            <v>Asbestos</v>
          </cell>
        </row>
        <row r="151">
          <cell r="A151">
            <v>40</v>
          </cell>
          <cell r="B151" t="str">
            <v>492-80-8</v>
          </cell>
          <cell r="C151" t="str">
            <v>Auramine</v>
          </cell>
        </row>
        <row r="152">
          <cell r="A152">
            <v>41</v>
          </cell>
          <cell r="B152" t="str">
            <v>115-02-6</v>
          </cell>
          <cell r="C152" t="str">
            <v>Azaserine</v>
          </cell>
        </row>
        <row r="153">
          <cell r="A153">
            <v>42</v>
          </cell>
          <cell r="B153" t="str">
            <v>446-86-6</v>
          </cell>
          <cell r="C153" t="str">
            <v>Azathioprine</v>
          </cell>
        </row>
        <row r="154">
          <cell r="A154">
            <v>44</v>
          </cell>
          <cell r="B154" t="str">
            <v>103-33-3</v>
          </cell>
          <cell r="C154" t="str">
            <v>Azobenzene</v>
          </cell>
        </row>
        <row r="155">
          <cell r="A155">
            <v>45</v>
          </cell>
          <cell r="B155" t="str">
            <v>7440-39-3</v>
          </cell>
          <cell r="C155" t="str">
            <v>Barium and compounds</v>
          </cell>
        </row>
        <row r="156">
          <cell r="A156">
            <v>405</v>
          </cell>
          <cell r="B156" t="str">
            <v>56-55-3</v>
          </cell>
          <cell r="C156" t="str">
            <v>Benz[a]anthracene</v>
          </cell>
        </row>
        <row r="157">
          <cell r="A157">
            <v>46</v>
          </cell>
          <cell r="B157" t="str">
            <v>71-43-2</v>
          </cell>
          <cell r="C157" t="str">
            <v>Benzene</v>
          </cell>
        </row>
        <row r="158">
          <cell r="A158">
            <v>47</v>
          </cell>
          <cell r="B158" t="str">
            <v>92-87-5</v>
          </cell>
          <cell r="C158" t="str">
            <v>Benzidine (and its salts)</v>
          </cell>
        </row>
        <row r="159">
          <cell r="A159">
            <v>406</v>
          </cell>
          <cell r="B159" t="str">
            <v>50-32-8</v>
          </cell>
          <cell r="C159" t="str">
            <v>Benzo[a]pyrene</v>
          </cell>
        </row>
        <row r="160">
          <cell r="A160">
            <v>407</v>
          </cell>
          <cell r="B160" t="str">
            <v>205-99-2</v>
          </cell>
          <cell r="C160" t="str">
            <v>Benzo[b]fluoranthene</v>
          </cell>
        </row>
        <row r="161">
          <cell r="A161">
            <v>408</v>
          </cell>
          <cell r="B161" t="str">
            <v>205-12-9</v>
          </cell>
          <cell r="C161" t="str">
            <v>Benzo[c]fluorene</v>
          </cell>
        </row>
        <row r="162">
          <cell r="A162">
            <v>409</v>
          </cell>
          <cell r="B162" t="str">
            <v>192-97-2</v>
          </cell>
          <cell r="C162" t="str">
            <v>Benzo[e]pyrene</v>
          </cell>
        </row>
        <row r="163">
          <cell r="A163">
            <v>410</v>
          </cell>
          <cell r="B163" t="str">
            <v>191-24-2</v>
          </cell>
          <cell r="C163" t="str">
            <v>Benzo[g,h,i]perylene</v>
          </cell>
        </row>
        <row r="164">
          <cell r="A164">
            <v>411</v>
          </cell>
          <cell r="B164" t="str">
            <v>205-82-3</v>
          </cell>
          <cell r="C164" t="str">
            <v>Benzo[j]fluoranthene</v>
          </cell>
        </row>
        <row r="165">
          <cell r="A165">
            <v>412</v>
          </cell>
          <cell r="B165" t="str">
            <v>207-08-9</v>
          </cell>
          <cell r="C165" t="str">
            <v>Benzo[k]fluoranthene</v>
          </cell>
        </row>
        <row r="166">
          <cell r="A166">
            <v>52</v>
          </cell>
          <cell r="B166" t="str">
            <v>271-89-6</v>
          </cell>
          <cell r="C166" t="str">
            <v>Benzofuran</v>
          </cell>
        </row>
        <row r="167">
          <cell r="A167">
            <v>53</v>
          </cell>
          <cell r="B167" t="str">
            <v>98-07-7</v>
          </cell>
          <cell r="C167" t="str">
            <v>Benzoic trichloride (benzotrichloride)</v>
          </cell>
        </row>
        <row r="168">
          <cell r="A168">
            <v>54</v>
          </cell>
          <cell r="B168" t="str">
            <v>98-88-4</v>
          </cell>
          <cell r="C168" t="str">
            <v>Benzoyl chloride</v>
          </cell>
        </row>
        <row r="169">
          <cell r="A169">
            <v>55</v>
          </cell>
          <cell r="B169" t="str">
            <v>94-36-0</v>
          </cell>
          <cell r="C169" t="str">
            <v>Benzoyl peroxide</v>
          </cell>
        </row>
        <row r="170">
          <cell r="A170">
            <v>56</v>
          </cell>
          <cell r="B170" t="str">
            <v>100-44-7</v>
          </cell>
          <cell r="C170" t="str">
            <v>Benzyl chloride</v>
          </cell>
        </row>
        <row r="171">
          <cell r="A171">
            <v>57</v>
          </cell>
          <cell r="B171" t="str">
            <v>1694-09-3</v>
          </cell>
          <cell r="C171" t="str">
            <v>Benzyl Violet 4B</v>
          </cell>
        </row>
        <row r="172">
          <cell r="A172">
            <v>58</v>
          </cell>
          <cell r="B172" t="str">
            <v>7440-41-7</v>
          </cell>
          <cell r="C172" t="str">
            <v>Beryllium and compounds</v>
          </cell>
        </row>
        <row r="173">
          <cell r="A173">
            <v>60</v>
          </cell>
          <cell r="B173" t="str">
            <v>1304-56-9</v>
          </cell>
          <cell r="C173" t="str">
            <v>Beryllium oxide</v>
          </cell>
        </row>
        <row r="174">
          <cell r="A174">
            <v>61</v>
          </cell>
          <cell r="B174" t="str">
            <v>13510-49-1</v>
          </cell>
          <cell r="C174" t="str">
            <v>Beryllium sulfate</v>
          </cell>
        </row>
        <row r="175">
          <cell r="A175">
            <v>82</v>
          </cell>
          <cell r="B175" t="str">
            <v>3068-88-0</v>
          </cell>
          <cell r="C175" t="str">
            <v>beta-Butyrolactone</v>
          </cell>
        </row>
        <row r="176">
          <cell r="A176">
            <v>284</v>
          </cell>
          <cell r="B176" t="str">
            <v>319-85-7</v>
          </cell>
          <cell r="C176" t="str">
            <v>beta-Hexachlorocyclohexane</v>
          </cell>
        </row>
        <row r="177">
          <cell r="A177">
            <v>558</v>
          </cell>
          <cell r="B177" t="str">
            <v>57-57-8</v>
          </cell>
          <cell r="C177" t="str">
            <v>beta-Propiolactone</v>
          </cell>
        </row>
        <row r="178">
          <cell r="A178">
            <v>62</v>
          </cell>
          <cell r="B178" t="str">
            <v>92-52-4</v>
          </cell>
          <cell r="C178" t="str">
            <v>Biphenyl</v>
          </cell>
        </row>
        <row r="179">
          <cell r="A179">
            <v>63</v>
          </cell>
          <cell r="B179" t="str">
            <v>111-44-4</v>
          </cell>
          <cell r="C179" t="str">
            <v>bis(2-Chloroethyl) ether (BCEE)</v>
          </cell>
        </row>
        <row r="180">
          <cell r="A180">
            <v>65</v>
          </cell>
          <cell r="B180" t="str">
            <v>103-23-1</v>
          </cell>
          <cell r="C180" t="str">
            <v>bis(2-Ethylhexyl) adipate</v>
          </cell>
        </row>
        <row r="181">
          <cell r="A181">
            <v>522</v>
          </cell>
          <cell r="B181" t="str">
            <v>117-81-7</v>
          </cell>
          <cell r="C181" t="str">
            <v>bis(2-Ethylhexyl) phthalate (DEHP)</v>
          </cell>
        </row>
        <row r="182">
          <cell r="A182">
            <v>64</v>
          </cell>
          <cell r="B182" t="str">
            <v>542-88-1</v>
          </cell>
          <cell r="C182" t="str">
            <v>bis(Chloromethyl) ether</v>
          </cell>
        </row>
        <row r="183">
          <cell r="A183">
            <v>66</v>
          </cell>
          <cell r="B183" t="str">
            <v>7726-95-6</v>
          </cell>
          <cell r="C183" t="str">
            <v>Bromine and compounds</v>
          </cell>
        </row>
        <row r="184">
          <cell r="A184">
            <v>68</v>
          </cell>
          <cell r="B184" t="str">
            <v>7789-30-2</v>
          </cell>
          <cell r="C184" t="str">
            <v>Bromine pentafluoride</v>
          </cell>
        </row>
        <row r="185">
          <cell r="A185">
            <v>71</v>
          </cell>
          <cell r="B185" t="str">
            <v>75-27-4</v>
          </cell>
          <cell r="C185" t="str">
            <v>Bromodichloromethane</v>
          </cell>
        </row>
        <row r="186">
          <cell r="A186">
            <v>72</v>
          </cell>
          <cell r="B186" t="str">
            <v>75-25-2</v>
          </cell>
          <cell r="C186" t="str">
            <v>Bromoform</v>
          </cell>
        </row>
        <row r="187">
          <cell r="A187">
            <v>324</v>
          </cell>
          <cell r="B187" t="str">
            <v>74-83-9</v>
          </cell>
          <cell r="C187" t="str">
            <v>Bromomethane (methyl bromide)</v>
          </cell>
        </row>
        <row r="188">
          <cell r="A188">
            <v>77</v>
          </cell>
          <cell r="B188" t="str">
            <v>141-32-2</v>
          </cell>
          <cell r="C188" t="str">
            <v>Butyl acrylate</v>
          </cell>
        </row>
        <row r="189">
          <cell r="A189">
            <v>519</v>
          </cell>
          <cell r="B189" t="str">
            <v>85-68-7</v>
          </cell>
          <cell r="C189" t="str">
            <v>Butyl benzyl phthalate</v>
          </cell>
        </row>
        <row r="190">
          <cell r="A190">
            <v>81</v>
          </cell>
          <cell r="B190" t="str">
            <v>25013-16-5</v>
          </cell>
          <cell r="C190" t="str">
            <v>Butylated hydroxyanisole</v>
          </cell>
        </row>
        <row r="191">
          <cell r="A191">
            <v>144</v>
          </cell>
          <cell r="B191" t="str">
            <v>569-61-9</v>
          </cell>
          <cell r="C191" t="str">
            <v>C.I. Basic Red 9 monohydrochloride</v>
          </cell>
        </row>
        <row r="192">
          <cell r="A192">
            <v>83</v>
          </cell>
          <cell r="B192" t="str">
            <v>7440-43-9</v>
          </cell>
          <cell r="C192" t="str">
            <v>Cadmium and compounds</v>
          </cell>
        </row>
        <row r="193">
          <cell r="A193">
            <v>85</v>
          </cell>
          <cell r="B193" t="str">
            <v>156-62-7</v>
          </cell>
          <cell r="C193" t="str">
            <v>Calcium cyanamide</v>
          </cell>
        </row>
        <row r="194">
          <cell r="A194">
            <v>86</v>
          </cell>
          <cell r="B194" t="str">
            <v>105-60-2</v>
          </cell>
          <cell r="C194" t="str">
            <v>Caprolactam</v>
          </cell>
        </row>
        <row r="195">
          <cell r="A195">
            <v>87</v>
          </cell>
          <cell r="B195" t="str">
            <v>2425-06-1</v>
          </cell>
          <cell r="C195" t="str">
            <v>Captafol</v>
          </cell>
        </row>
        <row r="196">
          <cell r="A196">
            <v>88</v>
          </cell>
          <cell r="B196" t="str">
            <v>133-06-2</v>
          </cell>
          <cell r="C196" t="str">
            <v>Captan</v>
          </cell>
        </row>
        <row r="197">
          <cell r="A197">
            <v>435</v>
          </cell>
          <cell r="B197" t="str">
            <v>63-25-2</v>
          </cell>
          <cell r="C197" t="str">
            <v>Carbaryl</v>
          </cell>
        </row>
        <row r="198">
          <cell r="A198">
            <v>413</v>
          </cell>
          <cell r="B198" t="str">
            <v>86-74-8</v>
          </cell>
          <cell r="C198" t="str">
            <v>Carbazole</v>
          </cell>
        </row>
        <row r="199">
          <cell r="A199">
            <v>89</v>
          </cell>
          <cell r="B199">
            <v>89</v>
          </cell>
          <cell r="C199" t="str">
            <v>Carbon black extracts</v>
          </cell>
        </row>
        <row r="200">
          <cell r="A200">
            <v>90</v>
          </cell>
          <cell r="B200" t="str">
            <v>75-15-0</v>
          </cell>
          <cell r="C200" t="str">
            <v>Carbon disulfide</v>
          </cell>
        </row>
        <row r="201">
          <cell r="A201">
            <v>91</v>
          </cell>
          <cell r="B201" t="str">
            <v>56-23-5</v>
          </cell>
          <cell r="C201" t="str">
            <v>Carbon tetrachloride</v>
          </cell>
        </row>
        <row r="202">
          <cell r="A202">
            <v>92</v>
          </cell>
          <cell r="B202" t="str">
            <v>463-58-1</v>
          </cell>
          <cell r="C202" t="str">
            <v>Carbonyl sulfide</v>
          </cell>
        </row>
        <row r="203">
          <cell r="A203">
            <v>93</v>
          </cell>
          <cell r="B203" t="str">
            <v>9000-07-1</v>
          </cell>
          <cell r="C203" t="str">
            <v>Carrageenan (degraded)</v>
          </cell>
        </row>
        <row r="204">
          <cell r="A204">
            <v>94</v>
          </cell>
          <cell r="B204" t="str">
            <v>120-80-9</v>
          </cell>
          <cell r="C204" t="str">
            <v>Catechol</v>
          </cell>
        </row>
        <row r="205">
          <cell r="A205">
            <v>351</v>
          </cell>
          <cell r="B205">
            <v>351</v>
          </cell>
          <cell r="C205" t="str">
            <v>Ceramic fibers</v>
          </cell>
        </row>
        <row r="206">
          <cell r="A206">
            <v>95</v>
          </cell>
          <cell r="B206" t="str">
            <v>133-90-4</v>
          </cell>
          <cell r="C206" t="str">
            <v>Chloramben</v>
          </cell>
        </row>
        <row r="207">
          <cell r="A207">
            <v>96</v>
          </cell>
          <cell r="B207" t="str">
            <v>305-03-3</v>
          </cell>
          <cell r="C207" t="str">
            <v>Chlorambucil</v>
          </cell>
        </row>
        <row r="208">
          <cell r="A208">
            <v>97</v>
          </cell>
          <cell r="B208" t="str">
            <v>57-74-9</v>
          </cell>
          <cell r="C208" t="str">
            <v>Chlordane</v>
          </cell>
        </row>
        <row r="209">
          <cell r="A209">
            <v>98</v>
          </cell>
          <cell r="B209" t="str">
            <v>143-50-0</v>
          </cell>
          <cell r="C209" t="str">
            <v>Chlordecone</v>
          </cell>
        </row>
        <row r="210">
          <cell r="A210">
            <v>99</v>
          </cell>
          <cell r="B210" t="str">
            <v>115-28-6</v>
          </cell>
          <cell r="C210" t="str">
            <v>Chlorendic acid</v>
          </cell>
        </row>
        <row r="211">
          <cell r="A211">
            <v>243</v>
          </cell>
          <cell r="B211" t="str">
            <v>76-13-1</v>
          </cell>
          <cell r="C211" t="str">
            <v>Chlorinated fluorocarbon (1,1,2-trichloro-1,2,2-trifluoroethane, CFC-113)</v>
          </cell>
        </row>
        <row r="212">
          <cell r="A212">
            <v>100</v>
          </cell>
          <cell r="B212" t="str">
            <v>108171-26-2</v>
          </cell>
          <cell r="C212" t="str">
            <v>Chlorinated paraffins</v>
          </cell>
        </row>
        <row r="213">
          <cell r="A213">
            <v>101</v>
          </cell>
          <cell r="B213" t="str">
            <v>7782-50-5</v>
          </cell>
          <cell r="C213" t="str">
            <v>Chlorine</v>
          </cell>
        </row>
        <row r="214">
          <cell r="A214">
            <v>102</v>
          </cell>
          <cell r="B214" t="str">
            <v>10049-04-4</v>
          </cell>
          <cell r="C214" t="str">
            <v>Chlorine dioxide</v>
          </cell>
        </row>
        <row r="215">
          <cell r="A215">
            <v>103</v>
          </cell>
          <cell r="B215" t="str">
            <v>79-11-8</v>
          </cell>
          <cell r="C215" t="str">
            <v>Chloroacetic acid</v>
          </cell>
        </row>
        <row r="216">
          <cell r="A216">
            <v>105</v>
          </cell>
          <cell r="B216" t="str">
            <v>85535-84-8</v>
          </cell>
          <cell r="C216" t="str">
            <v>Chloroalkanes C10-13 (chlorinated paraffins)</v>
          </cell>
        </row>
        <row r="217">
          <cell r="A217">
            <v>108</v>
          </cell>
          <cell r="B217" t="str">
            <v>108-90-7</v>
          </cell>
          <cell r="C217" t="str">
            <v>Chlorobenzene</v>
          </cell>
        </row>
        <row r="218">
          <cell r="A218">
            <v>114</v>
          </cell>
          <cell r="B218" t="str">
            <v>510-15-6</v>
          </cell>
          <cell r="C218" t="str">
            <v>Chlorobenzilate (ethyl-4,4'-dichlorobenzilate)</v>
          </cell>
        </row>
        <row r="219">
          <cell r="A219">
            <v>246</v>
          </cell>
          <cell r="B219" t="str">
            <v>75-45-6</v>
          </cell>
          <cell r="C219" t="str">
            <v>Chlorodifluoromethane (Freon 22)</v>
          </cell>
        </row>
        <row r="220">
          <cell r="A220">
            <v>230</v>
          </cell>
          <cell r="B220" t="str">
            <v>75-00-3</v>
          </cell>
          <cell r="C220" t="str">
            <v>Chloroethane (ethyl chloride)</v>
          </cell>
        </row>
        <row r="221">
          <cell r="A221">
            <v>118</v>
          </cell>
          <cell r="B221" t="str">
            <v>67-66-3</v>
          </cell>
          <cell r="C221" t="str">
            <v>Chloroform</v>
          </cell>
        </row>
        <row r="222">
          <cell r="A222">
            <v>325</v>
          </cell>
          <cell r="B222" t="str">
            <v>74-87-3</v>
          </cell>
          <cell r="C222" t="str">
            <v>Chloromethane (methyl chloride)</v>
          </cell>
        </row>
        <row r="223">
          <cell r="A223">
            <v>119</v>
          </cell>
          <cell r="B223" t="str">
            <v>107-30-2</v>
          </cell>
          <cell r="C223" t="str">
            <v>Chloromethyl methyl ether (technical grade)</v>
          </cell>
        </row>
        <row r="224">
          <cell r="A224">
            <v>130</v>
          </cell>
          <cell r="B224" t="str">
            <v>76-06-2</v>
          </cell>
          <cell r="C224" t="str">
            <v>Chloropicrin</v>
          </cell>
        </row>
        <row r="225">
          <cell r="A225">
            <v>131</v>
          </cell>
          <cell r="B225" t="str">
            <v>126-99-8</v>
          </cell>
          <cell r="C225" t="str">
            <v>Chloroprene</v>
          </cell>
        </row>
        <row r="226">
          <cell r="A226">
            <v>132</v>
          </cell>
          <cell r="B226" t="str">
            <v>1897-45-6</v>
          </cell>
          <cell r="C226" t="str">
            <v>Chlorothalonil</v>
          </cell>
        </row>
        <row r="227">
          <cell r="A227">
            <v>134</v>
          </cell>
          <cell r="B227" t="str">
            <v>54749-90-5</v>
          </cell>
          <cell r="C227" t="str">
            <v>Chlorozotocin</v>
          </cell>
        </row>
        <row r="228">
          <cell r="A228">
            <v>135</v>
          </cell>
          <cell r="B228" t="str">
            <v>7738-94-5</v>
          </cell>
          <cell r="C228" t="str">
            <v>Chromic(VI) Acid</v>
          </cell>
        </row>
        <row r="229">
          <cell r="A229">
            <v>140</v>
          </cell>
          <cell r="B229" t="str">
            <v>7738-94-5</v>
          </cell>
          <cell r="C229" t="str">
            <v>Chromic(VI) acid, including chromic acid aerosol mist and chromium trioxide</v>
          </cell>
        </row>
        <row r="230">
          <cell r="A230">
            <v>136</v>
          </cell>
          <cell r="B230" t="str">
            <v>18540-29-9</v>
          </cell>
          <cell r="C230" t="str">
            <v>Chromium VI, chromate and dichromate particulate</v>
          </cell>
        </row>
        <row r="231">
          <cell r="A231">
            <v>414</v>
          </cell>
          <cell r="B231" t="str">
            <v>218-01-9</v>
          </cell>
          <cell r="C231" t="str">
            <v>Chrysene</v>
          </cell>
        </row>
        <row r="232">
          <cell r="A232">
            <v>145</v>
          </cell>
          <cell r="B232" t="str">
            <v>87-29-6</v>
          </cell>
          <cell r="C232" t="str">
            <v>Cinnamyl anthranilate</v>
          </cell>
        </row>
        <row r="233">
          <cell r="A233">
            <v>146</v>
          </cell>
          <cell r="B233" t="str">
            <v>7440-48-4</v>
          </cell>
          <cell r="C233" t="str">
            <v>Cobalt and compounds</v>
          </cell>
        </row>
        <row r="234">
          <cell r="A234">
            <v>148</v>
          </cell>
          <cell r="B234">
            <v>148</v>
          </cell>
          <cell r="C234" t="str">
            <v>Coke oven emissions</v>
          </cell>
        </row>
        <row r="235">
          <cell r="A235">
            <v>149</v>
          </cell>
          <cell r="B235" t="str">
            <v>7440-50-8</v>
          </cell>
          <cell r="C235" t="str">
            <v>Copper and compounds</v>
          </cell>
        </row>
        <row r="236">
          <cell r="A236">
            <v>150</v>
          </cell>
          <cell r="B236">
            <v>150</v>
          </cell>
          <cell r="C236" t="str">
            <v>Creosotes</v>
          </cell>
        </row>
        <row r="237">
          <cell r="A237">
            <v>152</v>
          </cell>
          <cell r="B237" t="str">
            <v>1319-77-3</v>
          </cell>
          <cell r="C237" t="str">
            <v>Cresols (mixture), including m-cresol, o-cresol, p-cresol</v>
          </cell>
        </row>
        <row r="238">
          <cell r="A238">
            <v>156</v>
          </cell>
          <cell r="B238" t="str">
            <v>4170-30-3</v>
          </cell>
          <cell r="C238" t="str">
            <v>Crotonaldehyde</v>
          </cell>
        </row>
        <row r="239">
          <cell r="A239">
            <v>158</v>
          </cell>
          <cell r="B239" t="str">
            <v>80-15-9</v>
          </cell>
          <cell r="C239" t="str">
            <v>Cumene hydroperoxide</v>
          </cell>
        </row>
        <row r="240">
          <cell r="A240">
            <v>159</v>
          </cell>
          <cell r="B240" t="str">
            <v>135-20-6</v>
          </cell>
          <cell r="C240" t="str">
            <v>Cupferron</v>
          </cell>
        </row>
        <row r="241">
          <cell r="A241">
            <v>161</v>
          </cell>
          <cell r="B241" t="str">
            <v>74-90-8</v>
          </cell>
          <cell r="C241" t="str">
            <v>Cyanide, hydrogen</v>
          </cell>
        </row>
        <row r="242">
          <cell r="A242">
            <v>162</v>
          </cell>
          <cell r="B242" t="str">
            <v>110-82-7</v>
          </cell>
          <cell r="C242" t="str">
            <v>Cyclohexane</v>
          </cell>
        </row>
        <row r="243">
          <cell r="A243">
            <v>163</v>
          </cell>
          <cell r="B243" t="str">
            <v>108-93-0</v>
          </cell>
          <cell r="C243" t="str">
            <v>Cyclohexanol</v>
          </cell>
        </row>
        <row r="244">
          <cell r="A244">
            <v>164</v>
          </cell>
          <cell r="B244" t="str">
            <v>66-81-9</v>
          </cell>
          <cell r="C244" t="str">
            <v>Cycloheximide</v>
          </cell>
        </row>
        <row r="245">
          <cell r="A245">
            <v>415</v>
          </cell>
          <cell r="B245" t="str">
            <v>27208-37-3</v>
          </cell>
          <cell r="C245" t="str">
            <v>Cyclopenta[c,d]pyrene</v>
          </cell>
        </row>
        <row r="246">
          <cell r="A246">
            <v>165</v>
          </cell>
          <cell r="B246" t="str">
            <v>50-18-0</v>
          </cell>
          <cell r="C246" t="str">
            <v>Cyclophosphamide (anhydrous)</v>
          </cell>
        </row>
        <row r="247">
          <cell r="A247">
            <v>166</v>
          </cell>
          <cell r="B247" t="str">
            <v>6055-19-2</v>
          </cell>
          <cell r="C247" t="str">
            <v>Cyclophosphamide (hydrated)</v>
          </cell>
        </row>
        <row r="248">
          <cell r="A248">
            <v>167</v>
          </cell>
          <cell r="B248" t="str">
            <v>5160-02-1</v>
          </cell>
          <cell r="C248" t="str">
            <v>D &amp; C Red No. 9</v>
          </cell>
        </row>
        <row r="249">
          <cell r="A249">
            <v>168</v>
          </cell>
          <cell r="B249" t="str">
            <v>4342-03-4</v>
          </cell>
          <cell r="C249" t="str">
            <v>Dacarbazine</v>
          </cell>
        </row>
        <row r="250">
          <cell r="A250">
            <v>169</v>
          </cell>
          <cell r="B250" t="str">
            <v>117-10-2</v>
          </cell>
          <cell r="C250" t="str">
            <v>Danthron (chrysazin)</v>
          </cell>
        </row>
        <row r="251">
          <cell r="A251">
            <v>172</v>
          </cell>
          <cell r="B251" t="str">
            <v>3547-04-4</v>
          </cell>
          <cell r="C251" t="str">
            <v>DDE (1-chloro-4-[1-(4-chlorophenyl)ethyl]benzene)</v>
          </cell>
        </row>
        <row r="252">
          <cell r="A252">
            <v>175</v>
          </cell>
          <cell r="B252" t="str">
            <v>50-29-3</v>
          </cell>
          <cell r="C252" t="str">
            <v>DDT</v>
          </cell>
        </row>
        <row r="253">
          <cell r="A253">
            <v>186</v>
          </cell>
          <cell r="B253" t="str">
            <v>333-41-5</v>
          </cell>
          <cell r="C253" t="str">
            <v>Diazinon</v>
          </cell>
        </row>
        <row r="254">
          <cell r="A254">
            <v>185</v>
          </cell>
          <cell r="B254" t="str">
            <v>334-88-3</v>
          </cell>
          <cell r="C254" t="str">
            <v>Diazomethane</v>
          </cell>
        </row>
        <row r="255">
          <cell r="A255">
            <v>416</v>
          </cell>
          <cell r="B255" t="str">
            <v>226-36-8</v>
          </cell>
          <cell r="C255" t="str">
            <v>Dibenz[a,h]acridine</v>
          </cell>
        </row>
        <row r="256">
          <cell r="A256">
            <v>419</v>
          </cell>
          <cell r="B256" t="str">
            <v>53-70-3</v>
          </cell>
          <cell r="C256" t="str">
            <v>Dibenz[a,h]anthracene</v>
          </cell>
        </row>
        <row r="257">
          <cell r="A257">
            <v>417</v>
          </cell>
          <cell r="B257" t="str">
            <v>224-42-0</v>
          </cell>
          <cell r="C257" t="str">
            <v>Dibenz[a,j]acridine</v>
          </cell>
        </row>
        <row r="258">
          <cell r="A258">
            <v>187</v>
          </cell>
          <cell r="B258" t="str">
            <v>5385-75-1</v>
          </cell>
          <cell r="C258" t="str">
            <v>Dibenzo[a,e]fluoranthene</v>
          </cell>
        </row>
        <row r="259">
          <cell r="A259">
            <v>420</v>
          </cell>
          <cell r="B259" t="str">
            <v>192-65-4</v>
          </cell>
          <cell r="C259" t="str">
            <v>Dibenzo[a,e]pyrene</v>
          </cell>
        </row>
        <row r="260">
          <cell r="A260">
            <v>421</v>
          </cell>
          <cell r="B260" t="str">
            <v>189-64-0</v>
          </cell>
          <cell r="C260" t="str">
            <v>Dibenzo[a,h]pyrene</v>
          </cell>
        </row>
        <row r="261">
          <cell r="A261">
            <v>422</v>
          </cell>
          <cell r="B261" t="str">
            <v>189-55-9</v>
          </cell>
          <cell r="C261" t="str">
            <v>Dibenzo[a,i]pyrene</v>
          </cell>
        </row>
        <row r="262">
          <cell r="A262">
            <v>423</v>
          </cell>
          <cell r="B262" t="str">
            <v>191-30-0</v>
          </cell>
          <cell r="C262" t="str">
            <v>Dibenzo[a,l]pyrene</v>
          </cell>
        </row>
        <row r="263">
          <cell r="A263">
            <v>188</v>
          </cell>
          <cell r="B263" t="str">
            <v>132-64-9</v>
          </cell>
          <cell r="C263" t="str">
            <v>Dibenzofuran</v>
          </cell>
        </row>
        <row r="264">
          <cell r="A264">
            <v>189</v>
          </cell>
          <cell r="B264" t="str">
            <v>124-48-1</v>
          </cell>
          <cell r="C264" t="str">
            <v>Dibromochloromethane</v>
          </cell>
        </row>
        <row r="265">
          <cell r="A265">
            <v>520</v>
          </cell>
          <cell r="B265" t="str">
            <v>84-74-2</v>
          </cell>
          <cell r="C265" t="str">
            <v>Dibutyl phthalate</v>
          </cell>
        </row>
        <row r="266">
          <cell r="A266">
            <v>247</v>
          </cell>
          <cell r="B266" t="str">
            <v>75-71-8</v>
          </cell>
          <cell r="C266" t="str">
            <v>Dichlorodifluoromethane (Freon 12)</v>
          </cell>
        </row>
        <row r="267">
          <cell r="A267">
            <v>248</v>
          </cell>
          <cell r="B267" t="str">
            <v>75-43-4</v>
          </cell>
          <cell r="C267" t="str">
            <v>Dichlorofluoromethane (Freon 21)</v>
          </cell>
        </row>
        <row r="268">
          <cell r="A268">
            <v>328</v>
          </cell>
          <cell r="B268" t="str">
            <v>75-09-2</v>
          </cell>
          <cell r="C268" t="str">
            <v>Dichloromethane (methylene chloride)</v>
          </cell>
        </row>
        <row r="269">
          <cell r="A269">
            <v>194</v>
          </cell>
          <cell r="B269" t="str">
            <v>94-75-7</v>
          </cell>
          <cell r="C269" t="str">
            <v>Dichlorophenoxyacetic acid, salts and esters (2,4-D)</v>
          </cell>
        </row>
        <row r="270">
          <cell r="A270">
            <v>197</v>
          </cell>
          <cell r="B270" t="str">
            <v>62-73-7</v>
          </cell>
          <cell r="C270" t="str">
            <v>Dichlorvos (DDVP)</v>
          </cell>
        </row>
        <row r="271">
          <cell r="A271">
            <v>198</v>
          </cell>
          <cell r="B271" t="str">
            <v>115-32-2</v>
          </cell>
          <cell r="C271" t="str">
            <v>Dicofol</v>
          </cell>
        </row>
        <row r="272">
          <cell r="A272">
            <v>521</v>
          </cell>
          <cell r="B272" t="str">
            <v>84-61-7</v>
          </cell>
          <cell r="C272" t="str">
            <v>Di-cyclohexyl phthalate (DCHP)</v>
          </cell>
        </row>
        <row r="273">
          <cell r="A273">
            <v>199</v>
          </cell>
          <cell r="B273" t="str">
            <v>60-57-1</v>
          </cell>
          <cell r="C273" t="str">
            <v>Dieldrin</v>
          </cell>
        </row>
        <row r="274">
          <cell r="A274">
            <v>200</v>
          </cell>
          <cell r="B274">
            <v>200</v>
          </cell>
          <cell r="C274" t="str">
            <v>Diesel particulate matter</v>
          </cell>
        </row>
        <row r="275">
          <cell r="A275">
            <v>201</v>
          </cell>
          <cell r="B275" t="str">
            <v>111-42-2</v>
          </cell>
          <cell r="C275" t="str">
            <v>Diethanolamine</v>
          </cell>
        </row>
        <row r="276">
          <cell r="A276">
            <v>202</v>
          </cell>
          <cell r="B276" t="str">
            <v>64-67-5</v>
          </cell>
          <cell r="C276" t="str">
            <v>Diethyl sulfate</v>
          </cell>
        </row>
        <row r="277">
          <cell r="A277">
            <v>258</v>
          </cell>
          <cell r="B277" t="str">
            <v>111-46-6</v>
          </cell>
          <cell r="C277" t="str">
            <v>Diethylene glycol</v>
          </cell>
        </row>
        <row r="278">
          <cell r="A278">
            <v>259</v>
          </cell>
          <cell r="B278" t="str">
            <v>111-96-6</v>
          </cell>
          <cell r="C278" t="str">
            <v>Diethylene glycol dimethyl ether</v>
          </cell>
        </row>
        <row r="279">
          <cell r="A279">
            <v>260</v>
          </cell>
          <cell r="B279" t="str">
            <v>112-34-5</v>
          </cell>
          <cell r="C279" t="str">
            <v>Diethylene glycol monobutyl ether</v>
          </cell>
        </row>
        <row r="280">
          <cell r="A280">
            <v>261</v>
          </cell>
          <cell r="B280" t="str">
            <v>111-90-0</v>
          </cell>
          <cell r="C280" t="str">
            <v>Diethylene glycol monoethyl ether</v>
          </cell>
        </row>
        <row r="281">
          <cell r="A281">
            <v>262</v>
          </cell>
          <cell r="B281" t="str">
            <v>111-77-3</v>
          </cell>
          <cell r="C281" t="str">
            <v>Diethylene glycol monomethyl ether</v>
          </cell>
        </row>
        <row r="282">
          <cell r="A282">
            <v>320</v>
          </cell>
          <cell r="B282" t="str">
            <v>627-44-1</v>
          </cell>
          <cell r="C282" t="str">
            <v>Diethylmercury</v>
          </cell>
        </row>
        <row r="283">
          <cell r="A283">
            <v>523</v>
          </cell>
          <cell r="B283" t="str">
            <v>84-66-2</v>
          </cell>
          <cell r="C283" t="str">
            <v>Diethylphthalate</v>
          </cell>
        </row>
        <row r="284">
          <cell r="A284">
            <v>204</v>
          </cell>
          <cell r="B284" t="str">
            <v>101-90-6</v>
          </cell>
          <cell r="C284" t="str">
            <v>Diglycidyl resorcinol ether</v>
          </cell>
        </row>
        <row r="285">
          <cell r="A285">
            <v>205</v>
          </cell>
          <cell r="B285" t="str">
            <v>94-58-6</v>
          </cell>
          <cell r="C285" t="str">
            <v>Dihydrosafrole</v>
          </cell>
        </row>
        <row r="286">
          <cell r="A286">
            <v>210</v>
          </cell>
          <cell r="B286" t="str">
            <v>79-44-7</v>
          </cell>
          <cell r="C286" t="str">
            <v>Dimethyl carbamoyl chloride</v>
          </cell>
        </row>
        <row r="287">
          <cell r="A287">
            <v>211</v>
          </cell>
          <cell r="B287" t="str">
            <v>68-12-2</v>
          </cell>
          <cell r="C287" t="str">
            <v>Dimethyl formamide</v>
          </cell>
        </row>
        <row r="288">
          <cell r="A288">
            <v>524</v>
          </cell>
          <cell r="B288" t="str">
            <v>131-11-3</v>
          </cell>
          <cell r="C288" t="str">
            <v>Dimethyl phthalate</v>
          </cell>
        </row>
        <row r="289">
          <cell r="A289">
            <v>213</v>
          </cell>
          <cell r="B289" t="str">
            <v>77-78-1</v>
          </cell>
          <cell r="C289" t="str">
            <v>Dimethyl sulfate</v>
          </cell>
        </row>
        <row r="290">
          <cell r="A290">
            <v>319</v>
          </cell>
          <cell r="B290" t="str">
            <v>593-74-8</v>
          </cell>
          <cell r="C290" t="str">
            <v>Dimethylmercury</v>
          </cell>
        </row>
        <row r="291">
          <cell r="A291">
            <v>214</v>
          </cell>
          <cell r="B291" t="str">
            <v>513-37-1</v>
          </cell>
          <cell r="C291" t="str">
            <v>Dimethylvinylchloride</v>
          </cell>
        </row>
        <row r="292">
          <cell r="A292">
            <v>221</v>
          </cell>
          <cell r="B292" t="str">
            <v>630-93-3</v>
          </cell>
          <cell r="C292" t="str">
            <v>Diphenylhydantoin</v>
          </cell>
        </row>
        <row r="293">
          <cell r="A293">
            <v>263</v>
          </cell>
          <cell r="B293" t="str">
            <v>25265-71-8</v>
          </cell>
          <cell r="C293" t="str">
            <v>Dipropylene glycol</v>
          </cell>
        </row>
        <row r="294">
          <cell r="A294">
            <v>264</v>
          </cell>
          <cell r="B294" t="str">
            <v>34590-94-8</v>
          </cell>
          <cell r="C294" t="str">
            <v>Dipropylene glycol monomethyl ether</v>
          </cell>
        </row>
        <row r="295">
          <cell r="A295">
            <v>49</v>
          </cell>
          <cell r="B295" t="str">
            <v>1937-37-7</v>
          </cell>
          <cell r="C295" t="str">
            <v>Direct Black 38</v>
          </cell>
        </row>
        <row r="296">
          <cell r="A296">
            <v>50</v>
          </cell>
          <cell r="B296" t="str">
            <v>2602-46-2</v>
          </cell>
          <cell r="C296" t="str">
            <v>Direct Blue 6</v>
          </cell>
        </row>
        <row r="297">
          <cell r="A297">
            <v>51</v>
          </cell>
          <cell r="B297" t="str">
            <v>16071-86-6</v>
          </cell>
          <cell r="C297" t="str">
            <v>Direct Brown 95 (technical grade)</v>
          </cell>
        </row>
        <row r="298">
          <cell r="A298">
            <v>223</v>
          </cell>
          <cell r="B298" t="str">
            <v>2475-45-8</v>
          </cell>
          <cell r="C298" t="str">
            <v>Disperse Blue 1</v>
          </cell>
        </row>
        <row r="299">
          <cell r="A299">
            <v>224</v>
          </cell>
          <cell r="B299" t="str">
            <v>298-04-4</v>
          </cell>
          <cell r="C299" t="str">
            <v>Disulfoton</v>
          </cell>
        </row>
        <row r="300">
          <cell r="A300">
            <v>225</v>
          </cell>
          <cell r="B300" t="str">
            <v>106-89-8</v>
          </cell>
          <cell r="C300" t="str">
            <v>Epichlorohydrin</v>
          </cell>
        </row>
        <row r="301">
          <cell r="A301">
            <v>227</v>
          </cell>
          <cell r="B301">
            <v>227</v>
          </cell>
          <cell r="C301" t="str">
            <v>Epoxy resins</v>
          </cell>
        </row>
        <row r="302">
          <cell r="A302">
            <v>357</v>
          </cell>
          <cell r="B302" t="str">
            <v>12510-42-8</v>
          </cell>
          <cell r="C302" t="str">
            <v>Erionite</v>
          </cell>
        </row>
        <row r="303">
          <cell r="A303">
            <v>228</v>
          </cell>
          <cell r="B303" t="str">
            <v>140-88-5</v>
          </cell>
          <cell r="C303" t="str">
            <v>Ethyl acrylate</v>
          </cell>
        </row>
        <row r="304">
          <cell r="A304">
            <v>229</v>
          </cell>
          <cell r="B304" t="str">
            <v>100-41-4</v>
          </cell>
          <cell r="C304" t="str">
            <v>Ethyl benzene</v>
          </cell>
        </row>
        <row r="305">
          <cell r="A305">
            <v>231</v>
          </cell>
          <cell r="B305" t="str">
            <v>74-85-1</v>
          </cell>
          <cell r="C305" t="str">
            <v>Ethylene</v>
          </cell>
        </row>
        <row r="306">
          <cell r="A306">
            <v>232</v>
          </cell>
          <cell r="B306" t="str">
            <v>106-93-4</v>
          </cell>
          <cell r="C306" t="str">
            <v>Ethylene dibromide (EDB, 1,2-dibromoethane)</v>
          </cell>
        </row>
        <row r="307">
          <cell r="A307">
            <v>233</v>
          </cell>
          <cell r="B307" t="str">
            <v>107-06-2</v>
          </cell>
          <cell r="C307" t="str">
            <v>Ethylene dichloride (EDC, 1,2-dichloroethane)</v>
          </cell>
        </row>
        <row r="308">
          <cell r="A308">
            <v>234</v>
          </cell>
          <cell r="B308" t="str">
            <v>107-21-1</v>
          </cell>
          <cell r="C308" t="str">
            <v>Ethylene glycol</v>
          </cell>
        </row>
        <row r="309">
          <cell r="A309">
            <v>265</v>
          </cell>
          <cell r="B309" t="str">
            <v>629-14-1</v>
          </cell>
          <cell r="C309" t="str">
            <v>Ethylene glycol diethyl ether</v>
          </cell>
        </row>
        <row r="310">
          <cell r="A310">
            <v>266</v>
          </cell>
          <cell r="B310" t="str">
            <v>110-71-4</v>
          </cell>
          <cell r="C310" t="str">
            <v>Ethylene glycol dimethyl ether</v>
          </cell>
        </row>
        <row r="311">
          <cell r="A311">
            <v>267</v>
          </cell>
          <cell r="B311" t="str">
            <v>111-76-2</v>
          </cell>
          <cell r="C311" t="str">
            <v>Ethylene glycol monobutyl ether</v>
          </cell>
        </row>
        <row r="312">
          <cell r="A312">
            <v>268</v>
          </cell>
          <cell r="B312" t="str">
            <v>110-80-5</v>
          </cell>
          <cell r="C312" t="str">
            <v>Ethylene glycol monoethyl ether</v>
          </cell>
        </row>
        <row r="313">
          <cell r="A313">
            <v>269</v>
          </cell>
          <cell r="B313" t="str">
            <v>111-15-9</v>
          </cell>
          <cell r="C313" t="str">
            <v>Ethylene glycol monoethyl ether acetate</v>
          </cell>
        </row>
        <row r="314">
          <cell r="A314">
            <v>270</v>
          </cell>
          <cell r="B314" t="str">
            <v>109-86-4</v>
          </cell>
          <cell r="C314" t="str">
            <v>Ethylene glycol monomethyl ether</v>
          </cell>
        </row>
        <row r="315">
          <cell r="A315">
            <v>271</v>
          </cell>
          <cell r="B315" t="str">
            <v>110-49-6</v>
          </cell>
          <cell r="C315" t="str">
            <v>Ethylene glycol monomethyl ether acetate</v>
          </cell>
        </row>
        <row r="316">
          <cell r="A316">
            <v>272</v>
          </cell>
          <cell r="B316" t="str">
            <v>2807-30-9</v>
          </cell>
          <cell r="C316" t="str">
            <v>Ethylene glycol monopropyl ether</v>
          </cell>
        </row>
        <row r="317">
          <cell r="A317">
            <v>236</v>
          </cell>
          <cell r="B317" t="str">
            <v>75-21-8</v>
          </cell>
          <cell r="C317" t="str">
            <v>Ethylene oxide</v>
          </cell>
        </row>
        <row r="318">
          <cell r="A318">
            <v>237</v>
          </cell>
          <cell r="B318" t="str">
            <v>96-45-7</v>
          </cell>
          <cell r="C318" t="str">
            <v>Ethylene thiourea</v>
          </cell>
        </row>
        <row r="319">
          <cell r="A319">
            <v>235</v>
          </cell>
          <cell r="B319" t="str">
            <v>151-56-4</v>
          </cell>
          <cell r="C319" t="str">
            <v>Ethyleneimine (aziridine)</v>
          </cell>
        </row>
        <row r="320">
          <cell r="A320">
            <v>238</v>
          </cell>
          <cell r="B320" t="str">
            <v>10028-22-5</v>
          </cell>
          <cell r="C320" t="str">
            <v>Ferric sulfate</v>
          </cell>
        </row>
        <row r="321">
          <cell r="A321">
            <v>424</v>
          </cell>
          <cell r="B321" t="str">
            <v>206-44-0</v>
          </cell>
          <cell r="C321" t="str">
            <v>Fluoranthene</v>
          </cell>
        </row>
        <row r="322">
          <cell r="A322">
            <v>425</v>
          </cell>
          <cell r="B322" t="str">
            <v>86-73-7</v>
          </cell>
          <cell r="C322" t="str">
            <v>Fluorene</v>
          </cell>
        </row>
        <row r="323">
          <cell r="A323">
            <v>239</v>
          </cell>
          <cell r="B323">
            <v>239</v>
          </cell>
          <cell r="C323" t="str">
            <v>Fluorides</v>
          </cell>
        </row>
        <row r="324">
          <cell r="A324">
            <v>241</v>
          </cell>
          <cell r="B324" t="str">
            <v>7782-41-4</v>
          </cell>
          <cell r="C324" t="str">
            <v>Fluorine gas</v>
          </cell>
        </row>
        <row r="325">
          <cell r="A325">
            <v>250</v>
          </cell>
          <cell r="B325" t="str">
            <v>50-00-0</v>
          </cell>
          <cell r="C325" t="str">
            <v>Formaldehyde</v>
          </cell>
        </row>
        <row r="326">
          <cell r="A326">
            <v>251</v>
          </cell>
          <cell r="B326" t="str">
            <v>110-00-9</v>
          </cell>
          <cell r="C326" t="str">
            <v>Furan</v>
          </cell>
        </row>
        <row r="327">
          <cell r="A327">
            <v>252</v>
          </cell>
          <cell r="B327" t="str">
            <v>60568-05-0</v>
          </cell>
          <cell r="C327" t="str">
            <v>Furmecyclox</v>
          </cell>
        </row>
        <row r="328">
          <cell r="A328">
            <v>253</v>
          </cell>
          <cell r="B328" t="str">
            <v>3688-53-7</v>
          </cell>
          <cell r="C328" t="str">
            <v>Furylfuramide</v>
          </cell>
        </row>
        <row r="329">
          <cell r="A329">
            <v>285</v>
          </cell>
          <cell r="B329" t="str">
            <v>58-89-9</v>
          </cell>
          <cell r="C329" t="str">
            <v>gamma-Hexachlorocyclohexane (Lindane)</v>
          </cell>
        </row>
        <row r="330">
          <cell r="A330">
            <v>352</v>
          </cell>
          <cell r="B330">
            <v>352</v>
          </cell>
          <cell r="C330" t="str">
            <v>Glasswool fibers</v>
          </cell>
        </row>
        <row r="331">
          <cell r="A331">
            <v>255</v>
          </cell>
          <cell r="B331" t="str">
            <v>67730-11-4</v>
          </cell>
          <cell r="C331" t="str">
            <v>Glu-P-1</v>
          </cell>
        </row>
        <row r="332">
          <cell r="A332">
            <v>256</v>
          </cell>
          <cell r="B332" t="str">
            <v>67730-10-3</v>
          </cell>
          <cell r="C332" t="str">
            <v>Glu-P-2</v>
          </cell>
        </row>
        <row r="333">
          <cell r="A333">
            <v>254</v>
          </cell>
          <cell r="B333" t="str">
            <v>111-30-8</v>
          </cell>
          <cell r="C333" t="str">
            <v>Glutaraldehyde</v>
          </cell>
        </row>
        <row r="334">
          <cell r="A334">
            <v>276</v>
          </cell>
          <cell r="B334" t="str">
            <v>16568-02-8</v>
          </cell>
          <cell r="C334" t="str">
            <v>Gyromitrin</v>
          </cell>
        </row>
        <row r="335">
          <cell r="A335">
            <v>277</v>
          </cell>
          <cell r="B335" t="str">
            <v>2784-94-3</v>
          </cell>
          <cell r="C335" t="str">
            <v>HC Blue 1</v>
          </cell>
        </row>
        <row r="336">
          <cell r="A336">
            <v>278</v>
          </cell>
          <cell r="B336" t="str">
            <v>76-44-8</v>
          </cell>
          <cell r="C336" t="str">
            <v>Heptachlor</v>
          </cell>
        </row>
        <row r="337">
          <cell r="A337">
            <v>279</v>
          </cell>
          <cell r="B337" t="str">
            <v>1024-57-3</v>
          </cell>
          <cell r="C337" t="str">
            <v>Heptachlor epoxide</v>
          </cell>
        </row>
        <row r="338">
          <cell r="A338">
            <v>280</v>
          </cell>
          <cell r="B338" t="str">
            <v>118-74-1</v>
          </cell>
          <cell r="C338" t="str">
            <v>Hexachlorobenzene</v>
          </cell>
        </row>
        <row r="339">
          <cell r="A339">
            <v>281</v>
          </cell>
          <cell r="B339" t="str">
            <v>87-68-3</v>
          </cell>
          <cell r="C339" t="str">
            <v>Hexachlorobutadiene</v>
          </cell>
        </row>
        <row r="340">
          <cell r="A340">
            <v>282</v>
          </cell>
          <cell r="B340" t="str">
            <v>608-73-1</v>
          </cell>
          <cell r="C340" t="str">
            <v>Hexachlorocyclohexanes (mixture) including but not limited to:</v>
          </cell>
        </row>
        <row r="341">
          <cell r="A341">
            <v>286</v>
          </cell>
          <cell r="B341" t="str">
            <v>77-47-4</v>
          </cell>
          <cell r="C341" t="str">
            <v>Hexachlorocyclopentadiene</v>
          </cell>
        </row>
        <row r="342">
          <cell r="A342">
            <v>287</v>
          </cell>
          <cell r="B342" t="str">
            <v>67-72-1</v>
          </cell>
          <cell r="C342" t="str">
            <v>Hexachloroethane</v>
          </cell>
        </row>
        <row r="343">
          <cell r="A343">
            <v>297</v>
          </cell>
          <cell r="B343" t="str">
            <v>822-06-0</v>
          </cell>
          <cell r="C343" t="str">
            <v>Hexamethylene-1,6-diisocyanate</v>
          </cell>
        </row>
        <row r="344">
          <cell r="A344">
            <v>288</v>
          </cell>
          <cell r="B344" t="str">
            <v>680-31-9</v>
          </cell>
          <cell r="C344" t="str">
            <v>Hexamethylphosphoramide</v>
          </cell>
        </row>
        <row r="345">
          <cell r="A345">
            <v>289</v>
          </cell>
          <cell r="B345" t="str">
            <v>110-54-3</v>
          </cell>
          <cell r="C345" t="str">
            <v>Hexane</v>
          </cell>
        </row>
        <row r="346">
          <cell r="A346">
            <v>290</v>
          </cell>
          <cell r="B346" t="str">
            <v>302-01-2</v>
          </cell>
          <cell r="C346" t="str">
            <v>Hydrazine</v>
          </cell>
        </row>
        <row r="347">
          <cell r="A347">
            <v>291</v>
          </cell>
          <cell r="B347" t="str">
            <v>10034-93-2</v>
          </cell>
          <cell r="C347" t="str">
            <v>Hydrazine sulfate</v>
          </cell>
        </row>
        <row r="348">
          <cell r="A348">
            <v>292</v>
          </cell>
          <cell r="B348" t="str">
            <v>7647-01-0</v>
          </cell>
          <cell r="C348" t="str">
            <v>Hydrochloric acid</v>
          </cell>
        </row>
        <row r="349">
          <cell r="A349">
            <v>69</v>
          </cell>
          <cell r="B349" t="str">
            <v>10035-10-6</v>
          </cell>
          <cell r="C349" t="str">
            <v>Hydrogen bromide</v>
          </cell>
        </row>
        <row r="350">
          <cell r="A350">
            <v>240</v>
          </cell>
          <cell r="B350" t="str">
            <v>7664-39-3</v>
          </cell>
          <cell r="C350" t="str">
            <v>Hydrogen fluoride</v>
          </cell>
        </row>
        <row r="351">
          <cell r="A351">
            <v>293</v>
          </cell>
          <cell r="B351" t="str">
            <v>7783-06-4</v>
          </cell>
          <cell r="C351" t="str">
            <v>Hydrogen sulfide</v>
          </cell>
        </row>
        <row r="352">
          <cell r="A352">
            <v>294</v>
          </cell>
          <cell r="B352" t="str">
            <v>123-31-9</v>
          </cell>
          <cell r="C352" t="str">
            <v>Hydroquinone</v>
          </cell>
        </row>
        <row r="353">
          <cell r="A353">
            <v>426</v>
          </cell>
          <cell r="B353" t="str">
            <v>193-39-5</v>
          </cell>
          <cell r="C353" t="str">
            <v>Indeno[1,2,3-cd]pyrene</v>
          </cell>
        </row>
        <row r="354">
          <cell r="A354">
            <v>570</v>
          </cell>
          <cell r="B354" t="str">
            <v>10043-66-0</v>
          </cell>
          <cell r="C354" t="str">
            <v>Iodine-131</v>
          </cell>
        </row>
        <row r="355">
          <cell r="A355">
            <v>295</v>
          </cell>
          <cell r="B355" t="str">
            <v>13463-40-6</v>
          </cell>
          <cell r="C355" t="str">
            <v>Iron pentacarbonyl</v>
          </cell>
        </row>
        <row r="356">
          <cell r="A356">
            <v>300</v>
          </cell>
          <cell r="B356" t="str">
            <v>78-59-1</v>
          </cell>
          <cell r="C356" t="str">
            <v>Isophorone</v>
          </cell>
        </row>
        <row r="357">
          <cell r="A357">
            <v>301</v>
          </cell>
          <cell r="B357" t="str">
            <v>78-79-5</v>
          </cell>
          <cell r="C357" t="str">
            <v>Isoprene, except from vegetative emission sources</v>
          </cell>
        </row>
        <row r="358">
          <cell r="A358">
            <v>302</v>
          </cell>
          <cell r="B358" t="str">
            <v>67-63-0</v>
          </cell>
          <cell r="C358" t="str">
            <v>Isopropyl alcohol</v>
          </cell>
        </row>
        <row r="359">
          <cell r="A359">
            <v>157</v>
          </cell>
          <cell r="B359" t="str">
            <v>98-82-8</v>
          </cell>
          <cell r="C359" t="str">
            <v>Isopropylbenzene (cumene)</v>
          </cell>
        </row>
        <row r="360">
          <cell r="A360">
            <v>304</v>
          </cell>
          <cell r="B360" t="str">
            <v>303-34-4</v>
          </cell>
          <cell r="C360" t="str">
            <v>Lasiocarpine</v>
          </cell>
        </row>
        <row r="361">
          <cell r="A361">
            <v>305</v>
          </cell>
          <cell r="B361" t="str">
            <v>7439-92-1</v>
          </cell>
          <cell r="C361" t="str">
            <v>Lead and compounds</v>
          </cell>
        </row>
        <row r="362">
          <cell r="A362">
            <v>306</v>
          </cell>
          <cell r="B362" t="str">
            <v>18454-12-1</v>
          </cell>
          <cell r="C362" t="str">
            <v>Lead chromate oxide</v>
          </cell>
        </row>
        <row r="363">
          <cell r="A363">
            <v>311</v>
          </cell>
          <cell r="B363" t="str">
            <v>108-31-6</v>
          </cell>
          <cell r="C363" t="str">
            <v>Maleic anhydride</v>
          </cell>
        </row>
        <row r="364">
          <cell r="A364">
            <v>312</v>
          </cell>
          <cell r="B364" t="str">
            <v>7439-96-5</v>
          </cell>
          <cell r="C364" t="str">
            <v>Manganese and compounds</v>
          </cell>
        </row>
        <row r="365">
          <cell r="A365">
            <v>153</v>
          </cell>
          <cell r="B365" t="str">
            <v>108-39-4</v>
          </cell>
          <cell r="C365" t="str">
            <v>m-Cresol</v>
          </cell>
        </row>
        <row r="366">
          <cell r="A366">
            <v>314</v>
          </cell>
          <cell r="B366" t="str">
            <v>148-82-3</v>
          </cell>
          <cell r="C366" t="str">
            <v>Melphalan</v>
          </cell>
        </row>
        <row r="367">
          <cell r="A367">
            <v>315</v>
          </cell>
          <cell r="B367" t="str">
            <v>3223-07-2</v>
          </cell>
          <cell r="C367" t="str">
            <v>Melphalan HCl</v>
          </cell>
        </row>
        <row r="368">
          <cell r="A368">
            <v>316</v>
          </cell>
          <cell r="B368" t="str">
            <v>7439-97-6</v>
          </cell>
          <cell r="C368" t="str">
            <v>Mercury and compounds</v>
          </cell>
        </row>
        <row r="369">
          <cell r="A369">
            <v>321</v>
          </cell>
          <cell r="B369" t="str">
            <v>67-56-1</v>
          </cell>
          <cell r="C369" t="str">
            <v>Methanol</v>
          </cell>
        </row>
        <row r="370">
          <cell r="A370">
            <v>322</v>
          </cell>
          <cell r="B370" t="str">
            <v>72-43-5</v>
          </cell>
          <cell r="C370" t="str">
            <v>Methoxychlor</v>
          </cell>
        </row>
        <row r="371">
          <cell r="A371">
            <v>334</v>
          </cell>
          <cell r="B371" t="str">
            <v>60-34-4</v>
          </cell>
          <cell r="C371" t="str">
            <v>Methyl hydrazine</v>
          </cell>
        </row>
        <row r="372">
          <cell r="A372">
            <v>336</v>
          </cell>
          <cell r="B372" t="str">
            <v>74-88-4</v>
          </cell>
          <cell r="C372" t="str">
            <v>Methyl iodide (iodomethane)</v>
          </cell>
        </row>
        <row r="373">
          <cell r="A373">
            <v>337</v>
          </cell>
          <cell r="B373" t="str">
            <v>108-10-1</v>
          </cell>
          <cell r="C373" t="str">
            <v>Methyl isobutyl ketone (MIBK, hexone)</v>
          </cell>
        </row>
        <row r="374">
          <cell r="A374">
            <v>299</v>
          </cell>
          <cell r="B374" t="str">
            <v>624-83-9</v>
          </cell>
          <cell r="C374" t="str">
            <v>Methyl isocyanate</v>
          </cell>
        </row>
        <row r="375">
          <cell r="A375">
            <v>339</v>
          </cell>
          <cell r="B375" t="str">
            <v>80-62-6</v>
          </cell>
          <cell r="C375" t="str">
            <v>Methyl methacrylate</v>
          </cell>
        </row>
        <row r="376">
          <cell r="A376">
            <v>340</v>
          </cell>
          <cell r="B376" t="str">
            <v>66-27-3</v>
          </cell>
          <cell r="C376" t="str">
            <v>Methyl methanesulfonate</v>
          </cell>
        </row>
        <row r="377">
          <cell r="A377">
            <v>346</v>
          </cell>
          <cell r="B377" t="str">
            <v>1634-04-4</v>
          </cell>
          <cell r="C377" t="str">
            <v>Methyl tert-butyl ether</v>
          </cell>
        </row>
        <row r="378">
          <cell r="A378">
            <v>298</v>
          </cell>
          <cell r="B378" t="str">
            <v>101-68-8</v>
          </cell>
          <cell r="C378" t="str">
            <v>Methylene diphenyl diisocyanate (MDI)</v>
          </cell>
        </row>
        <row r="379">
          <cell r="A379">
            <v>638</v>
          </cell>
          <cell r="B379" t="str">
            <v>22967-92-6</v>
          </cell>
          <cell r="C379" t="str">
            <v>Methylmercury</v>
          </cell>
        </row>
        <row r="380">
          <cell r="A380">
            <v>347</v>
          </cell>
          <cell r="B380" t="str">
            <v>56-04-2</v>
          </cell>
          <cell r="C380" t="str">
            <v>Methylthiouracil</v>
          </cell>
        </row>
        <row r="381">
          <cell r="A381">
            <v>348</v>
          </cell>
          <cell r="B381" t="str">
            <v>90-94-8</v>
          </cell>
          <cell r="C381" t="str">
            <v>Michler's ketone</v>
          </cell>
        </row>
        <row r="382">
          <cell r="A382">
            <v>349</v>
          </cell>
          <cell r="B382">
            <v>349</v>
          </cell>
          <cell r="C382" t="str">
            <v>Mineral fiber emissions from facilities manufacturing or processing glass, rock, or slag fibers (or other mineral derived fibers) of average diameter 1 micrometer or less.</v>
          </cell>
        </row>
        <row r="383">
          <cell r="A383">
            <v>350</v>
          </cell>
          <cell r="B383">
            <v>350</v>
          </cell>
          <cell r="C383" t="str">
            <v>Mineral fibers (fine mineral fibers which are man-made, and are airborne particles of a respirable size greater than 5 microns in length, less than or equal to 3.5 microns in diameter, with a length to diameter ratio of 3:1)</v>
          </cell>
        </row>
        <row r="384">
          <cell r="A384">
            <v>359</v>
          </cell>
          <cell r="B384" t="str">
            <v>2385-85-5</v>
          </cell>
          <cell r="C384" t="str">
            <v>Mirex</v>
          </cell>
        </row>
        <row r="385">
          <cell r="A385">
            <v>360</v>
          </cell>
          <cell r="B385" t="str">
            <v>50-07-7</v>
          </cell>
          <cell r="C385" t="str">
            <v>Mitomycin C</v>
          </cell>
        </row>
        <row r="386">
          <cell r="A386">
            <v>361</v>
          </cell>
          <cell r="B386" t="str">
            <v>1313-27-5</v>
          </cell>
          <cell r="C386" t="str">
            <v>Molybdenum trioxide</v>
          </cell>
        </row>
        <row r="387">
          <cell r="A387">
            <v>362</v>
          </cell>
          <cell r="B387" t="str">
            <v>315-22-0</v>
          </cell>
          <cell r="C387" t="str">
            <v>Monocrotaline</v>
          </cell>
        </row>
        <row r="388">
          <cell r="A388">
            <v>629</v>
          </cell>
          <cell r="B388" t="str">
            <v>108-38-3</v>
          </cell>
          <cell r="C388" t="str">
            <v>m-Xylene</v>
          </cell>
        </row>
        <row r="389">
          <cell r="A389">
            <v>203</v>
          </cell>
          <cell r="B389" t="str">
            <v>134-62-3</v>
          </cell>
          <cell r="C389" t="str">
            <v>N,N-Diethyltoluamide (DEET)</v>
          </cell>
        </row>
        <row r="390">
          <cell r="A390">
            <v>208</v>
          </cell>
          <cell r="B390" t="str">
            <v>121-69-7</v>
          </cell>
          <cell r="C390" t="str">
            <v>N,N-Dimethylaniline</v>
          </cell>
        </row>
        <row r="391">
          <cell r="A391">
            <v>386</v>
          </cell>
          <cell r="B391" t="str">
            <v>531-82-8</v>
          </cell>
          <cell r="C391" t="str">
            <v>N-[4-(5-Nitro-2-furyl)-2-thiazolyl]-acetamide</v>
          </cell>
        </row>
        <row r="392">
          <cell r="A392">
            <v>428</v>
          </cell>
          <cell r="B392" t="str">
            <v>91-20-3</v>
          </cell>
          <cell r="C392" t="str">
            <v>Naphthalene</v>
          </cell>
        </row>
        <row r="393">
          <cell r="A393">
            <v>78</v>
          </cell>
          <cell r="B393" t="str">
            <v>71-36-3</v>
          </cell>
          <cell r="C393" t="str">
            <v>n-Butyl alcohol</v>
          </cell>
        </row>
        <row r="394">
          <cell r="A394">
            <v>369</v>
          </cell>
          <cell r="B394" t="str">
            <v>373-02-4</v>
          </cell>
          <cell r="C394" t="str">
            <v>Nickel acetate</v>
          </cell>
        </row>
        <row r="395">
          <cell r="A395">
            <v>364</v>
          </cell>
          <cell r="B395" t="str">
            <v>7440-02-0</v>
          </cell>
          <cell r="C395" t="str">
            <v>Nickel and compounds</v>
          </cell>
        </row>
        <row r="396">
          <cell r="A396">
            <v>370</v>
          </cell>
          <cell r="B396" t="str">
            <v>3333-67-3</v>
          </cell>
          <cell r="C396" t="str">
            <v>Nickel carbonate</v>
          </cell>
        </row>
        <row r="397">
          <cell r="A397">
            <v>640</v>
          </cell>
          <cell r="B397" t="str">
            <v>12607-70-4</v>
          </cell>
          <cell r="C397" t="str">
            <v>Nickel carbonate hydroxide</v>
          </cell>
        </row>
        <row r="398">
          <cell r="A398">
            <v>371</v>
          </cell>
          <cell r="B398" t="str">
            <v>13463-39-3</v>
          </cell>
          <cell r="C398" t="str">
            <v>Nickel carbonyl</v>
          </cell>
        </row>
        <row r="399">
          <cell r="A399">
            <v>641</v>
          </cell>
          <cell r="B399" t="str">
            <v>7718-54-9</v>
          </cell>
          <cell r="C399" t="str">
            <v>Nickel chloride</v>
          </cell>
        </row>
        <row r="400">
          <cell r="A400">
            <v>365</v>
          </cell>
          <cell r="B400">
            <v>365</v>
          </cell>
          <cell r="C400" t="str">
            <v>Nickel compounds, insoluble</v>
          </cell>
        </row>
        <row r="401">
          <cell r="A401">
            <v>368</v>
          </cell>
          <cell r="B401">
            <v>368</v>
          </cell>
          <cell r="C401" t="str">
            <v>Nickel compounds, soluble</v>
          </cell>
        </row>
        <row r="402">
          <cell r="A402">
            <v>372</v>
          </cell>
          <cell r="B402" t="str">
            <v>12054-48-7</v>
          </cell>
          <cell r="C402" t="str">
            <v>Nickel hydroxide</v>
          </cell>
        </row>
        <row r="403">
          <cell r="A403">
            <v>644</v>
          </cell>
          <cell r="B403" t="str">
            <v>13478-00-7</v>
          </cell>
          <cell r="C403" t="str">
            <v>Nickel nitrate hexahydrate</v>
          </cell>
        </row>
        <row r="404">
          <cell r="A404">
            <v>366</v>
          </cell>
          <cell r="B404" t="str">
            <v>1313-99-1</v>
          </cell>
          <cell r="C404" t="str">
            <v>Nickel oxide</v>
          </cell>
        </row>
        <row r="405">
          <cell r="A405">
            <v>367</v>
          </cell>
          <cell r="B405" t="str">
            <v>12035-72-2</v>
          </cell>
          <cell r="C405" t="str">
            <v>Nickel subsulfide</v>
          </cell>
        </row>
        <row r="406">
          <cell r="A406">
            <v>642</v>
          </cell>
          <cell r="B406" t="str">
            <v>7786-81-4</v>
          </cell>
          <cell r="C406" t="str">
            <v>Nickel sulfate</v>
          </cell>
        </row>
        <row r="407">
          <cell r="A407">
            <v>643</v>
          </cell>
          <cell r="B407" t="str">
            <v>10101-97-0</v>
          </cell>
          <cell r="C407" t="str">
            <v>Nickel sulfate hexahydrate</v>
          </cell>
        </row>
        <row r="408">
          <cell r="A408">
            <v>639</v>
          </cell>
          <cell r="B408" t="str">
            <v>11113-75-0</v>
          </cell>
          <cell r="C408" t="str">
            <v>Nickel sulfide</v>
          </cell>
        </row>
        <row r="409">
          <cell r="A409">
            <v>373</v>
          </cell>
          <cell r="B409" t="str">
            <v>1271-28-9</v>
          </cell>
          <cell r="C409" t="str">
            <v>Nickelocene</v>
          </cell>
        </row>
        <row r="410">
          <cell r="A410">
            <v>376</v>
          </cell>
          <cell r="B410" t="str">
            <v>3570-75-0</v>
          </cell>
          <cell r="C410" t="str">
            <v>Nifurthiazole</v>
          </cell>
        </row>
        <row r="411">
          <cell r="A411">
            <v>377</v>
          </cell>
          <cell r="B411" t="str">
            <v>7697-37-2</v>
          </cell>
          <cell r="C411" t="str">
            <v>Nitric acid</v>
          </cell>
        </row>
        <row r="412">
          <cell r="A412">
            <v>378</v>
          </cell>
          <cell r="B412" t="str">
            <v>139-13-9</v>
          </cell>
          <cell r="C412" t="str">
            <v>Nitrilotriacetic acid</v>
          </cell>
        </row>
        <row r="413">
          <cell r="A413">
            <v>379</v>
          </cell>
          <cell r="B413" t="str">
            <v>18662-53-8</v>
          </cell>
          <cell r="C413" t="str">
            <v>Nitrilotriacetic acid, trisodium salt monohydrate</v>
          </cell>
        </row>
        <row r="414">
          <cell r="A414">
            <v>381</v>
          </cell>
          <cell r="B414" t="str">
            <v>98-95-3</v>
          </cell>
          <cell r="C414" t="str">
            <v>Nitrobenzene</v>
          </cell>
        </row>
        <row r="415">
          <cell r="A415">
            <v>383</v>
          </cell>
          <cell r="B415" t="str">
            <v>1836-75-5</v>
          </cell>
          <cell r="C415" t="str">
            <v>Nitrofen</v>
          </cell>
        </row>
        <row r="416">
          <cell r="A416">
            <v>384</v>
          </cell>
          <cell r="B416" t="str">
            <v>59-87-0</v>
          </cell>
          <cell r="C416" t="str">
            <v>Nitrofurazone</v>
          </cell>
        </row>
        <row r="417">
          <cell r="A417">
            <v>387</v>
          </cell>
          <cell r="B417" t="str">
            <v>302-70-5</v>
          </cell>
          <cell r="C417" t="str">
            <v>Nitrogen mustard N-oxide</v>
          </cell>
        </row>
        <row r="418">
          <cell r="A418">
            <v>342</v>
          </cell>
          <cell r="B418" t="str">
            <v>70-25-7</v>
          </cell>
          <cell r="C418" t="str">
            <v>N-Methyl-N-nitro-N-nitrosoguanidine</v>
          </cell>
        </row>
        <row r="419">
          <cell r="A419">
            <v>178</v>
          </cell>
          <cell r="B419" t="str">
            <v>1116-54-7</v>
          </cell>
          <cell r="C419" t="str">
            <v>N-Nitrosodiethanolamine</v>
          </cell>
        </row>
        <row r="420">
          <cell r="A420">
            <v>179</v>
          </cell>
          <cell r="B420" t="str">
            <v>55-18-5</v>
          </cell>
          <cell r="C420" t="str">
            <v>N-Nitrosodiethylamine</v>
          </cell>
        </row>
        <row r="421">
          <cell r="A421">
            <v>180</v>
          </cell>
          <cell r="B421" t="str">
            <v>62-75-9</v>
          </cell>
          <cell r="C421" t="str">
            <v>N-Nitrosodimethylamine</v>
          </cell>
        </row>
        <row r="422">
          <cell r="A422">
            <v>177</v>
          </cell>
          <cell r="B422" t="str">
            <v>924-16-3</v>
          </cell>
          <cell r="C422" t="str">
            <v>N-Nitrosodi-n-butylamine</v>
          </cell>
        </row>
        <row r="423">
          <cell r="A423">
            <v>390</v>
          </cell>
          <cell r="B423" t="str">
            <v>86-30-6</v>
          </cell>
          <cell r="C423" t="str">
            <v>N-Nitrosodiphenylamine</v>
          </cell>
        </row>
        <row r="424">
          <cell r="A424">
            <v>181</v>
          </cell>
          <cell r="B424" t="str">
            <v>621-64-7</v>
          </cell>
          <cell r="C424" t="str">
            <v>N-Nitrosodipropylamine</v>
          </cell>
        </row>
        <row r="425">
          <cell r="A425">
            <v>182</v>
          </cell>
          <cell r="B425" t="str">
            <v>10595-95-6</v>
          </cell>
          <cell r="C425" t="str">
            <v>N-Nitrosomethylethylamine</v>
          </cell>
        </row>
        <row r="426">
          <cell r="A426">
            <v>395</v>
          </cell>
          <cell r="B426" t="str">
            <v>59-89-2</v>
          </cell>
          <cell r="C426" t="str">
            <v>N-Nitrosomorpholine</v>
          </cell>
        </row>
        <row r="427">
          <cell r="A427">
            <v>392</v>
          </cell>
          <cell r="B427" t="str">
            <v>759-73-9</v>
          </cell>
          <cell r="C427" t="str">
            <v>N-Nitroso-N-ethylurea</v>
          </cell>
        </row>
        <row r="428">
          <cell r="A428">
            <v>394</v>
          </cell>
          <cell r="B428" t="str">
            <v>684-93-5</v>
          </cell>
          <cell r="C428" t="str">
            <v>N-Nitroso-N-methylurea</v>
          </cell>
        </row>
        <row r="429">
          <cell r="A429">
            <v>393</v>
          </cell>
          <cell r="B429" t="str">
            <v>615-53-2</v>
          </cell>
          <cell r="C429" t="str">
            <v>N-Nitroso-N-methylurethane</v>
          </cell>
        </row>
        <row r="430">
          <cell r="A430">
            <v>396</v>
          </cell>
          <cell r="B430" t="str">
            <v>16543-55-8</v>
          </cell>
          <cell r="C430" t="str">
            <v>N-Nitrosonornicotine</v>
          </cell>
        </row>
        <row r="431">
          <cell r="A431">
            <v>397</v>
          </cell>
          <cell r="B431" t="str">
            <v>100-75-4</v>
          </cell>
          <cell r="C431" t="str">
            <v>N-Nitrosopiperidine</v>
          </cell>
        </row>
        <row r="432">
          <cell r="A432">
            <v>398</v>
          </cell>
          <cell r="B432" t="str">
            <v>930-55-2</v>
          </cell>
          <cell r="C432" t="str">
            <v>N-Nitrosopyrrolidine</v>
          </cell>
        </row>
        <row r="433">
          <cell r="A433">
            <v>31</v>
          </cell>
          <cell r="B433" t="str">
            <v>90-04-0</v>
          </cell>
          <cell r="C433" t="str">
            <v>o-Anisidine</v>
          </cell>
        </row>
        <row r="434">
          <cell r="A434">
            <v>32</v>
          </cell>
          <cell r="B434" t="str">
            <v>134-29-2</v>
          </cell>
          <cell r="C434" t="str">
            <v>o-Anisidine hydrochloride</v>
          </cell>
        </row>
        <row r="435">
          <cell r="A435">
            <v>154</v>
          </cell>
          <cell r="B435" t="str">
            <v>95-48-7</v>
          </cell>
          <cell r="C435" t="str">
            <v>o-Cresol</v>
          </cell>
        </row>
        <row r="436">
          <cell r="A436">
            <v>548</v>
          </cell>
          <cell r="B436" t="str">
            <v>39001-02-0</v>
          </cell>
          <cell r="C436" t="str">
            <v>Octachlorodibenzofuran (OCDF)</v>
          </cell>
        </row>
        <row r="437">
          <cell r="A437">
            <v>533</v>
          </cell>
          <cell r="B437" t="str">
            <v>3268-87-9</v>
          </cell>
          <cell r="C437" t="str">
            <v>Octachlorodibenzo-p-dioxin (OCDD)</v>
          </cell>
        </row>
        <row r="438">
          <cell r="A438">
            <v>589</v>
          </cell>
          <cell r="B438" t="str">
            <v>8014-95-7</v>
          </cell>
          <cell r="C438" t="str">
            <v>Oleum (fuming sulfuric acid)</v>
          </cell>
        </row>
        <row r="439">
          <cell r="A439">
            <v>501</v>
          </cell>
          <cell r="B439" t="str">
            <v>132-27-4</v>
          </cell>
          <cell r="C439" t="str">
            <v>o-Phenylphenate, sodium</v>
          </cell>
        </row>
        <row r="440">
          <cell r="A440">
            <v>16</v>
          </cell>
          <cell r="B440" t="str">
            <v>97-56-3</v>
          </cell>
          <cell r="C440" t="str">
            <v>ortho-Aminoazotoluene</v>
          </cell>
        </row>
        <row r="441">
          <cell r="A441">
            <v>604</v>
          </cell>
          <cell r="B441" t="str">
            <v>95-53-4</v>
          </cell>
          <cell r="C441" t="str">
            <v>o-Toluidine</v>
          </cell>
        </row>
        <row r="442">
          <cell r="A442">
            <v>605</v>
          </cell>
          <cell r="B442" t="str">
            <v>636-21-5</v>
          </cell>
          <cell r="C442" t="str">
            <v>o-Toluidine hydrochloride</v>
          </cell>
        </row>
        <row r="443">
          <cell r="A443">
            <v>630</v>
          </cell>
          <cell r="B443" t="str">
            <v>95-47-6</v>
          </cell>
          <cell r="C443" t="str">
            <v>o-Xylene</v>
          </cell>
        </row>
        <row r="444">
          <cell r="A444">
            <v>446</v>
          </cell>
          <cell r="B444" t="str">
            <v>56-38-2</v>
          </cell>
          <cell r="C444" t="str">
            <v>Parathion</v>
          </cell>
        </row>
        <row r="445">
          <cell r="A445">
            <v>450</v>
          </cell>
          <cell r="B445" t="str">
            <v>189084-64-8</v>
          </cell>
          <cell r="C445" t="str">
            <v>PBDE-100 [2,2’,4,4’,6-pentabromodiphenyl ether]</v>
          </cell>
        </row>
        <row r="446">
          <cell r="A446">
            <v>451</v>
          </cell>
          <cell r="B446" t="str">
            <v>182677-30-1</v>
          </cell>
          <cell r="C446" t="str">
            <v>PBDE-138 [2,2’,3,4,4’,5’-hexabromodiphenyl ether]</v>
          </cell>
        </row>
        <row r="447">
          <cell r="A447">
            <v>452</v>
          </cell>
          <cell r="B447" t="str">
            <v>68631-49-2</v>
          </cell>
          <cell r="C447" t="str">
            <v>PBDE-153 [2,2',4,4',5,5'-hexabromodiphenyl ether]</v>
          </cell>
        </row>
        <row r="448">
          <cell r="A448">
            <v>453</v>
          </cell>
          <cell r="B448" t="str">
            <v>207122-15-4</v>
          </cell>
          <cell r="C448" t="str">
            <v>PBDE-154 [2,2’,4,4’,5,6’-hexabromodiphenyl ether]</v>
          </cell>
        </row>
        <row r="449">
          <cell r="A449">
            <v>454</v>
          </cell>
          <cell r="B449" t="str">
            <v>207122-16-5</v>
          </cell>
          <cell r="C449" t="str">
            <v>PBDE-183 [2,2',3,4,4',5',6-heptabromodiphenyl ether]</v>
          </cell>
        </row>
        <row r="450">
          <cell r="A450">
            <v>455</v>
          </cell>
          <cell r="B450" t="str">
            <v>1163-19-5</v>
          </cell>
          <cell r="C450" t="str">
            <v>PBDE-209 [decabromodiphenyl ether]</v>
          </cell>
        </row>
        <row r="451">
          <cell r="A451">
            <v>448</v>
          </cell>
          <cell r="B451" t="str">
            <v>5436-43-1</v>
          </cell>
          <cell r="C451" t="str">
            <v>PBDE-47 [2,2',4,4'-tetrabromodiphenyl ether]</v>
          </cell>
        </row>
        <row r="452">
          <cell r="A452">
            <v>449</v>
          </cell>
          <cell r="B452" t="str">
            <v>60348-60-9</v>
          </cell>
          <cell r="C452" t="str">
            <v>PBDE-99 [2,2’,4,4’,5-pentabromodiphenyl ether]</v>
          </cell>
        </row>
        <row r="453">
          <cell r="A453">
            <v>466</v>
          </cell>
          <cell r="B453" t="str">
            <v>32598-14-4</v>
          </cell>
          <cell r="C453" t="str">
            <v>PCB 105 [2,3,3',4,4'-pentachlorobiphenyl]</v>
          </cell>
        </row>
        <row r="454">
          <cell r="A454">
            <v>467</v>
          </cell>
          <cell r="B454" t="str">
            <v>74472-37-0</v>
          </cell>
          <cell r="C454" t="str">
            <v>PCB 114 [2,3,4,4',5-pentachlorobiphenyl]</v>
          </cell>
        </row>
        <row r="455">
          <cell r="A455">
            <v>468</v>
          </cell>
          <cell r="B455" t="str">
            <v>31508-00-6</v>
          </cell>
          <cell r="C455" t="str">
            <v>PCB 118 [2,3',4,4',5-pentachlorobiphenyl]</v>
          </cell>
        </row>
        <row r="456">
          <cell r="A456">
            <v>469</v>
          </cell>
          <cell r="B456" t="str">
            <v>65510-44-3</v>
          </cell>
          <cell r="C456" t="str">
            <v>PCB 123 [2,3',4,4',5'-pentachlorobiphenyl]</v>
          </cell>
        </row>
        <row r="457">
          <cell r="A457">
            <v>470</v>
          </cell>
          <cell r="B457" t="str">
            <v>57465-28-8</v>
          </cell>
          <cell r="C457" t="str">
            <v>PCB 126 [3,3',4,4',5-pentachlorobiphenyl]</v>
          </cell>
        </row>
        <row r="458">
          <cell r="A458">
            <v>474</v>
          </cell>
          <cell r="B458" t="str">
            <v>38380-08-4</v>
          </cell>
          <cell r="C458" t="str">
            <v>PCB 156 [2,3,3',4,4',5-hexachlorobiphenyl]</v>
          </cell>
        </row>
        <row r="459">
          <cell r="A459">
            <v>475</v>
          </cell>
          <cell r="B459" t="str">
            <v>69782-90-7</v>
          </cell>
          <cell r="C459" t="str">
            <v>PCB 157 [2,3,3',4,4',5'-hexachlorobiphenyl]</v>
          </cell>
        </row>
        <row r="460">
          <cell r="A460">
            <v>476</v>
          </cell>
          <cell r="B460" t="str">
            <v>52663-72-6</v>
          </cell>
          <cell r="C460" t="str">
            <v>PCB 167 [2,3',4,4',5,5'-hexachlorobiphenyl]</v>
          </cell>
        </row>
        <row r="461">
          <cell r="A461">
            <v>477</v>
          </cell>
          <cell r="B461" t="str">
            <v>32774-16-6</v>
          </cell>
          <cell r="C461" t="str">
            <v>PCB 169 [3,3',4,4',5,5'-hexachlorobiphenyl]</v>
          </cell>
        </row>
        <row r="462">
          <cell r="A462">
            <v>458</v>
          </cell>
          <cell r="B462" t="str">
            <v>37680-65-2</v>
          </cell>
          <cell r="C462" t="str">
            <v>PCB 18 [2,2',5-trichlorobiphenyl]</v>
          </cell>
        </row>
        <row r="463">
          <cell r="A463">
            <v>481</v>
          </cell>
          <cell r="B463" t="str">
            <v>39635-31-9</v>
          </cell>
          <cell r="C463" t="str">
            <v>PCB 189 [2,3,3',4,4',5,5'-heptachlorobiphenyl]</v>
          </cell>
        </row>
        <row r="464">
          <cell r="A464">
            <v>463</v>
          </cell>
          <cell r="B464" t="str">
            <v>32598-13-3</v>
          </cell>
          <cell r="C464" t="str">
            <v>PCB 77 [3,3',4,4'-tetrachlorobiphenyl]</v>
          </cell>
        </row>
        <row r="465">
          <cell r="A465">
            <v>464</v>
          </cell>
          <cell r="B465" t="str">
            <v>70362-50-4</v>
          </cell>
          <cell r="C465" t="str">
            <v>PCB 81 [3,4,4',5-tetrachlorobiphenyl]</v>
          </cell>
        </row>
        <row r="466">
          <cell r="A466">
            <v>465</v>
          </cell>
          <cell r="B466" t="str">
            <v>37680-73-2</v>
          </cell>
          <cell r="C466" t="str">
            <v>PCB-101 [2,2',4,5,5'-pentachlorobiphenyl]</v>
          </cell>
        </row>
        <row r="467">
          <cell r="A467">
            <v>471</v>
          </cell>
          <cell r="B467" t="str">
            <v>38380-07-3</v>
          </cell>
          <cell r="C467" t="str">
            <v>PCB-128 [2,2',3,3',4,4'-hexachlorobiphenyl]</v>
          </cell>
        </row>
        <row r="468">
          <cell r="A468">
            <v>472</v>
          </cell>
          <cell r="B468" t="str">
            <v>35065-28-2</v>
          </cell>
          <cell r="C468" t="str">
            <v>PCB-138 [2,2',3,4,4',5'-hexachlorobiphenyl]</v>
          </cell>
        </row>
        <row r="469">
          <cell r="A469">
            <v>473</v>
          </cell>
          <cell r="B469" t="str">
            <v>35065-27-1</v>
          </cell>
          <cell r="C469" t="str">
            <v>PCB-153 [2,2',4,4',5,5'-hexachlorobiphenyl]</v>
          </cell>
        </row>
        <row r="470">
          <cell r="A470">
            <v>478</v>
          </cell>
          <cell r="B470" t="str">
            <v>35065-30-6</v>
          </cell>
          <cell r="C470" t="str">
            <v>PCB-170 [2,2',3,3',4,4',5-heptachlorobiphenyl]</v>
          </cell>
        </row>
        <row r="471">
          <cell r="A471">
            <v>479</v>
          </cell>
          <cell r="B471" t="str">
            <v>35065-29-3</v>
          </cell>
          <cell r="C471" t="str">
            <v>PCB-180 [2,2',3,4,4',5,5'-heptachlorobiphenyl]</v>
          </cell>
        </row>
        <row r="472">
          <cell r="A472">
            <v>480</v>
          </cell>
          <cell r="B472" t="str">
            <v>52663-68-0</v>
          </cell>
          <cell r="C472" t="str">
            <v>PCB-187 [2,2',3,4',5,5',6-heptachlorobiphenyl]</v>
          </cell>
        </row>
        <row r="473">
          <cell r="A473">
            <v>482</v>
          </cell>
          <cell r="B473" t="str">
            <v>52663-78-2</v>
          </cell>
          <cell r="C473" t="str">
            <v>PCB-195 [2,2',3,3',4,4',5,6-octachlorobiphenyl]</v>
          </cell>
        </row>
        <row r="474">
          <cell r="A474">
            <v>483</v>
          </cell>
          <cell r="B474" t="str">
            <v>40186-72-9</v>
          </cell>
          <cell r="C474" t="str">
            <v>PCB-206 [2,2',3,3',4,4',5,5',6-nonachlorobiphenyl]</v>
          </cell>
        </row>
        <row r="475">
          <cell r="A475">
            <v>484</v>
          </cell>
          <cell r="B475" t="str">
            <v>2051-24-3</v>
          </cell>
          <cell r="C475" t="str">
            <v>PCB-209 [decachlorobiphenyl]</v>
          </cell>
        </row>
        <row r="476">
          <cell r="A476">
            <v>459</v>
          </cell>
          <cell r="B476" t="str">
            <v>7012-37-5</v>
          </cell>
          <cell r="C476" t="str">
            <v>PCB-28 [2,4,4'-trichlorobiphenyl]</v>
          </cell>
        </row>
        <row r="477">
          <cell r="A477">
            <v>460</v>
          </cell>
          <cell r="B477" t="str">
            <v>41464-39-5</v>
          </cell>
          <cell r="C477" t="str">
            <v>PCB-44 [2,2',3,5'-tetrachlorobiphenyl]</v>
          </cell>
        </row>
        <row r="478">
          <cell r="A478">
            <v>461</v>
          </cell>
          <cell r="B478" t="str">
            <v>35693-99-3</v>
          </cell>
          <cell r="C478" t="str">
            <v>PCB-52 [2,2',5,5'-tetrachlorobiphenyl]</v>
          </cell>
        </row>
        <row r="479">
          <cell r="A479">
            <v>462</v>
          </cell>
          <cell r="B479" t="str">
            <v>32598-10-0</v>
          </cell>
          <cell r="C479" t="str">
            <v>PCB-66 [2,3',4,4'-tetrachlorobiphenyl]</v>
          </cell>
        </row>
        <row r="480">
          <cell r="A480">
            <v>457</v>
          </cell>
          <cell r="B480" t="str">
            <v>34883-43-7</v>
          </cell>
          <cell r="C480" t="str">
            <v>PCB-8 [2,4'-dichlorobiphenyl]</v>
          </cell>
        </row>
        <row r="481">
          <cell r="A481">
            <v>106</v>
          </cell>
          <cell r="B481" t="str">
            <v>106-47-8</v>
          </cell>
          <cell r="C481" t="str">
            <v>p-Chloroaniline</v>
          </cell>
        </row>
        <row r="482">
          <cell r="A482">
            <v>133</v>
          </cell>
          <cell r="B482" t="str">
            <v>95-69-2</v>
          </cell>
          <cell r="C482" t="str">
            <v>p-Chloro-o-toluidine</v>
          </cell>
        </row>
        <row r="483">
          <cell r="A483">
            <v>151</v>
          </cell>
          <cell r="B483" t="str">
            <v>120-71-8</v>
          </cell>
          <cell r="C483" t="str">
            <v>p-Cresidine</v>
          </cell>
        </row>
        <row r="484">
          <cell r="A484">
            <v>155</v>
          </cell>
          <cell r="B484" t="str">
            <v>106-44-5</v>
          </cell>
          <cell r="C484" t="str">
            <v>p-Cresol</v>
          </cell>
        </row>
        <row r="485">
          <cell r="A485">
            <v>112</v>
          </cell>
          <cell r="B485" t="str">
            <v>106-46-7</v>
          </cell>
          <cell r="C485" t="str">
            <v>p-Dichlorobenzene (1,4-dichlorobenzene)</v>
          </cell>
        </row>
        <row r="486">
          <cell r="A486">
            <v>485</v>
          </cell>
          <cell r="B486" t="str">
            <v>32534-81-9</v>
          </cell>
          <cell r="C486" t="str">
            <v>Pentabromodiphenyl ether</v>
          </cell>
        </row>
        <row r="487">
          <cell r="A487">
            <v>486</v>
          </cell>
          <cell r="B487" t="str">
            <v>82-68-8</v>
          </cell>
          <cell r="C487" t="str">
            <v>Pentachloronitrobenzene (quintobenzene)</v>
          </cell>
        </row>
        <row r="488">
          <cell r="A488">
            <v>124</v>
          </cell>
          <cell r="B488" t="str">
            <v>87-86-5</v>
          </cell>
          <cell r="C488" t="str">
            <v>Pentachlorophenol</v>
          </cell>
        </row>
        <row r="489">
          <cell r="A489">
            <v>487</v>
          </cell>
          <cell r="B489" t="str">
            <v>79-21-0</v>
          </cell>
          <cell r="C489" t="str">
            <v>Peracetic acid</v>
          </cell>
        </row>
        <row r="490">
          <cell r="A490">
            <v>489</v>
          </cell>
          <cell r="B490">
            <v>489</v>
          </cell>
          <cell r="C490" t="str">
            <v>Perfluorinated compounds (PFCs)</v>
          </cell>
        </row>
        <row r="491">
          <cell r="A491">
            <v>491</v>
          </cell>
          <cell r="B491" t="str">
            <v>1763-23-1</v>
          </cell>
          <cell r="C491" t="str">
            <v>Perfluorooctanesulfonic acid (PFOS)</v>
          </cell>
        </row>
        <row r="492">
          <cell r="A492">
            <v>490</v>
          </cell>
          <cell r="B492" t="str">
            <v>335-67-1</v>
          </cell>
          <cell r="C492" t="str">
            <v>Perfluorooctanoic acid (PFOA)</v>
          </cell>
        </row>
        <row r="493">
          <cell r="A493">
            <v>429</v>
          </cell>
          <cell r="B493" t="str">
            <v>198-55-0</v>
          </cell>
          <cell r="C493" t="str">
            <v>Perylene</v>
          </cell>
        </row>
        <row r="494">
          <cell r="A494">
            <v>492</v>
          </cell>
          <cell r="B494" t="str">
            <v>62-44-2</v>
          </cell>
          <cell r="C494" t="str">
            <v>Phenacetin</v>
          </cell>
        </row>
        <row r="495">
          <cell r="A495">
            <v>430</v>
          </cell>
          <cell r="B495" t="str">
            <v>85-01-8</v>
          </cell>
          <cell r="C495" t="str">
            <v>Phenanthrene</v>
          </cell>
        </row>
        <row r="496">
          <cell r="A496">
            <v>493</v>
          </cell>
          <cell r="B496" t="str">
            <v>94-78-0</v>
          </cell>
          <cell r="C496" t="str">
            <v>Phenazopyridine</v>
          </cell>
        </row>
        <row r="497">
          <cell r="A497">
            <v>494</v>
          </cell>
          <cell r="B497" t="str">
            <v>136-40-3</v>
          </cell>
          <cell r="C497" t="str">
            <v>Phenazopyridine hydrochloride</v>
          </cell>
        </row>
        <row r="498">
          <cell r="A498">
            <v>495</v>
          </cell>
          <cell r="B498" t="str">
            <v>3546-10-9</v>
          </cell>
          <cell r="C498" t="str">
            <v>Phenesterin</v>
          </cell>
        </row>
        <row r="499">
          <cell r="A499">
            <v>496</v>
          </cell>
          <cell r="B499" t="str">
            <v>50-06-6</v>
          </cell>
          <cell r="C499" t="str">
            <v>Phenobarbital</v>
          </cell>
        </row>
        <row r="500">
          <cell r="A500">
            <v>497</v>
          </cell>
          <cell r="B500" t="str">
            <v>108-95-2</v>
          </cell>
          <cell r="C500" t="str">
            <v>Phenol</v>
          </cell>
        </row>
        <row r="501">
          <cell r="A501">
            <v>498</v>
          </cell>
          <cell r="B501" t="str">
            <v>59-96-1</v>
          </cell>
          <cell r="C501" t="str">
            <v>Phenoxybenzamine</v>
          </cell>
        </row>
        <row r="502">
          <cell r="A502">
            <v>499</v>
          </cell>
          <cell r="B502" t="str">
            <v>63-92-3</v>
          </cell>
          <cell r="C502" t="str">
            <v>Phenoxybenzamine hydrochloride</v>
          </cell>
        </row>
        <row r="503">
          <cell r="A503">
            <v>503</v>
          </cell>
          <cell r="B503" t="str">
            <v>75-44-5</v>
          </cell>
          <cell r="C503" t="str">
            <v>Phosgene</v>
          </cell>
        </row>
        <row r="504">
          <cell r="A504">
            <v>506</v>
          </cell>
          <cell r="B504" t="str">
            <v>7803-51-2</v>
          </cell>
          <cell r="C504" t="str">
            <v>Phosphine</v>
          </cell>
        </row>
        <row r="505">
          <cell r="A505">
            <v>507</v>
          </cell>
          <cell r="B505" t="str">
            <v>7664-38-2</v>
          </cell>
          <cell r="C505" t="str">
            <v>Phosphoric acid</v>
          </cell>
        </row>
        <row r="506">
          <cell r="A506">
            <v>504</v>
          </cell>
          <cell r="B506">
            <v>504</v>
          </cell>
          <cell r="C506" t="str">
            <v>Phosphorus and compounds</v>
          </cell>
        </row>
        <row r="507">
          <cell r="A507">
            <v>508</v>
          </cell>
          <cell r="B507" t="str">
            <v>10025-87-3</v>
          </cell>
          <cell r="C507" t="str">
            <v>Phosphorus oxychloride</v>
          </cell>
        </row>
        <row r="508">
          <cell r="A508">
            <v>509</v>
          </cell>
          <cell r="B508" t="str">
            <v>10026-13-8</v>
          </cell>
          <cell r="C508" t="str">
            <v>Phosphorus pentachloride</v>
          </cell>
        </row>
        <row r="509">
          <cell r="A509">
            <v>510</v>
          </cell>
          <cell r="B509" t="str">
            <v>1314-56-3</v>
          </cell>
          <cell r="C509" t="str">
            <v>Phosphorus pentoxide</v>
          </cell>
        </row>
        <row r="510">
          <cell r="A510">
            <v>511</v>
          </cell>
          <cell r="B510" t="str">
            <v>7719-12-2</v>
          </cell>
          <cell r="C510" t="str">
            <v>Phosphorus trichloride</v>
          </cell>
        </row>
        <row r="511">
          <cell r="A511">
            <v>636</v>
          </cell>
          <cell r="B511" t="str">
            <v>12185-10-3</v>
          </cell>
          <cell r="C511" t="str">
            <v>Phosphorus, white</v>
          </cell>
        </row>
        <row r="512">
          <cell r="A512">
            <v>518</v>
          </cell>
          <cell r="B512">
            <v>518</v>
          </cell>
          <cell r="C512" t="str">
            <v>Phthalates</v>
          </cell>
        </row>
        <row r="513">
          <cell r="A513">
            <v>525</v>
          </cell>
          <cell r="B513" t="str">
            <v>85-44-9</v>
          </cell>
          <cell r="C513" t="str">
            <v>Phthalic anhydride</v>
          </cell>
        </row>
        <row r="514">
          <cell r="A514">
            <v>391</v>
          </cell>
          <cell r="B514" t="str">
            <v>156-10-5</v>
          </cell>
          <cell r="C514" t="str">
            <v>p-Nitrosodiphenylamine</v>
          </cell>
        </row>
        <row r="515">
          <cell r="A515">
            <v>447</v>
          </cell>
          <cell r="B515">
            <v>447</v>
          </cell>
          <cell r="C515" t="str">
            <v>Polybrominated diphenyl ethers (PBDEs)</v>
          </cell>
        </row>
        <row r="516">
          <cell r="A516">
            <v>456</v>
          </cell>
          <cell r="B516" t="str">
            <v>1336-36-3</v>
          </cell>
          <cell r="C516" t="str">
            <v>Polychlorinated biphenyls (PCBs)</v>
          </cell>
        </row>
        <row r="517">
          <cell r="A517">
            <v>645</v>
          </cell>
          <cell r="B517">
            <v>645</v>
          </cell>
          <cell r="C517" t="str">
            <v>Polychlorinated biphenyls (PCBs) TEQ</v>
          </cell>
        </row>
        <row r="518">
          <cell r="A518">
            <v>646</v>
          </cell>
          <cell r="B518">
            <v>646</v>
          </cell>
          <cell r="C518" t="str">
            <v>Polychlorinated dibenzo-p-dioxins (PCDDs) &amp; dibenzofurans (PCDFs) TEQ</v>
          </cell>
        </row>
        <row r="519">
          <cell r="A519">
            <v>432</v>
          </cell>
          <cell r="B519">
            <v>432</v>
          </cell>
          <cell r="C519" t="str">
            <v>Polycyclic aromatic hydrocarbon derivatives [PAH-Derivatives]</v>
          </cell>
        </row>
        <row r="520">
          <cell r="A520">
            <v>401</v>
          </cell>
          <cell r="B520">
            <v>401</v>
          </cell>
          <cell r="C520" t="str">
            <v>Polycyclic aromatic hydrocarbons (PAHs)</v>
          </cell>
        </row>
        <row r="521">
          <cell r="A521">
            <v>553</v>
          </cell>
          <cell r="B521" t="str">
            <v>3564-09-8</v>
          </cell>
          <cell r="C521" t="str">
            <v>Ponceau 3R</v>
          </cell>
        </row>
        <row r="522">
          <cell r="A522">
            <v>554</v>
          </cell>
          <cell r="B522" t="str">
            <v>3761-53-3</v>
          </cell>
          <cell r="C522" t="str">
            <v>Ponceau MX</v>
          </cell>
        </row>
        <row r="523">
          <cell r="A523">
            <v>70</v>
          </cell>
          <cell r="B523" t="str">
            <v>7758-01-2</v>
          </cell>
          <cell r="C523" t="str">
            <v>Potassium bromate</v>
          </cell>
        </row>
        <row r="524">
          <cell r="A524">
            <v>500</v>
          </cell>
          <cell r="B524" t="str">
            <v>106-50-3</v>
          </cell>
          <cell r="C524" t="str">
            <v>p-Phenylenediamine</v>
          </cell>
        </row>
        <row r="525">
          <cell r="A525">
            <v>555</v>
          </cell>
          <cell r="B525" t="str">
            <v>671-16-9</v>
          </cell>
          <cell r="C525" t="str">
            <v>Procarbazine</v>
          </cell>
        </row>
        <row r="526">
          <cell r="A526">
            <v>556</v>
          </cell>
          <cell r="B526" t="str">
            <v>366-70-1</v>
          </cell>
          <cell r="C526" t="str">
            <v>Procarbazine hydrochloride</v>
          </cell>
        </row>
        <row r="527">
          <cell r="A527">
            <v>559</v>
          </cell>
          <cell r="B527" t="str">
            <v>123-38-6</v>
          </cell>
          <cell r="C527" t="str">
            <v>Propionaldehyde</v>
          </cell>
        </row>
        <row r="528">
          <cell r="A528">
            <v>560</v>
          </cell>
          <cell r="B528" t="str">
            <v>114-26-1</v>
          </cell>
          <cell r="C528" t="str">
            <v>Propoxur (Baygon)</v>
          </cell>
        </row>
        <row r="529">
          <cell r="A529">
            <v>561</v>
          </cell>
          <cell r="B529" t="str">
            <v>115-07-1</v>
          </cell>
          <cell r="C529" t="str">
            <v>Propylene</v>
          </cell>
        </row>
        <row r="530">
          <cell r="A530">
            <v>562</v>
          </cell>
          <cell r="B530" t="str">
            <v>6423-43-4</v>
          </cell>
          <cell r="C530" t="str">
            <v>Propylene glycol dinitrate</v>
          </cell>
        </row>
        <row r="531">
          <cell r="A531">
            <v>273</v>
          </cell>
          <cell r="B531" t="str">
            <v>107-98-2</v>
          </cell>
          <cell r="C531" t="str">
            <v>Propylene glycol monomethyl ether</v>
          </cell>
        </row>
        <row r="532">
          <cell r="A532">
            <v>274</v>
          </cell>
          <cell r="B532" t="str">
            <v>108-65-6</v>
          </cell>
          <cell r="C532" t="str">
            <v>Propylene glycol monomethyl ether acetate</v>
          </cell>
        </row>
        <row r="533">
          <cell r="A533">
            <v>563</v>
          </cell>
          <cell r="B533" t="str">
            <v>75-56-9</v>
          </cell>
          <cell r="C533" t="str">
            <v>Propylene oxide</v>
          </cell>
        </row>
        <row r="534">
          <cell r="A534">
            <v>565</v>
          </cell>
          <cell r="B534" t="str">
            <v>51-52-5</v>
          </cell>
          <cell r="C534" t="str">
            <v>Propylthiouracil</v>
          </cell>
        </row>
        <row r="535">
          <cell r="A535">
            <v>631</v>
          </cell>
          <cell r="B535" t="str">
            <v>106-42-3</v>
          </cell>
          <cell r="C535" t="str">
            <v>p-Xylene</v>
          </cell>
        </row>
        <row r="536">
          <cell r="A536">
            <v>431</v>
          </cell>
          <cell r="B536" t="str">
            <v>129-00-0</v>
          </cell>
          <cell r="C536" t="str">
            <v>Pyrene</v>
          </cell>
        </row>
        <row r="537">
          <cell r="A537">
            <v>566</v>
          </cell>
          <cell r="B537" t="str">
            <v>110-86-1</v>
          </cell>
          <cell r="C537" t="str">
            <v>Pyridine</v>
          </cell>
        </row>
        <row r="538">
          <cell r="A538">
            <v>567</v>
          </cell>
          <cell r="B538" t="str">
            <v>91-22-5</v>
          </cell>
          <cell r="C538" t="str">
            <v>Quinoline</v>
          </cell>
        </row>
        <row r="539">
          <cell r="A539">
            <v>568</v>
          </cell>
          <cell r="B539" t="str">
            <v>106-51-4</v>
          </cell>
          <cell r="C539" t="str">
            <v>Quinone</v>
          </cell>
        </row>
        <row r="540">
          <cell r="A540">
            <v>571</v>
          </cell>
          <cell r="B540">
            <v>571</v>
          </cell>
          <cell r="C540" t="str">
            <v>Radon and its decay products</v>
          </cell>
        </row>
        <row r="541">
          <cell r="A541">
            <v>572</v>
          </cell>
          <cell r="B541">
            <v>572</v>
          </cell>
          <cell r="C541" t="str">
            <v>Refractory ceramic fibers</v>
          </cell>
        </row>
        <row r="542">
          <cell r="A542">
            <v>573</v>
          </cell>
          <cell r="B542" t="str">
            <v>50-55-5</v>
          </cell>
          <cell r="C542" t="str">
            <v>Reserpine</v>
          </cell>
        </row>
        <row r="543">
          <cell r="A543">
            <v>353</v>
          </cell>
          <cell r="B543">
            <v>353</v>
          </cell>
          <cell r="C543" t="str">
            <v>Rockwool</v>
          </cell>
        </row>
        <row r="544">
          <cell r="A544">
            <v>574</v>
          </cell>
          <cell r="B544" t="str">
            <v>94-59-7</v>
          </cell>
          <cell r="C544" t="str">
            <v>Safrole</v>
          </cell>
        </row>
        <row r="545">
          <cell r="A545">
            <v>79</v>
          </cell>
          <cell r="B545" t="str">
            <v>78-92-2</v>
          </cell>
          <cell r="C545" t="str">
            <v>sec-Butyl alcohol</v>
          </cell>
        </row>
        <row r="546">
          <cell r="A546">
            <v>577</v>
          </cell>
          <cell r="B546" t="str">
            <v>7783-07-5</v>
          </cell>
          <cell r="C546" t="str">
            <v>Selenide, hydrogen</v>
          </cell>
        </row>
        <row r="547">
          <cell r="A547">
            <v>575</v>
          </cell>
          <cell r="B547" t="str">
            <v>7782-49-2</v>
          </cell>
          <cell r="C547" t="str">
            <v>Selenium and compounds</v>
          </cell>
        </row>
        <row r="548">
          <cell r="A548">
            <v>578</v>
          </cell>
          <cell r="B548" t="str">
            <v>7446-34-6</v>
          </cell>
          <cell r="C548" t="str">
            <v>Selenium sulfide</v>
          </cell>
        </row>
        <row r="549">
          <cell r="A549">
            <v>579</v>
          </cell>
          <cell r="B549" t="str">
            <v>7631-86-9</v>
          </cell>
          <cell r="C549" t="str">
            <v>Silica, crystalline (respirable)</v>
          </cell>
        </row>
        <row r="550">
          <cell r="A550">
            <v>580</v>
          </cell>
          <cell r="B550" t="str">
            <v>7440-22-4</v>
          </cell>
          <cell r="C550" t="str">
            <v>Silver and compounds</v>
          </cell>
        </row>
        <row r="551">
          <cell r="A551">
            <v>354</v>
          </cell>
          <cell r="B551">
            <v>354</v>
          </cell>
          <cell r="C551" t="str">
            <v>Slagwool</v>
          </cell>
        </row>
        <row r="552">
          <cell r="A552">
            <v>582</v>
          </cell>
          <cell r="B552" t="str">
            <v>1310-73-2</v>
          </cell>
          <cell r="C552" t="str">
            <v>Sodium hydroxide</v>
          </cell>
        </row>
        <row r="553">
          <cell r="A553">
            <v>583</v>
          </cell>
          <cell r="B553" t="str">
            <v>10048-13-2</v>
          </cell>
          <cell r="C553" t="str">
            <v>Sterigmatocystin</v>
          </cell>
        </row>
        <row r="554">
          <cell r="A554">
            <v>584</v>
          </cell>
          <cell r="B554" t="str">
            <v>18883-66-4</v>
          </cell>
          <cell r="C554" t="str">
            <v>Streptozotocin</v>
          </cell>
        </row>
        <row r="555">
          <cell r="A555">
            <v>585</v>
          </cell>
          <cell r="B555" t="str">
            <v>100-42-5</v>
          </cell>
          <cell r="C555" t="str">
            <v>Styrene</v>
          </cell>
        </row>
        <row r="556">
          <cell r="A556">
            <v>586</v>
          </cell>
          <cell r="B556" t="str">
            <v>96-09-3</v>
          </cell>
          <cell r="C556" t="str">
            <v>Styrene oxide</v>
          </cell>
        </row>
        <row r="557">
          <cell r="A557">
            <v>587</v>
          </cell>
          <cell r="B557" t="str">
            <v>95-06-7</v>
          </cell>
          <cell r="C557" t="str">
            <v>Sulfallate</v>
          </cell>
        </row>
        <row r="558">
          <cell r="A558">
            <v>588</v>
          </cell>
          <cell r="B558" t="str">
            <v>505-60-2</v>
          </cell>
          <cell r="C558" t="str">
            <v>Sulfur mustard</v>
          </cell>
        </row>
        <row r="559">
          <cell r="A559">
            <v>590</v>
          </cell>
          <cell r="B559" t="str">
            <v>7446-11-9</v>
          </cell>
          <cell r="C559" t="str">
            <v>Sulfur trioxide</v>
          </cell>
        </row>
        <row r="560">
          <cell r="A560">
            <v>591</v>
          </cell>
          <cell r="B560" t="str">
            <v>7664-93-9</v>
          </cell>
          <cell r="C560" t="str">
            <v>Sulfuric acid</v>
          </cell>
        </row>
        <row r="561">
          <cell r="A561">
            <v>358</v>
          </cell>
          <cell r="B561">
            <v>358</v>
          </cell>
          <cell r="C561" t="str">
            <v>Talc containing asbestiform fibers</v>
          </cell>
        </row>
        <row r="562">
          <cell r="A562">
            <v>76</v>
          </cell>
          <cell r="B562" t="str">
            <v>540-88-5</v>
          </cell>
          <cell r="C562" t="str">
            <v>t-Butyl acetate</v>
          </cell>
        </row>
        <row r="563">
          <cell r="A563">
            <v>592</v>
          </cell>
          <cell r="B563" t="str">
            <v>100-21-0</v>
          </cell>
          <cell r="C563" t="str">
            <v>Terephthalic acid</v>
          </cell>
        </row>
        <row r="564">
          <cell r="A564">
            <v>80</v>
          </cell>
          <cell r="B564" t="str">
            <v>75-65-0</v>
          </cell>
          <cell r="C564" t="str">
            <v>tert-Butyl alcohol</v>
          </cell>
        </row>
        <row r="565">
          <cell r="A565">
            <v>593</v>
          </cell>
          <cell r="B565" t="str">
            <v>40088-47-9</v>
          </cell>
          <cell r="C565" t="str">
            <v>Tetrabromodiphenyl ether</v>
          </cell>
        </row>
        <row r="566">
          <cell r="A566">
            <v>488</v>
          </cell>
          <cell r="B566" t="str">
            <v>127-18-4</v>
          </cell>
          <cell r="C566" t="str">
            <v>Tetrachloroethene (perchloroethylene)</v>
          </cell>
        </row>
        <row r="567">
          <cell r="A567">
            <v>595</v>
          </cell>
          <cell r="B567" t="str">
            <v>7440-28-0</v>
          </cell>
          <cell r="C567" t="str">
            <v>Thallium and compounds</v>
          </cell>
        </row>
        <row r="568">
          <cell r="A568">
            <v>596</v>
          </cell>
          <cell r="B568" t="str">
            <v>62-55-5</v>
          </cell>
          <cell r="C568" t="str">
            <v>Thioacetamide</v>
          </cell>
        </row>
        <row r="569">
          <cell r="A569">
            <v>598</v>
          </cell>
          <cell r="B569" t="str">
            <v>62-56-6</v>
          </cell>
          <cell r="C569" t="str">
            <v>Thiourea</v>
          </cell>
        </row>
        <row r="570">
          <cell r="A570">
            <v>599</v>
          </cell>
          <cell r="B570" t="str">
            <v>7550-45-0</v>
          </cell>
          <cell r="C570" t="str">
            <v>Titanium tetrachloride</v>
          </cell>
        </row>
        <row r="571">
          <cell r="A571">
            <v>600</v>
          </cell>
          <cell r="B571" t="str">
            <v>108-88-3</v>
          </cell>
          <cell r="C571" t="str">
            <v>Toluene</v>
          </cell>
        </row>
        <row r="572">
          <cell r="A572">
            <v>601</v>
          </cell>
          <cell r="B572" t="str">
            <v>26471-62-5</v>
          </cell>
          <cell r="C572" t="str">
            <v>Toluene diisocyanates (2,4- and 2,6-)</v>
          </cell>
        </row>
        <row r="573">
          <cell r="A573">
            <v>602</v>
          </cell>
          <cell r="B573" t="str">
            <v>584-84-9</v>
          </cell>
          <cell r="C573" t="str">
            <v>Toluene-2,4-diisocyanate</v>
          </cell>
        </row>
        <row r="574">
          <cell r="A574">
            <v>603</v>
          </cell>
          <cell r="B574" t="str">
            <v>91-08-7</v>
          </cell>
          <cell r="C574" t="str">
            <v>Toluene-2,6-diisocyanate</v>
          </cell>
        </row>
        <row r="575">
          <cell r="A575">
            <v>552</v>
          </cell>
          <cell r="B575" t="str">
            <v>38998-75-3</v>
          </cell>
          <cell r="C575" t="str">
            <v>Total heptachlorodibenzofuran</v>
          </cell>
        </row>
        <row r="576">
          <cell r="A576">
            <v>537</v>
          </cell>
          <cell r="B576" t="str">
            <v>37871-00-4</v>
          </cell>
          <cell r="C576" t="str">
            <v>Total heptachlorodibenzo-p-dioxin</v>
          </cell>
        </row>
        <row r="577">
          <cell r="A577">
            <v>551</v>
          </cell>
          <cell r="B577" t="str">
            <v>55684-94-1</v>
          </cell>
          <cell r="C577" t="str">
            <v>Total hexachlorodibenzofuran</v>
          </cell>
        </row>
        <row r="578">
          <cell r="A578">
            <v>536</v>
          </cell>
          <cell r="B578" t="str">
            <v>34465-46-8</v>
          </cell>
          <cell r="C578" t="str">
            <v>Total hexachlorodibenzo-p-dioxin</v>
          </cell>
        </row>
        <row r="579">
          <cell r="A579">
            <v>550</v>
          </cell>
          <cell r="B579" t="str">
            <v>30402-15-4</v>
          </cell>
          <cell r="C579" t="str">
            <v>Total pentachlorodibenzofuran</v>
          </cell>
        </row>
        <row r="580">
          <cell r="A580">
            <v>535</v>
          </cell>
          <cell r="B580" t="str">
            <v>36088-22-9</v>
          </cell>
          <cell r="C580" t="str">
            <v>Total pentachlorodibenzo-p-dioxin</v>
          </cell>
        </row>
        <row r="581">
          <cell r="A581">
            <v>549</v>
          </cell>
          <cell r="B581" t="str">
            <v>55722-27-5</v>
          </cell>
          <cell r="C581" t="str">
            <v>Total tetrachlorodibenzofuran</v>
          </cell>
        </row>
        <row r="582">
          <cell r="A582">
            <v>534</v>
          </cell>
          <cell r="B582" t="str">
            <v>41903-57-5</v>
          </cell>
          <cell r="C582" t="str">
            <v>Total tetrachlorodibenzo-p-dioxin</v>
          </cell>
        </row>
        <row r="583">
          <cell r="A583">
            <v>606</v>
          </cell>
          <cell r="B583" t="str">
            <v>8001-35-2</v>
          </cell>
          <cell r="C583" t="str">
            <v>Toxaphene (polychlorinated camphenes)</v>
          </cell>
        </row>
        <row r="584">
          <cell r="A584">
            <v>116</v>
          </cell>
          <cell r="B584" t="str">
            <v>156-60-5</v>
          </cell>
          <cell r="C584" t="str">
            <v>trans-1,2-Dichloroethene</v>
          </cell>
        </row>
        <row r="585">
          <cell r="A585">
            <v>323</v>
          </cell>
          <cell r="B585" t="str">
            <v>55738-54-0</v>
          </cell>
          <cell r="C585" t="str">
            <v>trans-2[(Dimethylamino)-methylimino]-5-[2-(5-nitro-2-furyl)-vinyl]-1,3,4-oxadiazole</v>
          </cell>
        </row>
        <row r="586">
          <cell r="A586">
            <v>399</v>
          </cell>
          <cell r="B586" t="str">
            <v>39765-80-5</v>
          </cell>
          <cell r="C586" t="str">
            <v>trans-Nonachlor</v>
          </cell>
        </row>
        <row r="587">
          <cell r="A587">
            <v>512</v>
          </cell>
          <cell r="B587" t="str">
            <v>126-73-8</v>
          </cell>
          <cell r="C587" t="str">
            <v>Tributyl phosphate</v>
          </cell>
        </row>
        <row r="588">
          <cell r="A588">
            <v>608</v>
          </cell>
          <cell r="B588" t="str">
            <v>79-01-6</v>
          </cell>
          <cell r="C588" t="str">
            <v>Trichloroethene (TCE, trichloroethylene)</v>
          </cell>
        </row>
        <row r="589">
          <cell r="A589">
            <v>249</v>
          </cell>
          <cell r="B589" t="str">
            <v>75-69-4</v>
          </cell>
          <cell r="C589" t="str">
            <v>Trichlorofluoromethane (Freon 11)</v>
          </cell>
        </row>
        <row r="590">
          <cell r="A590">
            <v>513</v>
          </cell>
          <cell r="B590" t="str">
            <v>78-40-0</v>
          </cell>
          <cell r="C590" t="str">
            <v>Triethyl phosphate</v>
          </cell>
        </row>
        <row r="591">
          <cell r="A591">
            <v>610</v>
          </cell>
          <cell r="B591" t="str">
            <v>121-44-8</v>
          </cell>
          <cell r="C591" t="str">
            <v>Triethylamine</v>
          </cell>
        </row>
        <row r="592">
          <cell r="A592">
            <v>275</v>
          </cell>
          <cell r="B592" t="str">
            <v>112-49-2</v>
          </cell>
          <cell r="C592" t="str">
            <v>Triethylene glycol dimethyl ether</v>
          </cell>
        </row>
        <row r="593">
          <cell r="A593">
            <v>611</v>
          </cell>
          <cell r="B593" t="str">
            <v>1582-09-8</v>
          </cell>
          <cell r="C593" t="str">
            <v>Trifluralin</v>
          </cell>
        </row>
        <row r="594">
          <cell r="A594">
            <v>514</v>
          </cell>
          <cell r="B594" t="str">
            <v>512-56-1</v>
          </cell>
          <cell r="C594" t="str">
            <v>Trimethyl phosphate</v>
          </cell>
        </row>
        <row r="595">
          <cell r="A595">
            <v>515</v>
          </cell>
          <cell r="B595" t="str">
            <v>78-30-8</v>
          </cell>
          <cell r="C595" t="str">
            <v>Triorthocresyl phosphate</v>
          </cell>
        </row>
        <row r="596">
          <cell r="A596">
            <v>516</v>
          </cell>
          <cell r="B596" t="str">
            <v>115-86-6</v>
          </cell>
          <cell r="C596" t="str">
            <v>Triphenyl phosphate</v>
          </cell>
        </row>
        <row r="597">
          <cell r="A597">
            <v>517</v>
          </cell>
          <cell r="B597" t="str">
            <v>101-02-0</v>
          </cell>
          <cell r="C597" t="str">
            <v>Triphenyl phosphite</v>
          </cell>
        </row>
        <row r="598">
          <cell r="A598">
            <v>43</v>
          </cell>
          <cell r="B598" t="str">
            <v>52-24-4</v>
          </cell>
          <cell r="C598" t="str">
            <v>tris-(1-Aziridinyl)phosphine sulfide</v>
          </cell>
        </row>
        <row r="599">
          <cell r="A599">
            <v>74</v>
          </cell>
          <cell r="B599" t="str">
            <v>126-72-7</v>
          </cell>
          <cell r="C599" t="str">
            <v>tris(2,3-Dibromopropyl)phosphate</v>
          </cell>
        </row>
        <row r="600">
          <cell r="A600">
            <v>617</v>
          </cell>
          <cell r="B600" t="str">
            <v>62450-06-0</v>
          </cell>
          <cell r="C600" t="str">
            <v>Tryptophan-P-1</v>
          </cell>
        </row>
        <row r="601">
          <cell r="A601">
            <v>618</v>
          </cell>
          <cell r="B601" t="str">
            <v>62450-07-1</v>
          </cell>
          <cell r="C601" t="str">
            <v>Tryptophan-P-2</v>
          </cell>
        </row>
        <row r="602">
          <cell r="A602">
            <v>619</v>
          </cell>
          <cell r="B602" t="str">
            <v>51-79-6</v>
          </cell>
          <cell r="C602" t="str">
            <v>Urethane (ethyl carbamate)</v>
          </cell>
        </row>
        <row r="603">
          <cell r="A603">
            <v>620</v>
          </cell>
          <cell r="B603" t="str">
            <v>7440-62-2</v>
          </cell>
          <cell r="C603" t="str">
            <v>Vanadium (fume or dust)</v>
          </cell>
        </row>
        <row r="604">
          <cell r="A604">
            <v>621</v>
          </cell>
          <cell r="B604" t="str">
            <v>1314-62-1</v>
          </cell>
          <cell r="C604" t="str">
            <v>Vanadium pentoxide</v>
          </cell>
        </row>
        <row r="605">
          <cell r="A605">
            <v>622</v>
          </cell>
          <cell r="B605" t="str">
            <v>108-05-4</v>
          </cell>
          <cell r="C605" t="str">
            <v>Vinyl acetate</v>
          </cell>
        </row>
        <row r="606">
          <cell r="A606">
            <v>623</v>
          </cell>
          <cell r="B606" t="str">
            <v>593-60-2</v>
          </cell>
          <cell r="C606" t="str">
            <v>Vinyl bromide</v>
          </cell>
        </row>
        <row r="607">
          <cell r="A607">
            <v>624</v>
          </cell>
          <cell r="B607" t="str">
            <v>75-01-4</v>
          </cell>
          <cell r="C607" t="str">
            <v>Vinyl chloride</v>
          </cell>
        </row>
        <row r="608">
          <cell r="A608">
            <v>626</v>
          </cell>
          <cell r="B608" t="str">
            <v>75-02-5</v>
          </cell>
          <cell r="C608" t="str">
            <v>Vinyl fluoride</v>
          </cell>
        </row>
        <row r="609">
          <cell r="A609">
            <v>627</v>
          </cell>
          <cell r="B609" t="str">
            <v>75-35-4</v>
          </cell>
          <cell r="C609" t="str">
            <v>Vinylidene chloride</v>
          </cell>
        </row>
        <row r="610">
          <cell r="A610">
            <v>628</v>
          </cell>
          <cell r="B610" t="str">
            <v>1330-20-7</v>
          </cell>
          <cell r="C610" t="str">
            <v>Xylene (mixture), including m-xylene, o-xylene, p-xylene</v>
          </cell>
        </row>
        <row r="611">
          <cell r="A611">
            <v>632</v>
          </cell>
          <cell r="B611" t="str">
            <v>7440-66-6</v>
          </cell>
          <cell r="C611" t="str">
            <v>Zinc and compounds</v>
          </cell>
        </row>
        <row r="612">
          <cell r="A612">
            <v>633</v>
          </cell>
          <cell r="B612" t="str">
            <v>1314-13-2</v>
          </cell>
          <cell r="C612" t="str">
            <v>Zinc oxide</v>
          </cell>
        </row>
      </sheetData>
      <sheetData sheetId="9">
        <row r="3">
          <cell r="A3" t="str">
            <v>|</v>
          </cell>
        </row>
        <row r="4">
          <cell r="A4" t="str">
            <v>EU ID not recognized</v>
          </cell>
        </row>
        <row r="5">
          <cell r="A5" t="str">
            <v>EU ID cannot be blank</v>
          </cell>
        </row>
        <row r="6">
          <cell r="A6" t="str">
            <v>EU ID or Material Name not recognized</v>
          </cell>
        </row>
        <row r="7">
          <cell r="A7" t="str">
            <v>EU ID and Material Name cannot be blank</v>
          </cell>
        </row>
      </sheetData>
      <sheetData sheetId="10"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WS_2" displayName="tbWS_2" ref="A6:G99" totalsRowShown="0" headerRowDxfId="58" dataDxfId="57" tableBorderDxfId="56">
  <autoFilter ref="A6:G99" xr:uid="{00000000-0009-0000-0100-000001000000}"/>
  <tableColumns count="7">
    <tableColumn id="1" xr3:uid="{00000000-0010-0000-0000-000001000000}" name="EU_ID" dataDxfId="55"/>
    <tableColumn id="7" xr3:uid="{5347AB74-06F3-42E4-82FA-F4CDBF638DEA}" name="PointType" dataDxfId="54"/>
    <tableColumn id="2" xr3:uid="{00000000-0010-0000-0000-000002000000}" name="UnitDescription" dataDxfId="53"/>
    <tableColumn id="3" xr3:uid="{00000000-0010-0000-0000-000003000000}" name="ControlDevice" dataDxfId="52"/>
    <tableColumn id="4" xr3:uid="{00000000-0010-0000-0000-000004000000}" name="UnitOfMeasure" dataDxfId="51"/>
    <tableColumn id="5" xr3:uid="{00000000-0010-0000-0000-000005000000}" name="Description" dataDxfId="50"/>
    <tableColumn id="6" xr3:uid="{00000000-0010-0000-0000-000006000000}" name="Activity" dataDxfId="49" dataCellStyle="Comma"/>
  </tableColumns>
  <tableStyleInfo name="TableStyleMedium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WS_3" displayName="tbWS_3" ref="A7:J900" totalsRowShown="0" headerRowDxfId="48" dataDxfId="47" tableBorderDxfId="46">
  <autoFilter ref="A7:J900" xr:uid="{00000000-0009-0000-0100-000002000000}"/>
  <tableColumns count="10">
    <tableColumn id="1" xr3:uid="{00000000-0010-0000-0100-000001000000}" name="EU_ID" dataDxfId="45"/>
    <tableColumn id="2" xr3:uid="{00000000-0010-0000-0100-000002000000}" name="CAS" dataDxfId="44"/>
    <tableColumn id="3" xr3:uid="{00000000-0010-0000-0100-000003000000}" name="PollutantName" dataDxfId="43">
      <calculatedColumnFormula>IFERROR(INDEX(chemical_names,MATCH(B8,CAS_numbers,0)),"")</calculatedColumnFormula>
    </tableColumn>
    <tableColumn id="5" xr3:uid="{00000000-0010-0000-0100-000005000000}" name="ControlledEF" dataDxfId="42" dataCellStyle="Percent"/>
    <tableColumn id="6" xr3:uid="{00000000-0010-0000-0100-000006000000}" name="ControlEfficiency" dataDxfId="41" dataCellStyle="Percent"/>
    <tableColumn id="7" xr3:uid="{00000000-0010-0000-0100-000007000000}" name="EFValue" dataDxfId="40"/>
    <tableColumn id="8" xr3:uid="{00000000-0010-0000-0100-000008000000}" name="Units" dataDxfId="39"/>
    <tableColumn id="9" xr3:uid="{00000000-0010-0000-0100-000009000000}" name="Notes" dataDxfId="38"/>
    <tableColumn id="10" xr3:uid="{00000000-0010-0000-0100-00000A000000}" name="Emissions" dataDxfId="37">
      <calculatedColumnFormula>IF(A8="",IF(CONCATENATE(B8,C8,D8,E8,F8,G8,H8)="","",ws3_EU_ID_blank),IF(ISERROR(MATCH(A8,tbWS_2[EU_ID],0)),ws3_matching_error_msg,F8*IF(D8="Y",1,1-E8)*INDEX(tbWS_2[Activity],MATCH(A8,tbWS_2[EU_ID],0))))</calculatedColumnFormula>
    </tableColumn>
    <tableColumn id="4" xr3:uid="{00000000-0010-0000-0100-000004000000}" name="DEQPollutantSEQID" dataDxfId="36">
      <calculatedColumnFormula>IF(AND(B8="",C8=""),"",IFERROR(IF(OR(B8="",B8="No CAS"),INDEX(sequence_IDs,MATCH(C8,chemical_names,0)),INDEX(sequence_IDs,MATCH(B8,CAS_numbers,0))),"?"))</calculatedColumnFormula>
    </tableColumn>
  </tableColumns>
  <tableStyleInfo name="TableStyleMedium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WS_4" displayName="tbWS_4" ref="A6:I186" totalsRowShown="0" headerRowDxfId="35" dataDxfId="34" tableBorderDxfId="33">
  <autoFilter ref="A6:I186" xr:uid="{00000000-0009-0000-0100-000003000000}"/>
  <tableColumns count="9">
    <tableColumn id="1" xr3:uid="{00000000-0010-0000-0200-000001000000}" name="EU_ID" dataDxfId="32"/>
    <tableColumn id="9" xr3:uid="{C1A883CC-506D-4D31-9FE1-0A52CA513DA9}" name="PointType" dataDxfId="31"/>
    <tableColumn id="2" xr3:uid="{00000000-0010-0000-0200-000002000000}" name="Description" dataDxfId="30"/>
    <tableColumn id="3" xr3:uid="{00000000-0010-0000-0200-000003000000}" name="MaterialName" dataDxfId="29"/>
    <tableColumn id="5" xr3:uid="{00000000-0010-0000-0200-000005000000}" name="Manufacturer" dataDxfId="28"/>
    <tableColumn id="6" xr3:uid="{00000000-0010-0000-0200-000006000000}" name="ControlDevice" dataDxfId="27"/>
    <tableColumn id="7" xr3:uid="{00000000-0010-0000-0200-000007000000}" name="MaterialUsage" dataDxfId="26" dataCellStyle="Comma"/>
    <tableColumn id="8" xr3:uid="{00000000-0010-0000-0200-000008000000}" name="MaterialWaste" dataDxfId="25" dataCellStyle="Comma"/>
    <tableColumn id="4" xr3:uid="{00000000-0010-0000-0200-000004000000}" name="EU_ID_and_Material_Name" dataDxfId="24">
      <calculatedColumnFormula>A7&amp;delimiter&amp;D7</calculatedColumnFormula>
    </tableColumn>
  </tableColumns>
  <tableStyleInfo name="TableStyleMedium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WS_5" displayName="tbWS_5" ref="A8:J475" totalsRowShown="0" headerRowDxfId="23" dataDxfId="22" tableBorderDxfId="21">
  <autoFilter ref="A8:J475" xr:uid="{00000000-0009-0000-0100-000004000000}"/>
  <tableColumns count="10">
    <tableColumn id="1" xr3:uid="{00000000-0010-0000-0300-000001000000}" name="EU_ID" dataDxfId="20"/>
    <tableColumn id="2" xr3:uid="{00000000-0010-0000-0300-000002000000}" name="MaterialName" dataDxfId="19"/>
    <tableColumn id="3" xr3:uid="{00000000-0010-0000-0300-000003000000}" name="CAS" dataDxfId="18"/>
    <tableColumn id="4" xr3:uid="{00000000-0010-0000-0300-000004000000}" name="PollutantName" dataDxfId="17">
      <calculatedColumnFormula>IFERROR(INDEX(chemical_names,MATCH(C9,CAS_numbers,0)),"")</calculatedColumnFormula>
    </tableColumn>
    <tableColumn id="6" xr3:uid="{00000000-0010-0000-0300-000006000000}" name="ControlEfficiency" dataDxfId="16" dataCellStyle="Percent"/>
    <tableColumn id="7" xr3:uid="{00000000-0010-0000-0300-000007000000}" name="PercentComposition" dataDxfId="15" dataCellStyle="Percent"/>
    <tableColumn id="8" xr3:uid="{00000000-0010-0000-0300-000008000000}" name="Notes" dataDxfId="14"/>
    <tableColumn id="9" xr3:uid="{00000000-0010-0000-0300-000009000000}" name="Emissions" dataDxfId="13">
      <calculatedColumnFormula>IF(CONCATENATE(A9,B9)="",IF(CONCATENATE(B9,C9,D9,E9,F9,G9)="","",ws5_EU_ID_MaterialName_blank),IF(ISERROR(MATCH(A9&amp;delimiter&amp;B9,tbWS_4[EU_ID_and_Material_Name],0)),ws5_matching_error_msg,(INDEX(tbWS_4[MaterialUsage],MATCH(A9&amp;delimiter&amp;B9,tbWS_4[EU_ID_and_Material_Name],0))-INDEX(tbWS_4[MaterialWaste],MATCH(A9&amp;delimiter&amp;B9,tbWS_4[EU_ID_and_Material_Name],0)))*$F9*(1-$E9)))</calculatedColumnFormula>
    </tableColumn>
    <tableColumn id="5" xr3:uid="{00000000-0010-0000-0300-000005000000}" name="DEQPollutantSEQID" dataDxfId="12">
      <calculatedColumnFormula>IF(AND(C9="",D9=""),"",IFERROR(IF(OR(C9="",C9="No CAS"),INDEX(sequence_IDs,MATCH(D9,chemical_names,0)),INDEX(sequence_IDs,MATCH(C9,CAS_numbers,0))),"?"))</calculatedColumnFormula>
    </tableColumn>
    <tableColumn id="10" xr3:uid="{58D58187-7C99-42A5-AE88-332177A5E573}" name="MBUnique" dataDxfId="11"/>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lrapa-or.gov/air-quality-protection/permitting-lane-county-sources/atei-info/" TargetMode="External"/><Relationship Id="rId2" Type="http://schemas.openxmlformats.org/officeDocument/2006/relationships/hyperlink" Target="https://www.oregon.gov/deq/aq/air-toxics/Pages/Air-Toxics-Emissions-Inventory.aspx" TargetMode="External"/><Relationship Id="rId1" Type="http://schemas.openxmlformats.org/officeDocument/2006/relationships/hyperlink" Target="https://www.lrapa-or.gov/air-quality-protection/permitting-lane-county-sources/acdp-info-page/active-lane-county-air-permits/"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epa.gov/haps" TargetMode="External"/><Relationship Id="rId1" Type="http://schemas.openxmlformats.org/officeDocument/2006/relationships/hyperlink" Target="https://secure.sos.state.or.us/oard/viewSingleRule.action?ruleVrsnRsn=28343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174"/>
  <sheetViews>
    <sheetView showGridLines="0" tabSelected="1" zoomScaleNormal="100" workbookViewId="0">
      <selection activeCell="AG197" sqref="AG197"/>
    </sheetView>
  </sheetViews>
  <sheetFormatPr defaultColWidth="9.140625" defaultRowHeight="15" x14ac:dyDescent="0.25"/>
  <cols>
    <col min="1" max="1" width="1.5703125" style="16" customWidth="1"/>
    <col min="2" max="2" width="15" style="16" customWidth="1"/>
    <col min="3" max="3" width="28.7109375" style="16" customWidth="1"/>
    <col min="4" max="13" width="9.85546875" style="16" customWidth="1"/>
    <col min="14" max="14" width="9.140625" style="16" customWidth="1"/>
    <col min="15" max="16384" width="9.140625" style="16"/>
  </cols>
  <sheetData>
    <row r="1" spans="2:22" ht="30" customHeight="1" x14ac:dyDescent="0.5">
      <c r="C1" s="219" t="s">
        <v>1394</v>
      </c>
    </row>
    <row r="2" spans="2:22" ht="27.4" customHeight="1" x14ac:dyDescent="0.25">
      <c r="B2" s="221"/>
      <c r="C2" s="220" t="s">
        <v>1386</v>
      </c>
      <c r="D2" s="221"/>
      <c r="E2" s="221"/>
      <c r="F2" s="221"/>
      <c r="G2" s="221"/>
      <c r="H2" s="221"/>
      <c r="I2" s="221"/>
      <c r="J2" s="221"/>
      <c r="K2" s="221"/>
      <c r="L2" s="17"/>
      <c r="M2" s="17"/>
      <c r="O2" s="18"/>
    </row>
    <row r="3" spans="2:22" ht="15" customHeight="1" x14ac:dyDescent="0.25">
      <c r="B3" s="221"/>
      <c r="C3" s="220"/>
      <c r="D3" s="221"/>
      <c r="E3" s="221"/>
      <c r="F3" s="221"/>
      <c r="G3" s="221"/>
      <c r="H3" s="221"/>
      <c r="I3" s="221"/>
      <c r="J3" s="221"/>
      <c r="K3" s="221"/>
      <c r="L3" s="17"/>
      <c r="M3" s="17"/>
      <c r="O3" s="18"/>
    </row>
    <row r="4" spans="2:22" ht="30.4" customHeight="1" x14ac:dyDescent="0.25">
      <c r="B4" s="288" t="s">
        <v>1381</v>
      </c>
      <c r="C4" s="288"/>
      <c r="D4" s="288"/>
      <c r="E4" s="288"/>
      <c r="F4" s="288"/>
      <c r="G4" s="288"/>
      <c r="H4" s="288"/>
      <c r="I4" s="288"/>
      <c r="J4" s="288"/>
      <c r="K4" s="288"/>
      <c r="L4" s="17"/>
      <c r="M4" s="17"/>
      <c r="O4" s="18"/>
    </row>
    <row r="5" spans="2:22" ht="15.75" x14ac:dyDescent="0.25">
      <c r="B5" s="30" t="str">
        <f>"Version " &amp; version_number &amp; ",  " &amp;"Updated " &amp; version_date</f>
        <v>Version 1.2,  Updated 5/11/2026</v>
      </c>
      <c r="C5" s="271"/>
    </row>
    <row r="6" spans="2:22" ht="21.75" customHeight="1" x14ac:dyDescent="0.25">
      <c r="B6" s="289" t="s">
        <v>1355</v>
      </c>
      <c r="C6" s="289"/>
      <c r="D6" s="289"/>
      <c r="E6" s="289"/>
      <c r="F6" s="289"/>
      <c r="G6" s="289"/>
      <c r="H6" s="289"/>
      <c r="I6" s="289"/>
      <c r="J6" s="289"/>
      <c r="K6" s="289"/>
      <c r="L6" s="289"/>
      <c r="M6" s="289"/>
      <c r="N6" s="20"/>
    </row>
    <row r="7" spans="2:22" ht="9.75" customHeight="1" x14ac:dyDescent="0.25">
      <c r="B7" s="18"/>
      <c r="C7" s="21"/>
      <c r="D7" s="21"/>
      <c r="E7" s="21"/>
      <c r="F7" s="21"/>
      <c r="G7" s="21"/>
      <c r="H7" s="21"/>
      <c r="I7" s="21"/>
      <c r="J7" s="21"/>
      <c r="K7" s="21"/>
      <c r="L7" s="21"/>
      <c r="M7" s="21"/>
      <c r="N7" s="21"/>
    </row>
    <row r="8" spans="2:22" ht="20.25" customHeight="1" x14ac:dyDescent="0.25">
      <c r="B8" s="295" t="s">
        <v>1580</v>
      </c>
      <c r="C8" s="295"/>
      <c r="D8" s="295"/>
      <c r="E8" s="295"/>
      <c r="F8" s="295"/>
      <c r="G8" s="295"/>
      <c r="H8" s="295"/>
      <c r="I8" s="295"/>
      <c r="J8" s="295"/>
      <c r="K8" s="295"/>
      <c r="L8" s="295"/>
      <c r="M8" s="295"/>
      <c r="N8" s="21"/>
    </row>
    <row r="9" spans="2:22" ht="38.25" customHeight="1" x14ac:dyDescent="0.25">
      <c r="B9" s="272" t="s">
        <v>1582</v>
      </c>
      <c r="C9" s="272"/>
      <c r="D9" s="272"/>
      <c r="E9" s="272"/>
      <c r="F9" s="272"/>
      <c r="G9" s="263"/>
      <c r="H9" s="263"/>
      <c r="I9" s="263"/>
      <c r="J9" s="263"/>
      <c r="K9" s="263"/>
      <c r="L9" s="263"/>
      <c r="M9" s="263"/>
      <c r="N9" s="21"/>
    </row>
    <row r="10" spans="2:22" ht="18" customHeight="1" x14ac:dyDescent="0.25">
      <c r="B10" s="263"/>
      <c r="C10" s="263"/>
      <c r="D10" s="263"/>
      <c r="E10" s="263"/>
      <c r="F10" s="263"/>
      <c r="G10" s="263"/>
      <c r="H10" s="263"/>
      <c r="I10" s="263"/>
      <c r="J10" s="263"/>
      <c r="K10" s="263"/>
      <c r="L10" s="263"/>
      <c r="M10" s="263"/>
      <c r="N10" s="21"/>
    </row>
    <row r="11" spans="2:22" ht="20.25" customHeight="1" x14ac:dyDescent="0.25">
      <c r="B11" s="272" t="s">
        <v>1387</v>
      </c>
      <c r="C11" s="272"/>
      <c r="D11" s="272"/>
      <c r="E11" s="272"/>
      <c r="F11" s="272"/>
      <c r="G11" s="185"/>
      <c r="H11" s="185"/>
      <c r="I11" s="185"/>
      <c r="J11" s="185"/>
      <c r="K11" s="185"/>
      <c r="L11" s="185"/>
      <c r="M11" s="185"/>
      <c r="N11" s="21"/>
    </row>
    <row r="12" spans="2:22" ht="15" customHeight="1" x14ac:dyDescent="0.25">
      <c r="B12" s="290"/>
      <c r="C12" s="290"/>
      <c r="D12" s="290"/>
      <c r="E12" s="290"/>
      <c r="F12" s="290"/>
    </row>
    <row r="13" spans="2:22" ht="39.950000000000003" customHeight="1" x14ac:dyDescent="0.25">
      <c r="B13" s="291" t="s">
        <v>1525</v>
      </c>
      <c r="C13" s="291"/>
      <c r="D13" s="291"/>
      <c r="E13" s="291"/>
      <c r="F13" s="291"/>
      <c r="G13" s="291"/>
      <c r="H13" s="291"/>
      <c r="I13" s="291"/>
      <c r="J13" s="291"/>
      <c r="K13" s="291"/>
      <c r="L13" s="291"/>
      <c r="M13" s="291"/>
      <c r="N13" s="22"/>
      <c r="O13" s="22"/>
      <c r="P13" s="22"/>
      <c r="Q13" s="22"/>
      <c r="R13" s="55"/>
      <c r="S13" s="22"/>
      <c r="T13" s="22"/>
      <c r="U13" s="22"/>
      <c r="V13" s="22"/>
    </row>
    <row r="14" spans="2:22" ht="15" customHeight="1" x14ac:dyDescent="0.25"/>
    <row r="15" spans="2:22" ht="39.950000000000003" customHeight="1" x14ac:dyDescent="0.25">
      <c r="B15" s="294" t="s">
        <v>1562</v>
      </c>
      <c r="C15" s="294"/>
      <c r="D15" s="294"/>
      <c r="E15" s="294"/>
      <c r="F15" s="294"/>
      <c r="G15" s="294"/>
      <c r="H15" s="294"/>
      <c r="I15" s="294"/>
      <c r="J15" s="294"/>
      <c r="K15" s="294"/>
      <c r="L15" s="294"/>
      <c r="M15" s="294"/>
    </row>
    <row r="16" spans="2:22" ht="15" customHeight="1" x14ac:dyDescent="0.25">
      <c r="B16" s="57"/>
      <c r="C16" s="57"/>
      <c r="D16" s="57"/>
      <c r="E16" s="57"/>
      <c r="F16" s="57"/>
      <c r="G16" s="57"/>
      <c r="H16" s="57"/>
      <c r="I16" s="57"/>
      <c r="J16" s="57"/>
      <c r="K16" s="57"/>
      <c r="L16" s="57"/>
      <c r="M16" s="57"/>
    </row>
    <row r="17" spans="2:17" s="17" customFormat="1" ht="20.25" customHeight="1" x14ac:dyDescent="0.25">
      <c r="B17" s="293" t="s">
        <v>1561</v>
      </c>
      <c r="C17" s="293"/>
      <c r="D17" s="293"/>
      <c r="E17" s="293"/>
      <c r="F17" s="293"/>
      <c r="G17" s="293"/>
      <c r="H17" s="293"/>
      <c r="I17" s="293"/>
      <c r="J17" s="293"/>
      <c r="K17" s="293"/>
      <c r="L17" s="293"/>
      <c r="M17" s="293"/>
    </row>
    <row r="18" spans="2:17" ht="50.25" customHeight="1" x14ac:dyDescent="0.25">
      <c r="B18" s="143" t="s">
        <v>1308</v>
      </c>
      <c r="C18" s="144" t="s">
        <v>1308</v>
      </c>
      <c r="D18" s="292" t="s">
        <v>1332</v>
      </c>
      <c r="E18" s="292"/>
      <c r="F18" s="292"/>
      <c r="G18" s="292"/>
      <c r="H18" s="292"/>
      <c r="I18" s="292"/>
      <c r="J18" s="292"/>
      <c r="K18" s="292"/>
      <c r="L18" s="292"/>
      <c r="M18" s="292"/>
    </row>
    <row r="19" spans="2:17" ht="39.950000000000003" customHeight="1" x14ac:dyDescent="0.25">
      <c r="B19" s="145" t="s">
        <v>1556</v>
      </c>
      <c r="C19" s="146" t="s">
        <v>1125</v>
      </c>
      <c r="D19" s="292" t="s">
        <v>1526</v>
      </c>
      <c r="E19" s="292"/>
      <c r="F19" s="292"/>
      <c r="G19" s="292"/>
      <c r="H19" s="292"/>
      <c r="I19" s="292"/>
      <c r="J19" s="292"/>
      <c r="K19" s="292"/>
      <c r="L19" s="292"/>
      <c r="M19" s="292"/>
    </row>
    <row r="20" spans="2:17" ht="50.25" customHeight="1" x14ac:dyDescent="0.25">
      <c r="B20" s="137" t="s">
        <v>1557</v>
      </c>
      <c r="C20" s="138" t="s">
        <v>1137</v>
      </c>
      <c r="D20" s="281" t="s">
        <v>1527</v>
      </c>
      <c r="E20" s="281"/>
      <c r="F20" s="281"/>
      <c r="G20" s="281"/>
      <c r="H20" s="281"/>
      <c r="I20" s="281"/>
      <c r="J20" s="281"/>
      <c r="K20" s="281"/>
      <c r="L20" s="281"/>
      <c r="M20" s="281"/>
    </row>
    <row r="21" spans="2:17" ht="39.950000000000003" customHeight="1" x14ac:dyDescent="0.25">
      <c r="B21" s="139" t="s">
        <v>1558</v>
      </c>
      <c r="C21" s="140" t="s">
        <v>1138</v>
      </c>
      <c r="D21" s="281" t="s">
        <v>1374</v>
      </c>
      <c r="E21" s="281"/>
      <c r="F21" s="281"/>
      <c r="G21" s="281"/>
      <c r="H21" s="281"/>
      <c r="I21" s="281"/>
      <c r="J21" s="281"/>
      <c r="K21" s="281"/>
      <c r="L21" s="281"/>
      <c r="M21" s="281"/>
      <c r="N21" s="17"/>
      <c r="O21" s="17"/>
      <c r="P21" s="17"/>
      <c r="Q21" s="17"/>
    </row>
    <row r="22" spans="2:17" ht="50.25" customHeight="1" x14ac:dyDescent="0.25">
      <c r="B22" s="126" t="s">
        <v>1559</v>
      </c>
      <c r="C22" s="127" t="s">
        <v>1139</v>
      </c>
      <c r="D22" s="282" t="s">
        <v>1329</v>
      </c>
      <c r="E22" s="282"/>
      <c r="F22" s="282"/>
      <c r="G22" s="282"/>
      <c r="H22" s="282"/>
      <c r="I22" s="282"/>
      <c r="J22" s="282"/>
      <c r="K22" s="282"/>
      <c r="L22" s="282"/>
      <c r="M22" s="282"/>
    </row>
    <row r="23" spans="2:17" ht="50.25" customHeight="1" x14ac:dyDescent="0.25">
      <c r="B23" s="126" t="s">
        <v>1560</v>
      </c>
      <c r="C23" s="127" t="s">
        <v>1140</v>
      </c>
      <c r="D23" s="282" t="s">
        <v>1375</v>
      </c>
      <c r="E23" s="282"/>
      <c r="F23" s="282"/>
      <c r="G23" s="282"/>
      <c r="H23" s="282"/>
      <c r="I23" s="282"/>
      <c r="J23" s="282"/>
      <c r="K23" s="282"/>
      <c r="L23" s="282"/>
      <c r="M23" s="282"/>
    </row>
    <row r="24" spans="2:17" ht="15" customHeight="1" x14ac:dyDescent="0.25"/>
    <row r="25" spans="2:17" ht="15" customHeight="1" x14ac:dyDescent="0.25"/>
    <row r="26" spans="2:17" ht="20.25" x14ac:dyDescent="0.25">
      <c r="B26" s="56" t="s">
        <v>1334</v>
      </c>
    </row>
    <row r="27" spans="2:17" ht="15" customHeight="1" x14ac:dyDescent="0.25">
      <c r="B27" s="56"/>
    </row>
    <row r="28" spans="2:17" s="269" customFormat="1" ht="18.95" customHeight="1" x14ac:dyDescent="0.25">
      <c r="B28" s="284" t="s">
        <v>1336</v>
      </c>
      <c r="C28" s="284"/>
      <c r="D28" s="284"/>
      <c r="E28" s="284"/>
      <c r="F28" s="284"/>
      <c r="G28" s="284"/>
      <c r="H28" s="284"/>
      <c r="I28" s="284"/>
      <c r="J28" s="284"/>
      <c r="K28" s="284"/>
      <c r="L28" s="284"/>
      <c r="M28" s="284"/>
    </row>
    <row r="29" spans="2:17" s="23" customFormat="1" ht="18.95" customHeight="1" x14ac:dyDescent="0.25">
      <c r="B29" s="285" t="s">
        <v>1528</v>
      </c>
      <c r="C29" s="285"/>
      <c r="D29" s="285"/>
      <c r="E29" s="285"/>
      <c r="F29" s="285"/>
      <c r="G29" s="285"/>
      <c r="H29" s="285"/>
      <c r="I29" s="285"/>
      <c r="J29" s="285"/>
      <c r="K29" s="285"/>
      <c r="L29" s="285"/>
      <c r="M29" s="285"/>
    </row>
    <row r="30" spans="2:17" s="23" customFormat="1" ht="21.75" customHeight="1" x14ac:dyDescent="0.25">
      <c r="B30" s="286" t="s">
        <v>1388</v>
      </c>
      <c r="C30" s="287"/>
      <c r="D30" s="287"/>
      <c r="E30" s="287"/>
      <c r="F30" s="287"/>
      <c r="G30" s="287"/>
      <c r="H30" s="287"/>
      <c r="I30" s="287"/>
      <c r="J30" s="287"/>
      <c r="K30" s="287"/>
      <c r="L30" s="287"/>
      <c r="M30" s="287"/>
    </row>
    <row r="31" spans="2:17" s="23" customFormat="1" ht="18.95" customHeight="1" x14ac:dyDescent="0.25">
      <c r="B31" s="285" t="s">
        <v>1333</v>
      </c>
      <c r="C31" s="285"/>
      <c r="D31" s="285"/>
      <c r="E31" s="285"/>
      <c r="F31" s="285"/>
      <c r="G31" s="285"/>
      <c r="H31" s="285"/>
      <c r="I31" s="285"/>
      <c r="J31" s="285"/>
      <c r="K31" s="285"/>
      <c r="L31" s="285"/>
      <c r="M31" s="285"/>
    </row>
    <row r="32" spans="2:17" s="23" customFormat="1" ht="18.95" customHeight="1" x14ac:dyDescent="0.25">
      <c r="B32" s="285" t="s">
        <v>1389</v>
      </c>
      <c r="C32" s="285"/>
      <c r="D32" s="285"/>
      <c r="E32" s="285"/>
      <c r="F32" s="285"/>
      <c r="G32" s="285"/>
      <c r="H32" s="285"/>
      <c r="I32" s="285"/>
      <c r="J32" s="285"/>
      <c r="K32" s="285"/>
      <c r="L32" s="285"/>
      <c r="M32" s="285"/>
    </row>
    <row r="33" spans="1:15" s="23" customFormat="1" ht="18.95" customHeight="1" x14ac:dyDescent="0.25">
      <c r="B33" s="285" t="s">
        <v>1309</v>
      </c>
      <c r="C33" s="285"/>
      <c r="D33" s="285"/>
      <c r="E33" s="285"/>
      <c r="F33" s="285"/>
      <c r="G33" s="285"/>
      <c r="H33" s="285"/>
      <c r="I33" s="285"/>
      <c r="J33" s="285"/>
      <c r="K33" s="285"/>
      <c r="L33" s="285"/>
      <c r="M33" s="285"/>
    </row>
    <row r="35" spans="1:15" ht="15.75" x14ac:dyDescent="0.25">
      <c r="A35" s="259"/>
      <c r="B35" s="300" t="s">
        <v>1563</v>
      </c>
      <c r="C35" s="300"/>
      <c r="D35" s="300"/>
      <c r="E35" s="300"/>
      <c r="F35" s="300"/>
      <c r="G35" s="300"/>
      <c r="H35" s="300"/>
      <c r="I35" s="300"/>
      <c r="J35" s="300"/>
      <c r="K35" s="300"/>
      <c r="L35" s="300"/>
      <c r="M35" s="300"/>
    </row>
    <row r="36" spans="1:15" s="23" customFormat="1" x14ac:dyDescent="0.25">
      <c r="B36" s="24"/>
    </row>
    <row r="37" spans="1:15" ht="33" customHeight="1" x14ac:dyDescent="0.25">
      <c r="B37" s="273" t="s">
        <v>1529</v>
      </c>
      <c r="C37" s="273"/>
      <c r="D37" s="273"/>
      <c r="E37" s="273"/>
      <c r="F37" s="273"/>
      <c r="G37" s="273"/>
      <c r="H37" s="273"/>
      <c r="I37" s="273"/>
      <c r="J37" s="273"/>
      <c r="K37" s="273"/>
      <c r="L37" s="273"/>
      <c r="M37" s="273"/>
    </row>
    <row r="38" spans="1:15" ht="15" customHeight="1" x14ac:dyDescent="0.25">
      <c r="B38" s="27"/>
      <c r="C38" s="27"/>
      <c r="D38" s="27"/>
      <c r="E38" s="27"/>
      <c r="F38" s="27"/>
      <c r="G38" s="27"/>
      <c r="H38" s="27"/>
      <c r="I38" s="27"/>
      <c r="J38" s="27"/>
      <c r="K38" s="27"/>
      <c r="L38" s="27"/>
      <c r="M38" s="27"/>
    </row>
    <row r="39" spans="1:15" ht="78" customHeight="1" x14ac:dyDescent="0.25">
      <c r="B39" s="273" t="s">
        <v>1555</v>
      </c>
      <c r="C39" s="273"/>
      <c r="D39" s="273"/>
      <c r="E39" s="273"/>
      <c r="F39" s="273"/>
      <c r="G39" s="273"/>
      <c r="H39" s="273"/>
      <c r="I39" s="273"/>
      <c r="J39" s="273"/>
      <c r="K39" s="273"/>
      <c r="L39" s="273"/>
      <c r="M39" s="273"/>
      <c r="O39" s="270"/>
    </row>
    <row r="40" spans="1:15" ht="15" customHeight="1" x14ac:dyDescent="0.25">
      <c r="B40" s="27"/>
      <c r="C40" s="27"/>
      <c r="D40" s="27"/>
      <c r="E40" s="27"/>
      <c r="F40" s="27"/>
      <c r="G40" s="27"/>
      <c r="H40" s="27"/>
      <c r="I40" s="27"/>
      <c r="J40" s="27"/>
      <c r="K40" s="27"/>
      <c r="L40" s="27"/>
      <c r="M40" s="27"/>
    </row>
    <row r="41" spans="1:15" ht="15" customHeight="1" x14ac:dyDescent="0.25">
      <c r="B41" s="273" t="s">
        <v>1358</v>
      </c>
      <c r="C41" s="273"/>
      <c r="D41" s="273"/>
      <c r="E41" s="273"/>
      <c r="F41" s="273"/>
      <c r="G41" s="273"/>
      <c r="H41" s="273"/>
      <c r="I41" s="273"/>
      <c r="J41" s="273"/>
      <c r="K41" s="273"/>
      <c r="L41" s="273"/>
      <c r="M41" s="273"/>
    </row>
    <row r="43" spans="1:15" ht="15.75" x14ac:dyDescent="0.25">
      <c r="A43" s="260"/>
      <c r="B43" s="296" t="s">
        <v>1564</v>
      </c>
      <c r="C43" s="296"/>
      <c r="D43" s="296"/>
      <c r="E43" s="296"/>
      <c r="F43" s="296"/>
      <c r="G43" s="296"/>
      <c r="H43" s="296"/>
      <c r="I43" s="296"/>
      <c r="J43" s="296"/>
      <c r="K43" s="296"/>
      <c r="L43" s="296"/>
      <c r="M43" s="296"/>
    </row>
    <row r="44" spans="1:15" x14ac:dyDescent="0.25">
      <c r="B44" s="25"/>
    </row>
    <row r="45" spans="1:15" ht="93.75" customHeight="1" x14ac:dyDescent="0.25">
      <c r="B45" s="283" t="s">
        <v>1570</v>
      </c>
      <c r="C45" s="283"/>
      <c r="D45" s="283"/>
      <c r="E45" s="283"/>
      <c r="F45" s="283"/>
      <c r="G45" s="283"/>
      <c r="H45" s="283"/>
      <c r="I45" s="283"/>
      <c r="J45" s="283"/>
      <c r="K45" s="283"/>
      <c r="L45" s="283"/>
      <c r="M45" s="283"/>
    </row>
    <row r="46" spans="1:15" ht="15" customHeight="1" thickBot="1" x14ac:dyDescent="0.3">
      <c r="B46" s="54"/>
      <c r="C46" s="54"/>
      <c r="D46" s="54"/>
      <c r="E46" s="54"/>
      <c r="F46" s="54"/>
      <c r="G46" s="54"/>
      <c r="H46" s="54"/>
      <c r="I46" s="54"/>
      <c r="J46" s="54"/>
      <c r="K46" s="54"/>
      <c r="L46" s="54"/>
      <c r="M46" s="54"/>
    </row>
    <row r="47" spans="1:15" ht="69.95" customHeight="1" thickBot="1" x14ac:dyDescent="0.3">
      <c r="B47" s="54"/>
      <c r="C47" s="278" t="s">
        <v>1577</v>
      </c>
      <c r="D47" s="279"/>
      <c r="E47" s="279"/>
      <c r="F47" s="279"/>
      <c r="G47" s="279"/>
      <c r="H47" s="279"/>
      <c r="I47" s="279"/>
      <c r="J47" s="279"/>
      <c r="K47" s="279"/>
      <c r="L47" s="279"/>
      <c r="M47" s="280"/>
    </row>
    <row r="48" spans="1:15" ht="15" customHeight="1" x14ac:dyDescent="0.25">
      <c r="B48" s="54"/>
      <c r="C48" s="54"/>
      <c r="D48" s="54"/>
      <c r="E48" s="54"/>
      <c r="F48" s="54"/>
      <c r="G48" s="54"/>
      <c r="H48" s="54"/>
      <c r="I48" s="54"/>
      <c r="J48" s="54"/>
      <c r="K48" s="54"/>
      <c r="L48" s="54"/>
      <c r="M48" s="54"/>
    </row>
    <row r="49" spans="1:13" ht="33.75" customHeight="1" x14ac:dyDescent="0.25">
      <c r="B49" s="283" t="s">
        <v>1310</v>
      </c>
      <c r="C49" s="283"/>
      <c r="D49" s="283"/>
      <c r="E49" s="283"/>
      <c r="F49" s="283"/>
      <c r="G49" s="283"/>
      <c r="H49" s="283"/>
      <c r="I49" s="283"/>
      <c r="J49" s="283"/>
      <c r="K49" s="283"/>
      <c r="L49" s="283"/>
      <c r="M49" s="283"/>
    </row>
    <row r="50" spans="1:13" x14ac:dyDescent="0.25">
      <c r="B50" s="54"/>
      <c r="C50" s="54"/>
      <c r="D50" s="54"/>
      <c r="E50" s="54"/>
      <c r="F50" s="54"/>
      <c r="G50" s="54"/>
      <c r="H50" s="54"/>
      <c r="I50" s="54"/>
      <c r="J50" s="54"/>
      <c r="K50" s="54"/>
      <c r="L50" s="54"/>
      <c r="M50" s="54"/>
    </row>
    <row r="51" spans="1:13" ht="50.25" customHeight="1" x14ac:dyDescent="0.25">
      <c r="B51" s="283" t="s">
        <v>1571</v>
      </c>
      <c r="C51" s="283"/>
      <c r="D51" s="283"/>
      <c r="E51" s="283"/>
      <c r="F51" s="283"/>
      <c r="G51" s="283"/>
      <c r="H51" s="283"/>
      <c r="I51" s="283"/>
      <c r="J51" s="283"/>
      <c r="K51" s="283"/>
      <c r="L51" s="283"/>
      <c r="M51" s="283"/>
    </row>
    <row r="52" spans="1:13" ht="15" customHeight="1" thickBot="1" x14ac:dyDescent="0.3">
      <c r="B52" s="54"/>
      <c r="C52" s="54"/>
      <c r="D52" s="54"/>
      <c r="E52" s="54"/>
      <c r="F52" s="54"/>
      <c r="G52" s="54"/>
      <c r="H52" s="54"/>
      <c r="I52" s="54"/>
      <c r="J52" s="54"/>
      <c r="K52" s="54"/>
      <c r="L52" s="54"/>
      <c r="M52" s="54"/>
    </row>
    <row r="53" spans="1:13" ht="34.5" customHeight="1" thickBot="1" x14ac:dyDescent="0.3">
      <c r="B53" s="54"/>
      <c r="C53" s="278" t="s">
        <v>1572</v>
      </c>
      <c r="D53" s="279"/>
      <c r="E53" s="279"/>
      <c r="F53" s="279"/>
      <c r="G53" s="279"/>
      <c r="H53" s="279"/>
      <c r="I53" s="279"/>
      <c r="J53" s="279"/>
      <c r="K53" s="279"/>
      <c r="L53" s="279"/>
      <c r="M53" s="280"/>
    </row>
    <row r="54" spans="1:13" ht="15.75" customHeight="1" x14ac:dyDescent="0.25">
      <c r="B54" s="54"/>
      <c r="C54" s="54"/>
      <c r="D54" s="54"/>
      <c r="E54" s="54"/>
      <c r="F54" s="54"/>
      <c r="G54" s="54"/>
      <c r="H54" s="54"/>
      <c r="I54" s="54"/>
      <c r="J54" s="54"/>
      <c r="K54" s="54"/>
      <c r="L54" s="54"/>
      <c r="M54" s="54"/>
    </row>
    <row r="55" spans="1:13" ht="39.950000000000003" customHeight="1" x14ac:dyDescent="0.25">
      <c r="B55" s="283" t="s">
        <v>1536</v>
      </c>
      <c r="C55" s="283"/>
      <c r="D55" s="283"/>
      <c r="E55" s="283"/>
      <c r="F55" s="283"/>
      <c r="G55" s="283"/>
      <c r="H55" s="283"/>
      <c r="I55" s="283"/>
      <c r="J55" s="283"/>
      <c r="K55" s="283"/>
      <c r="L55" s="283"/>
      <c r="M55" s="283"/>
    </row>
    <row r="56" spans="1:13" ht="15.75" thickBot="1" x14ac:dyDescent="0.3">
      <c r="B56" s="23"/>
      <c r="C56" s="23"/>
      <c r="D56" s="23"/>
      <c r="E56" s="23"/>
      <c r="F56" s="23"/>
      <c r="G56" s="23"/>
      <c r="H56" s="23"/>
      <c r="I56" s="23"/>
      <c r="J56" s="23"/>
      <c r="K56" s="23"/>
      <c r="L56" s="23"/>
      <c r="M56" s="23"/>
    </row>
    <row r="57" spans="1:13" ht="39.950000000000003" customHeight="1" thickBot="1" x14ac:dyDescent="0.3">
      <c r="C57" s="275" t="s">
        <v>1396</v>
      </c>
      <c r="D57" s="276"/>
      <c r="E57" s="276"/>
      <c r="F57" s="276"/>
      <c r="G57" s="276"/>
      <c r="H57" s="276"/>
      <c r="I57" s="276"/>
      <c r="J57" s="276"/>
      <c r="K57" s="276"/>
      <c r="L57" s="276"/>
      <c r="M57" s="277"/>
    </row>
    <row r="59" spans="1:13" ht="15.75" customHeight="1" x14ac:dyDescent="0.25">
      <c r="A59" s="260"/>
      <c r="B59" s="296" t="s">
        <v>1565</v>
      </c>
      <c r="C59" s="296"/>
      <c r="D59" s="296"/>
      <c r="E59" s="296"/>
      <c r="F59" s="296"/>
      <c r="G59" s="296"/>
      <c r="H59" s="296"/>
      <c r="I59" s="296"/>
      <c r="J59" s="296"/>
      <c r="K59" s="296"/>
      <c r="L59" s="296"/>
      <c r="M59" s="296"/>
    </row>
    <row r="60" spans="1:13" ht="15.75" customHeight="1" x14ac:dyDescent="0.25">
      <c r="B60" s="19"/>
    </row>
    <row r="61" spans="1:13" ht="46.5" customHeight="1" x14ac:dyDescent="0.25">
      <c r="B61" s="273" t="s">
        <v>1573</v>
      </c>
      <c r="C61" s="273"/>
      <c r="D61" s="273"/>
      <c r="E61" s="273"/>
      <c r="F61" s="273"/>
      <c r="G61" s="273"/>
      <c r="H61" s="273"/>
      <c r="I61" s="273"/>
      <c r="J61" s="273"/>
      <c r="K61" s="273"/>
      <c r="L61" s="273"/>
      <c r="M61" s="273"/>
    </row>
    <row r="62" spans="1:13" ht="15.75" customHeight="1" x14ac:dyDescent="0.25">
      <c r="B62" s="27"/>
      <c r="C62" s="27"/>
      <c r="D62" s="27"/>
      <c r="E62" s="27"/>
      <c r="F62" s="27"/>
      <c r="G62" s="27"/>
      <c r="H62" s="27"/>
      <c r="I62" s="27"/>
      <c r="J62" s="27"/>
      <c r="K62" s="27"/>
      <c r="L62" s="27"/>
      <c r="M62" s="27"/>
    </row>
    <row r="63" spans="1:13" ht="150" customHeight="1" x14ac:dyDescent="0.25">
      <c r="B63" s="273" t="s">
        <v>1574</v>
      </c>
      <c r="C63" s="273"/>
      <c r="D63" s="273"/>
      <c r="E63" s="273"/>
      <c r="F63" s="273"/>
      <c r="G63" s="273"/>
      <c r="H63" s="273"/>
      <c r="I63" s="273"/>
      <c r="J63" s="273"/>
      <c r="K63" s="273"/>
      <c r="L63" s="273"/>
      <c r="M63" s="273"/>
    </row>
    <row r="64" spans="1:13" ht="15" customHeight="1" thickBot="1" x14ac:dyDescent="0.3">
      <c r="B64" s="27"/>
      <c r="C64" s="27"/>
      <c r="D64" s="27"/>
      <c r="E64" s="27"/>
      <c r="F64" s="27"/>
      <c r="G64" s="27"/>
      <c r="H64" s="27"/>
      <c r="I64" s="27"/>
      <c r="J64" s="27"/>
      <c r="K64" s="27"/>
      <c r="L64" s="27"/>
      <c r="M64" s="27"/>
    </row>
    <row r="65" spans="2:13" ht="38.25" customHeight="1" thickBot="1" x14ac:dyDescent="0.3">
      <c r="B65" s="27"/>
      <c r="C65" s="275" t="s">
        <v>1537</v>
      </c>
      <c r="D65" s="276"/>
      <c r="E65" s="276"/>
      <c r="F65" s="276"/>
      <c r="G65" s="276"/>
      <c r="H65" s="276"/>
      <c r="I65" s="276"/>
      <c r="J65" s="276"/>
      <c r="K65" s="276"/>
      <c r="L65" s="276"/>
      <c r="M65" s="277"/>
    </row>
    <row r="66" spans="2:13" ht="15" customHeight="1" x14ac:dyDescent="0.25">
      <c r="B66" s="27"/>
      <c r="C66" s="27"/>
      <c r="D66" s="27"/>
      <c r="E66" s="27"/>
      <c r="F66" s="27"/>
      <c r="G66" s="27"/>
      <c r="H66" s="27"/>
      <c r="I66" s="27"/>
      <c r="J66" s="27"/>
      <c r="K66" s="27"/>
      <c r="L66" s="27"/>
      <c r="M66" s="27"/>
    </row>
    <row r="67" spans="2:13" ht="15" customHeight="1" thickBot="1" x14ac:dyDescent="0.3">
      <c r="B67" s="27"/>
      <c r="C67" s="27"/>
      <c r="D67" s="27"/>
      <c r="E67" s="27"/>
      <c r="F67" s="27"/>
      <c r="G67" s="27"/>
      <c r="H67" s="27"/>
      <c r="I67" s="27"/>
      <c r="J67" s="27"/>
      <c r="K67" s="27"/>
      <c r="L67" s="27"/>
      <c r="M67" s="27"/>
    </row>
    <row r="68" spans="2:13" ht="39.950000000000003" customHeight="1" thickBot="1" x14ac:dyDescent="0.3">
      <c r="B68" s="27"/>
      <c r="C68" s="275" t="s">
        <v>1335</v>
      </c>
      <c r="D68" s="276"/>
      <c r="E68" s="276"/>
      <c r="F68" s="276"/>
      <c r="G68" s="276"/>
      <c r="H68" s="276"/>
      <c r="I68" s="276"/>
      <c r="J68" s="276"/>
      <c r="K68" s="276"/>
      <c r="L68" s="276"/>
      <c r="M68" s="277"/>
    </row>
    <row r="69" spans="2:13" ht="15" customHeight="1" x14ac:dyDescent="0.25">
      <c r="B69" s="19"/>
    </row>
    <row r="70" spans="2:13" ht="69.95" customHeight="1" x14ac:dyDescent="0.25">
      <c r="B70" s="273" t="s">
        <v>1376</v>
      </c>
      <c r="C70" s="273"/>
      <c r="D70" s="273"/>
      <c r="E70" s="273"/>
      <c r="F70" s="273"/>
      <c r="G70" s="273"/>
      <c r="H70" s="273"/>
      <c r="I70" s="273"/>
      <c r="J70" s="273"/>
      <c r="K70" s="273"/>
      <c r="L70" s="273"/>
      <c r="M70" s="273"/>
    </row>
    <row r="71" spans="2:13" ht="15.75" customHeight="1" x14ac:dyDescent="0.25">
      <c r="B71" s="19"/>
    </row>
    <row r="72" spans="2:13" ht="69.95" customHeight="1" x14ac:dyDescent="0.25">
      <c r="B72" s="273" t="s">
        <v>1377</v>
      </c>
      <c r="C72" s="273"/>
      <c r="D72" s="273"/>
      <c r="E72" s="273"/>
      <c r="F72" s="273"/>
      <c r="G72" s="273"/>
      <c r="H72" s="273"/>
      <c r="I72" s="273"/>
      <c r="J72" s="273"/>
      <c r="K72" s="273"/>
      <c r="L72" s="273"/>
      <c r="M72" s="273"/>
    </row>
    <row r="73" spans="2:13" ht="18.75" x14ac:dyDescent="0.25">
      <c r="C73" s="19" t="s">
        <v>1311</v>
      </c>
    </row>
    <row r="74" spans="2:13" ht="15.75" x14ac:dyDescent="0.25">
      <c r="C74" s="28" t="s">
        <v>1126</v>
      </c>
      <c r="D74" s="29" t="s">
        <v>1127</v>
      </c>
      <c r="E74" s="16" t="s">
        <v>1312</v>
      </c>
    </row>
    <row r="75" spans="2:13" ht="15.75" x14ac:dyDescent="0.25">
      <c r="C75" s="28" t="s">
        <v>1128</v>
      </c>
      <c r="D75" s="29" t="s">
        <v>1127</v>
      </c>
      <c r="E75" s="16" t="s">
        <v>1313</v>
      </c>
    </row>
    <row r="76" spans="2:13" ht="15.75" x14ac:dyDescent="0.25">
      <c r="C76" s="28" t="s">
        <v>1129</v>
      </c>
      <c r="D76" s="29" t="s">
        <v>1127</v>
      </c>
      <c r="E76" s="16" t="s">
        <v>1314</v>
      </c>
    </row>
    <row r="77" spans="2:13" ht="15.75" x14ac:dyDescent="0.25">
      <c r="C77" s="28" t="s">
        <v>1130</v>
      </c>
      <c r="D77" s="29" t="s">
        <v>1127</v>
      </c>
      <c r="E77" s="16" t="s">
        <v>1315</v>
      </c>
    </row>
    <row r="78" spans="2:13" ht="15.75" thickBot="1" x14ac:dyDescent="0.3">
      <c r="C78" s="28"/>
      <c r="D78" s="29"/>
    </row>
    <row r="79" spans="2:13" ht="39.950000000000003" customHeight="1" thickBot="1" x14ac:dyDescent="0.3">
      <c r="C79" s="275" t="s">
        <v>1343</v>
      </c>
      <c r="D79" s="276"/>
      <c r="E79" s="276"/>
      <c r="F79" s="276"/>
      <c r="G79" s="276"/>
      <c r="H79" s="276"/>
      <c r="I79" s="276"/>
      <c r="J79" s="276"/>
      <c r="K79" s="276"/>
      <c r="L79" s="276"/>
      <c r="M79" s="277"/>
    </row>
    <row r="82" spans="1:13" ht="15.75" x14ac:dyDescent="0.25">
      <c r="A82" s="260"/>
      <c r="B82" s="296" t="s">
        <v>1566</v>
      </c>
      <c r="C82" s="296"/>
      <c r="D82" s="296"/>
      <c r="E82" s="296"/>
      <c r="F82" s="296"/>
      <c r="G82" s="296"/>
      <c r="H82" s="296"/>
      <c r="I82" s="296"/>
      <c r="J82" s="296"/>
      <c r="K82" s="296"/>
      <c r="L82" s="296"/>
      <c r="M82" s="296"/>
    </row>
    <row r="84" spans="1:13" ht="33" customHeight="1" x14ac:dyDescent="0.25">
      <c r="B84" s="273" t="s">
        <v>1578</v>
      </c>
      <c r="C84" s="273"/>
      <c r="D84" s="273"/>
      <c r="E84" s="273"/>
      <c r="F84" s="273"/>
      <c r="G84" s="273"/>
      <c r="H84" s="273"/>
      <c r="I84" s="273"/>
      <c r="J84" s="273"/>
      <c r="K84" s="273"/>
      <c r="L84" s="273"/>
      <c r="M84" s="273"/>
    </row>
    <row r="87" spans="1:13" ht="15.75" x14ac:dyDescent="0.25">
      <c r="A87" s="261"/>
      <c r="B87" s="274" t="s">
        <v>1567</v>
      </c>
      <c r="C87" s="274"/>
      <c r="D87" s="274"/>
      <c r="E87" s="274"/>
      <c r="F87" s="274"/>
      <c r="G87" s="274"/>
      <c r="H87" s="274"/>
      <c r="I87" s="274"/>
      <c r="J87" s="274"/>
      <c r="K87" s="274"/>
      <c r="L87" s="274"/>
      <c r="M87" s="274"/>
    </row>
    <row r="89" spans="1:13" ht="50.25" customHeight="1" x14ac:dyDescent="0.25">
      <c r="B89" s="273" t="s">
        <v>1530</v>
      </c>
      <c r="C89" s="273"/>
      <c r="D89" s="273"/>
      <c r="E89" s="273"/>
      <c r="F89" s="273"/>
      <c r="G89" s="273"/>
      <c r="H89" s="273"/>
      <c r="I89" s="273"/>
      <c r="J89" s="273"/>
      <c r="K89" s="273"/>
      <c r="L89" s="273"/>
      <c r="M89" s="273"/>
    </row>
    <row r="91" spans="1:13" ht="50.25" customHeight="1" x14ac:dyDescent="0.25">
      <c r="B91" s="283" t="s">
        <v>1390</v>
      </c>
      <c r="C91" s="283"/>
      <c r="D91" s="283"/>
      <c r="E91" s="283"/>
      <c r="F91" s="283"/>
      <c r="G91" s="283"/>
      <c r="H91" s="283"/>
      <c r="I91" s="283"/>
      <c r="J91" s="283"/>
      <c r="K91" s="283"/>
      <c r="L91" s="283"/>
      <c r="M91" s="283"/>
    </row>
    <row r="92" spans="1:13" ht="15" customHeight="1" thickBot="1" x14ac:dyDescent="0.3">
      <c r="B92" s="54"/>
      <c r="C92" s="54"/>
      <c r="D92" s="54"/>
      <c r="E92" s="54"/>
      <c r="F92" s="54"/>
      <c r="G92" s="54"/>
      <c r="H92" s="54"/>
      <c r="I92" s="54"/>
      <c r="J92" s="54"/>
      <c r="K92" s="54"/>
      <c r="L92" s="54"/>
      <c r="M92" s="54"/>
    </row>
    <row r="93" spans="1:13" ht="69.95" customHeight="1" thickBot="1" x14ac:dyDescent="0.3">
      <c r="B93" s="54"/>
      <c r="C93" s="278" t="s">
        <v>1330</v>
      </c>
      <c r="D93" s="279"/>
      <c r="E93" s="279"/>
      <c r="F93" s="279"/>
      <c r="G93" s="279"/>
      <c r="H93" s="279"/>
      <c r="I93" s="279"/>
      <c r="J93" s="279"/>
      <c r="K93" s="279"/>
      <c r="L93" s="279"/>
      <c r="M93" s="280"/>
    </row>
    <row r="94" spans="1:13" ht="15" customHeight="1" x14ac:dyDescent="0.25">
      <c r="B94" s="26"/>
      <c r="C94" s="26"/>
      <c r="D94" s="26"/>
      <c r="E94" s="26"/>
      <c r="F94" s="26"/>
      <c r="G94" s="26"/>
      <c r="H94" s="26"/>
      <c r="I94" s="26"/>
      <c r="J94" s="26"/>
      <c r="K94" s="26"/>
      <c r="L94" s="26"/>
      <c r="M94" s="26"/>
    </row>
    <row r="95" spans="1:13" ht="15" customHeight="1" x14ac:dyDescent="0.25">
      <c r="B95" s="283" t="s">
        <v>1344</v>
      </c>
      <c r="C95" s="283"/>
      <c r="D95" s="283"/>
      <c r="E95" s="283"/>
      <c r="F95" s="283"/>
      <c r="G95" s="283"/>
      <c r="H95" s="283"/>
      <c r="I95" s="283"/>
      <c r="J95" s="283"/>
      <c r="K95" s="283"/>
      <c r="L95" s="283"/>
      <c r="M95" s="283"/>
    </row>
    <row r="97" spans="1:13" ht="39.950000000000003" customHeight="1" x14ac:dyDescent="0.25">
      <c r="B97" s="273" t="s">
        <v>1541</v>
      </c>
      <c r="C97" s="273"/>
      <c r="D97" s="273"/>
      <c r="E97" s="273"/>
      <c r="F97" s="273"/>
      <c r="G97" s="273"/>
      <c r="H97" s="273"/>
      <c r="I97" s="273"/>
      <c r="J97" s="273"/>
      <c r="K97" s="273"/>
      <c r="L97" s="273"/>
      <c r="M97" s="273"/>
    </row>
    <row r="99" spans="1:13" ht="39.950000000000003" customHeight="1" x14ac:dyDescent="0.25">
      <c r="B99" s="301" t="s">
        <v>1575</v>
      </c>
      <c r="C99" s="301"/>
      <c r="D99" s="301"/>
      <c r="E99" s="301"/>
      <c r="F99" s="301"/>
      <c r="G99" s="301"/>
      <c r="H99" s="301"/>
      <c r="I99" s="301"/>
      <c r="J99" s="301"/>
      <c r="K99" s="301"/>
      <c r="L99" s="301"/>
      <c r="M99" s="301"/>
    </row>
    <row r="100" spans="1:13" ht="15.75" thickBot="1" x14ac:dyDescent="0.3"/>
    <row r="101" spans="1:13" ht="50.25" customHeight="1" thickBot="1" x14ac:dyDescent="0.3">
      <c r="C101" s="275" t="s">
        <v>1351</v>
      </c>
      <c r="D101" s="276"/>
      <c r="E101" s="276"/>
      <c r="F101" s="276"/>
      <c r="G101" s="276"/>
      <c r="H101" s="276"/>
      <c r="I101" s="276"/>
      <c r="J101" s="276"/>
      <c r="K101" s="276"/>
      <c r="L101" s="276"/>
      <c r="M101" s="277"/>
    </row>
    <row r="102" spans="1:13" x14ac:dyDescent="0.25">
      <c r="B102" s="30"/>
    </row>
    <row r="103" spans="1:13" ht="15.75" x14ac:dyDescent="0.25">
      <c r="A103" s="261"/>
      <c r="B103" s="274" t="s">
        <v>1568</v>
      </c>
      <c r="C103" s="274"/>
      <c r="D103" s="274"/>
      <c r="E103" s="274"/>
      <c r="F103" s="274"/>
      <c r="G103" s="274"/>
      <c r="H103" s="274"/>
      <c r="I103" s="274"/>
      <c r="J103" s="274"/>
      <c r="K103" s="274"/>
      <c r="L103" s="274"/>
      <c r="M103" s="274"/>
    </row>
    <row r="105" spans="1:13" ht="65.25" customHeight="1" x14ac:dyDescent="0.25">
      <c r="B105" s="273" t="s">
        <v>1576</v>
      </c>
      <c r="C105" s="273"/>
      <c r="D105" s="273"/>
      <c r="E105" s="273"/>
      <c r="F105" s="273"/>
      <c r="G105" s="273"/>
      <c r="H105" s="273"/>
      <c r="I105" s="273"/>
      <c r="J105" s="273"/>
      <c r="K105" s="273"/>
      <c r="L105" s="273"/>
      <c r="M105" s="273"/>
    </row>
    <row r="106" spans="1:13" ht="15" customHeight="1" thickBot="1" x14ac:dyDescent="0.3">
      <c r="B106" s="27"/>
      <c r="C106" s="27"/>
      <c r="D106" s="27"/>
      <c r="E106" s="27"/>
      <c r="F106" s="27"/>
      <c r="G106" s="27"/>
      <c r="H106" s="27"/>
      <c r="I106" s="27"/>
      <c r="J106" s="27"/>
      <c r="K106" s="27"/>
      <c r="L106" s="27"/>
      <c r="M106" s="27"/>
    </row>
    <row r="107" spans="1:13" ht="52.5" customHeight="1" thickBot="1" x14ac:dyDescent="0.3">
      <c r="B107" s="27"/>
      <c r="C107" s="278" t="s">
        <v>1542</v>
      </c>
      <c r="D107" s="279"/>
      <c r="E107" s="279"/>
      <c r="F107" s="279"/>
      <c r="G107" s="279"/>
      <c r="H107" s="279"/>
      <c r="I107" s="279"/>
      <c r="J107" s="279"/>
      <c r="K107" s="279"/>
      <c r="L107" s="279"/>
      <c r="M107" s="280"/>
    </row>
    <row r="108" spans="1:13" ht="15.75" customHeight="1" x14ac:dyDescent="0.25">
      <c r="B108" s="27"/>
      <c r="C108" s="27"/>
      <c r="D108" s="27"/>
      <c r="E108" s="27"/>
      <c r="F108" s="27"/>
      <c r="G108" s="27"/>
      <c r="H108" s="27"/>
      <c r="I108" s="27"/>
      <c r="J108" s="27"/>
      <c r="K108" s="27"/>
      <c r="L108" s="27"/>
      <c r="M108" s="27"/>
    </row>
    <row r="109" spans="1:13" ht="39.950000000000003" customHeight="1" x14ac:dyDescent="0.25">
      <c r="B109" s="273" t="s">
        <v>1543</v>
      </c>
      <c r="C109" s="273"/>
      <c r="D109" s="273"/>
      <c r="E109" s="273"/>
      <c r="F109" s="273"/>
      <c r="G109" s="273"/>
      <c r="H109" s="273"/>
      <c r="I109" s="273"/>
      <c r="J109" s="273"/>
      <c r="K109" s="273"/>
      <c r="L109" s="273"/>
      <c r="M109" s="273"/>
    </row>
    <row r="110" spans="1:13" ht="15" customHeight="1" thickBot="1" x14ac:dyDescent="0.3">
      <c r="B110" s="27"/>
      <c r="C110" s="27"/>
      <c r="D110" s="27"/>
      <c r="E110" s="27"/>
      <c r="F110" s="27"/>
      <c r="G110" s="27"/>
      <c r="H110" s="27"/>
      <c r="I110" s="27"/>
      <c r="J110" s="27"/>
      <c r="K110" s="27"/>
      <c r="L110" s="27"/>
      <c r="M110" s="27"/>
    </row>
    <row r="111" spans="1:13" ht="39.950000000000003" customHeight="1" thickBot="1" x14ac:dyDescent="0.3">
      <c r="B111" s="27"/>
      <c r="C111" s="275" t="s">
        <v>1331</v>
      </c>
      <c r="D111" s="276"/>
      <c r="E111" s="276"/>
      <c r="F111" s="276"/>
      <c r="G111" s="276"/>
      <c r="H111" s="276"/>
      <c r="I111" s="276"/>
      <c r="J111" s="276"/>
      <c r="K111" s="276"/>
      <c r="L111" s="276"/>
      <c r="M111" s="277"/>
    </row>
    <row r="112" spans="1:13" ht="15" customHeight="1" x14ac:dyDescent="0.25">
      <c r="B112" s="27"/>
      <c r="C112" s="27"/>
      <c r="D112" s="27"/>
      <c r="E112" s="27"/>
      <c r="F112" s="27"/>
      <c r="G112" s="27"/>
      <c r="H112" s="27"/>
      <c r="I112" s="27"/>
      <c r="J112" s="27"/>
      <c r="K112" s="27"/>
      <c r="L112" s="27"/>
      <c r="M112" s="27"/>
    </row>
    <row r="113" spans="2:13" ht="39.950000000000003" customHeight="1" x14ac:dyDescent="0.25">
      <c r="B113" s="273" t="s">
        <v>1345</v>
      </c>
      <c r="C113" s="273"/>
      <c r="D113" s="273"/>
      <c r="E113" s="273"/>
      <c r="F113" s="273"/>
      <c r="G113" s="273"/>
      <c r="H113" s="273"/>
      <c r="I113" s="273"/>
      <c r="J113" s="273"/>
      <c r="K113" s="273"/>
      <c r="L113" s="273"/>
      <c r="M113" s="273"/>
    </row>
    <row r="114" spans="2:13" ht="15" customHeight="1" thickBot="1" x14ac:dyDescent="0.3">
      <c r="B114" s="27"/>
      <c r="C114" s="27"/>
      <c r="D114" s="27"/>
      <c r="E114" s="27"/>
      <c r="F114" s="27"/>
      <c r="G114" s="27"/>
      <c r="H114" s="27"/>
      <c r="I114" s="27"/>
      <c r="J114" s="27"/>
      <c r="K114" s="27"/>
      <c r="L114" s="27"/>
      <c r="M114" s="27"/>
    </row>
    <row r="115" spans="2:13" ht="39.950000000000003" customHeight="1" thickBot="1" x14ac:dyDescent="0.3">
      <c r="C115" s="297" t="s">
        <v>1372</v>
      </c>
      <c r="D115" s="298"/>
      <c r="E115" s="298"/>
      <c r="F115" s="298"/>
      <c r="G115" s="298"/>
      <c r="H115" s="298"/>
      <c r="I115" s="298"/>
      <c r="J115" s="298"/>
      <c r="K115" s="298"/>
      <c r="L115" s="298"/>
      <c r="M115" s="299"/>
    </row>
    <row r="116" spans="2:13" ht="15" customHeight="1" x14ac:dyDescent="0.25">
      <c r="C116" s="27"/>
      <c r="D116" s="27"/>
      <c r="E116" s="27"/>
      <c r="F116" s="27"/>
      <c r="G116" s="27"/>
      <c r="H116" s="27"/>
      <c r="I116" s="27"/>
      <c r="J116" s="27"/>
      <c r="K116" s="27"/>
      <c r="L116" s="27"/>
      <c r="M116" s="27"/>
    </row>
    <row r="117" spans="2:13" x14ac:dyDescent="0.25">
      <c r="B117" s="273" t="s">
        <v>1352</v>
      </c>
      <c r="C117" s="273"/>
      <c r="D117" s="273"/>
      <c r="E117" s="273"/>
      <c r="F117" s="273"/>
      <c r="G117" s="273"/>
      <c r="H117" s="273"/>
      <c r="I117" s="273"/>
      <c r="J117" s="273"/>
      <c r="K117" s="273"/>
      <c r="L117" s="273"/>
      <c r="M117" s="273"/>
    </row>
    <row r="118" spans="2:13" ht="15.75" customHeight="1" x14ac:dyDescent="0.25">
      <c r="C118" s="27"/>
      <c r="D118" s="27"/>
      <c r="E118" s="27"/>
      <c r="F118" s="27"/>
      <c r="G118" s="27"/>
      <c r="H118" s="27"/>
      <c r="I118" s="27"/>
      <c r="J118" s="27"/>
      <c r="K118" s="27"/>
      <c r="L118" s="27"/>
      <c r="M118" s="27"/>
    </row>
    <row r="119" spans="2:13" ht="39.950000000000003" customHeight="1" x14ac:dyDescent="0.25">
      <c r="B119" s="273" t="s">
        <v>1346</v>
      </c>
      <c r="C119" s="273"/>
      <c r="D119" s="273"/>
      <c r="E119" s="273"/>
      <c r="F119" s="273"/>
      <c r="G119" s="273"/>
      <c r="H119" s="273"/>
      <c r="I119" s="273"/>
      <c r="J119" s="273"/>
      <c r="K119" s="273"/>
      <c r="L119" s="273"/>
      <c r="M119" s="273"/>
    </row>
    <row r="120" spans="2:13" ht="15" customHeight="1" x14ac:dyDescent="0.25">
      <c r="B120" s="27"/>
      <c r="C120" s="27"/>
      <c r="D120" s="27"/>
      <c r="E120" s="27"/>
      <c r="F120" s="27"/>
      <c r="G120" s="27"/>
      <c r="H120" s="27"/>
      <c r="I120" s="27"/>
      <c r="J120" s="27"/>
      <c r="K120" s="27"/>
      <c r="L120" s="27"/>
      <c r="M120" s="27"/>
    </row>
    <row r="121" spans="2:13" ht="18.75" x14ac:dyDescent="0.25">
      <c r="C121" s="19" t="s">
        <v>1316</v>
      </c>
    </row>
    <row r="122" spans="2:13" ht="15.75" x14ac:dyDescent="0.25">
      <c r="C122" s="19"/>
    </row>
    <row r="123" spans="2:13" ht="15" customHeight="1" x14ac:dyDescent="0.25">
      <c r="C123" s="28" t="s">
        <v>1126</v>
      </c>
      <c r="D123" s="29" t="s">
        <v>1127</v>
      </c>
      <c r="E123" s="16" t="s">
        <v>1317</v>
      </c>
    </row>
    <row r="124" spans="2:13" ht="15" customHeight="1" x14ac:dyDescent="0.25">
      <c r="C124" s="28" t="s">
        <v>1134</v>
      </c>
      <c r="D124" s="29" t="s">
        <v>1127</v>
      </c>
      <c r="E124" s="16" t="s">
        <v>1135</v>
      </c>
    </row>
    <row r="125" spans="2:13" ht="15" customHeight="1" x14ac:dyDescent="0.25">
      <c r="C125" s="28" t="s">
        <v>1131</v>
      </c>
      <c r="D125" s="29" t="s">
        <v>1127</v>
      </c>
      <c r="E125" s="16" t="s">
        <v>1318</v>
      </c>
    </row>
    <row r="126" spans="2:13" ht="15" customHeight="1" x14ac:dyDescent="0.25">
      <c r="C126" s="28" t="s">
        <v>1136</v>
      </c>
      <c r="D126" s="29" t="s">
        <v>1127</v>
      </c>
      <c r="E126" s="16" t="s">
        <v>1319</v>
      </c>
    </row>
    <row r="127" spans="2:13" ht="15" customHeight="1" x14ac:dyDescent="0.25">
      <c r="C127" s="28" t="s">
        <v>1132</v>
      </c>
      <c r="D127" s="29" t="s">
        <v>1127</v>
      </c>
      <c r="E127" s="16" t="s">
        <v>1133</v>
      </c>
    </row>
    <row r="128" spans="2:13" ht="15" customHeight="1" x14ac:dyDescent="0.25">
      <c r="C128" s="28" t="s">
        <v>1130</v>
      </c>
      <c r="D128" s="29" t="s">
        <v>1127</v>
      </c>
      <c r="E128" s="16" t="s">
        <v>1148</v>
      </c>
    </row>
    <row r="129" spans="1:13" ht="15.75" x14ac:dyDescent="0.25">
      <c r="C129" s="19"/>
    </row>
    <row r="130" spans="1:13" ht="15.75" x14ac:dyDescent="0.25">
      <c r="A130" s="261"/>
      <c r="B130" s="274" t="s">
        <v>1569</v>
      </c>
      <c r="C130" s="274"/>
      <c r="D130" s="274"/>
      <c r="E130" s="274"/>
      <c r="F130" s="274"/>
      <c r="G130" s="274"/>
      <c r="H130" s="274"/>
      <c r="I130" s="274"/>
      <c r="J130" s="274"/>
      <c r="K130" s="274"/>
      <c r="L130" s="274"/>
      <c r="M130" s="274"/>
    </row>
    <row r="132" spans="1:13" ht="39.950000000000003" customHeight="1" x14ac:dyDescent="0.25">
      <c r="B132" s="273" t="s">
        <v>1579</v>
      </c>
      <c r="C132" s="273"/>
      <c r="D132" s="273"/>
      <c r="E132" s="273"/>
      <c r="F132" s="273"/>
      <c r="G132" s="273"/>
      <c r="H132" s="273"/>
      <c r="I132" s="273"/>
      <c r="J132" s="273"/>
      <c r="K132" s="273"/>
      <c r="L132" s="273"/>
      <c r="M132" s="273"/>
    </row>
    <row r="138" spans="1:13" ht="15.75" x14ac:dyDescent="0.25">
      <c r="A138" s="256"/>
      <c r="B138" s="257" t="s">
        <v>1511</v>
      </c>
      <c r="C138" s="256"/>
      <c r="D138" s="256"/>
      <c r="E138" s="256"/>
      <c r="F138" s="256"/>
      <c r="G138" s="256"/>
      <c r="H138" s="256"/>
      <c r="I138" s="256"/>
      <c r="J138" s="256"/>
      <c r="K138" s="256"/>
      <c r="L138" s="256"/>
      <c r="M138" s="256"/>
    </row>
    <row r="140" spans="1:13" x14ac:dyDescent="0.25">
      <c r="B140" s="16" t="s">
        <v>1512</v>
      </c>
    </row>
    <row r="141" spans="1:13" ht="19.5" x14ac:dyDescent="0.25">
      <c r="B141" s="16" t="s">
        <v>1513</v>
      </c>
    </row>
    <row r="143" spans="1:13" x14ac:dyDescent="0.25">
      <c r="B143" s="16" t="s">
        <v>1514</v>
      </c>
    </row>
    <row r="144" spans="1:13" x14ac:dyDescent="0.25">
      <c r="B144" s="258" t="s">
        <v>1515</v>
      </c>
    </row>
    <row r="149" spans="1:13" ht="15.75" x14ac:dyDescent="0.25">
      <c r="A149" s="256"/>
      <c r="B149" s="257" t="s">
        <v>1522</v>
      </c>
      <c r="C149" s="256"/>
      <c r="D149" s="256"/>
      <c r="E149" s="256"/>
      <c r="F149" s="256"/>
      <c r="G149" s="256"/>
      <c r="H149" s="256"/>
      <c r="I149" s="256"/>
      <c r="J149" s="256"/>
      <c r="K149" s="256"/>
      <c r="L149" s="256"/>
      <c r="M149" s="256"/>
    </row>
    <row r="151" spans="1:13" x14ac:dyDescent="0.25">
      <c r="B151" s="16" t="s">
        <v>1524</v>
      </c>
    </row>
    <row r="152" spans="1:13" x14ac:dyDescent="0.25">
      <c r="B152" s="16" t="s">
        <v>1523</v>
      </c>
    </row>
    <row r="156" spans="1:13" ht="15.75" x14ac:dyDescent="0.25">
      <c r="B156" s="16" t="s">
        <v>1544</v>
      </c>
    </row>
    <row r="174" spans="2:2" ht="15.75" x14ac:dyDescent="0.25">
      <c r="B174" s="16" t="s">
        <v>1545</v>
      </c>
    </row>
  </sheetData>
  <mergeCells count="62">
    <mergeCell ref="B109:M109"/>
    <mergeCell ref="B113:M113"/>
    <mergeCell ref="C115:M115"/>
    <mergeCell ref="B35:M35"/>
    <mergeCell ref="B37:M37"/>
    <mergeCell ref="B43:M43"/>
    <mergeCell ref="B45:M45"/>
    <mergeCell ref="B49:M49"/>
    <mergeCell ref="C68:M68"/>
    <mergeCell ref="B59:M59"/>
    <mergeCell ref="B55:M55"/>
    <mergeCell ref="C57:M57"/>
    <mergeCell ref="B61:M61"/>
    <mergeCell ref="B63:M63"/>
    <mergeCell ref="B99:M99"/>
    <mergeCell ref="B91:M91"/>
    <mergeCell ref="B97:M97"/>
    <mergeCell ref="B4:K4"/>
    <mergeCell ref="B6:M6"/>
    <mergeCell ref="B12:F12"/>
    <mergeCell ref="B13:M13"/>
    <mergeCell ref="D18:M18"/>
    <mergeCell ref="D19:M19"/>
    <mergeCell ref="B17:M17"/>
    <mergeCell ref="B15:M15"/>
    <mergeCell ref="B8:M8"/>
    <mergeCell ref="B11:F11"/>
    <mergeCell ref="C53:M53"/>
    <mergeCell ref="C65:M65"/>
    <mergeCell ref="B82:M82"/>
    <mergeCell ref="B132:M132"/>
    <mergeCell ref="D20:M20"/>
    <mergeCell ref="D21:M21"/>
    <mergeCell ref="D22:M22"/>
    <mergeCell ref="D23:M23"/>
    <mergeCell ref="B51:M51"/>
    <mergeCell ref="B28:M28"/>
    <mergeCell ref="B29:M29"/>
    <mergeCell ref="B30:M30"/>
    <mergeCell ref="B31:M31"/>
    <mergeCell ref="B32:M32"/>
    <mergeCell ref="C47:M47"/>
    <mergeCell ref="B33:M33"/>
    <mergeCell ref="B39:M39"/>
    <mergeCell ref="B41:M41"/>
    <mergeCell ref="B117:M117"/>
    <mergeCell ref="B9:F9"/>
    <mergeCell ref="B84:M84"/>
    <mergeCell ref="B130:M130"/>
    <mergeCell ref="B119:M119"/>
    <mergeCell ref="C111:M111"/>
    <mergeCell ref="B70:M70"/>
    <mergeCell ref="B72:M72"/>
    <mergeCell ref="C101:M101"/>
    <mergeCell ref="B103:M103"/>
    <mergeCell ref="B105:M105"/>
    <mergeCell ref="C107:M107"/>
    <mergeCell ref="C79:M79"/>
    <mergeCell ref="B87:M87"/>
    <mergeCell ref="B89:M89"/>
    <mergeCell ref="C93:M93"/>
    <mergeCell ref="B95:M95"/>
  </mergeCells>
  <hyperlinks>
    <hyperlink ref="B30" r:id="rId1" xr:uid="{00000000-0004-0000-0000-000000000000}"/>
    <hyperlink ref="B11" r:id="rId2" display="https://www.oregon.gov/deq/aq/air-toxics/Pages/Air-Toxics-Emissions-Inventory.aspx" xr:uid="{E5731519-F441-4640-8189-F7FC006BBFDC}"/>
    <hyperlink ref="B9" r:id="rId3" xr:uid="{22F13A46-B824-4145-9D3F-4416835E8229}"/>
  </hyperlinks>
  <pageMargins left="0.7" right="0.7" top="0.75" bottom="0.75" header="0.3" footer="0.3"/>
  <pageSetup scale="72" fitToHeight="10" orientation="landscape" r:id="rId4"/>
  <headerFooter>
    <oddHeader>&amp;CAir Toxics Emissions Inventory</oddHeader>
    <oddFooter>Page &amp;P</oddFooter>
  </headerFooter>
  <rowBreaks count="3" manualBreakCount="3">
    <brk id="24" min="1" max="13" man="1"/>
    <brk id="58" min="1" max="13" man="1"/>
    <brk id="86" min="1" max="13"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B8D1DE"/>
  </sheetPr>
  <dimension ref="A1:I4"/>
  <sheetViews>
    <sheetView showGridLines="0" zoomScaleNormal="100" workbookViewId="0">
      <selection activeCell="AD46" sqref="AD46"/>
    </sheetView>
  </sheetViews>
  <sheetFormatPr defaultColWidth="9.140625" defaultRowHeight="15" x14ac:dyDescent="0.2"/>
  <cols>
    <col min="1" max="9" width="10.42578125" style="92" customWidth="1"/>
    <col min="10" max="16384" width="9.140625" style="92"/>
  </cols>
  <sheetData>
    <row r="1" spans="1:9" ht="20.25" customHeight="1" x14ac:dyDescent="0.2">
      <c r="A1" s="304" t="str">
        <f>"2026 ATEI Form - Version "&amp;version_number</f>
        <v>2026 ATEI Form - Version 1.2</v>
      </c>
      <c r="B1" s="304"/>
      <c r="C1" s="304"/>
      <c r="D1" s="304"/>
      <c r="E1" s="304"/>
      <c r="F1" s="304"/>
      <c r="G1" s="304"/>
      <c r="H1" s="305" t="str">
        <f>version_date</f>
        <v>5/11/2026</v>
      </c>
      <c r="I1" s="305"/>
    </row>
    <row r="2" spans="1:9" ht="24" customHeight="1" x14ac:dyDescent="0.2">
      <c r="A2" s="302" t="s">
        <v>1145</v>
      </c>
      <c r="B2" s="302"/>
      <c r="C2" s="302"/>
      <c r="D2" s="302"/>
      <c r="E2" s="302"/>
      <c r="F2" s="302"/>
      <c r="G2" s="302"/>
      <c r="H2" s="302"/>
      <c r="I2" s="302"/>
    </row>
    <row r="3" spans="1:9" ht="8.25" customHeight="1" x14ac:dyDescent="0.2">
      <c r="A3" s="303"/>
      <c r="B3" s="303"/>
      <c r="C3" s="303"/>
      <c r="D3" s="303"/>
      <c r="E3" s="303"/>
      <c r="F3" s="303"/>
      <c r="G3" s="303"/>
      <c r="H3" s="303"/>
      <c r="I3" s="303"/>
    </row>
    <row r="4" spans="1:9" ht="29.25" customHeight="1" x14ac:dyDescent="0.2">
      <c r="A4" s="301" t="s">
        <v>1385</v>
      </c>
      <c r="B4" s="301"/>
      <c r="C4" s="301"/>
      <c r="D4" s="301"/>
      <c r="E4" s="301"/>
      <c r="F4" s="301"/>
      <c r="G4" s="301"/>
      <c r="H4" s="301"/>
      <c r="I4" s="301"/>
    </row>
  </sheetData>
  <mergeCells count="5">
    <mergeCell ref="A2:I2"/>
    <mergeCell ref="A4:I4"/>
    <mergeCell ref="A3:I3"/>
    <mergeCell ref="A1:G1"/>
    <mergeCell ref="H1:I1"/>
  </mergeCells>
  <pageMargins left="0.7" right="0.7" top="0.75" bottom="0.75" header="0.3" footer="0.3"/>
  <pageSetup scale="9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B8D1DE"/>
  </sheetPr>
  <dimension ref="A1:B15"/>
  <sheetViews>
    <sheetView showGridLines="0" zoomScaleNormal="100" zoomScaleSheetLayoutView="70" workbookViewId="0">
      <selection activeCell="G32" sqref="G32"/>
    </sheetView>
  </sheetViews>
  <sheetFormatPr defaultColWidth="9.140625" defaultRowHeight="14.25" x14ac:dyDescent="0.2"/>
  <cols>
    <col min="1" max="1" width="33.140625" style="15" customWidth="1"/>
    <col min="2" max="2" width="60.5703125" style="15" customWidth="1"/>
    <col min="3" max="16384" width="9.140625" style="15"/>
  </cols>
  <sheetData>
    <row r="1" spans="1:2" ht="20.25" customHeight="1" thickBot="1" x14ac:dyDescent="0.25">
      <c r="A1" s="222" t="str">
        <f>'Facility Notes'!A1&amp;"  -  "&amp;version_date</f>
        <v>2026 ATEI Form - Version 1.2  -  5/11/2026</v>
      </c>
      <c r="B1" s="223"/>
    </row>
    <row r="2" spans="1:2" s="49" customFormat="1" ht="24" customHeight="1" thickBot="1" x14ac:dyDescent="0.3">
      <c r="A2" s="306" t="s">
        <v>1145</v>
      </c>
      <c r="B2" s="306"/>
    </row>
    <row r="3" spans="1:2" ht="20.25" customHeight="1" thickTop="1" x14ac:dyDescent="0.2">
      <c r="A3" s="141" t="s">
        <v>0</v>
      </c>
      <c r="B3" s="215"/>
    </row>
    <row r="4" spans="1:2" ht="20.25" customHeight="1" x14ac:dyDescent="0.2">
      <c r="A4" s="142" t="s">
        <v>1</v>
      </c>
      <c r="B4" s="216"/>
    </row>
    <row r="5" spans="1:2" ht="20.25" customHeight="1" x14ac:dyDescent="0.2">
      <c r="A5" s="142" t="s">
        <v>2</v>
      </c>
      <c r="B5" s="216"/>
    </row>
    <row r="6" spans="1:2" ht="20.25" customHeight="1" x14ac:dyDescent="0.2">
      <c r="A6" s="142" t="s">
        <v>3</v>
      </c>
      <c r="B6" s="216"/>
    </row>
    <row r="7" spans="1:2" ht="20.25" customHeight="1" x14ac:dyDescent="0.2">
      <c r="A7" s="142" t="s">
        <v>1225</v>
      </c>
      <c r="B7" s="217" t="s">
        <v>1393</v>
      </c>
    </row>
    <row r="8" spans="1:2" ht="20.25" customHeight="1" x14ac:dyDescent="0.2">
      <c r="A8" s="142" t="s">
        <v>1356</v>
      </c>
      <c r="B8" s="216"/>
    </row>
    <row r="9" spans="1:2" ht="20.25" customHeight="1" x14ac:dyDescent="0.2">
      <c r="A9" s="142" t="s">
        <v>1357</v>
      </c>
      <c r="B9" s="216"/>
    </row>
    <row r="10" spans="1:2" ht="20.25" customHeight="1" x14ac:dyDescent="0.2">
      <c r="A10" s="142" t="s">
        <v>1379</v>
      </c>
      <c r="B10" s="216"/>
    </row>
    <row r="11" spans="1:2" ht="20.25" customHeight="1" x14ac:dyDescent="0.2">
      <c r="A11" s="142" t="s">
        <v>1320</v>
      </c>
      <c r="B11" s="218"/>
    </row>
    <row r="14" spans="1:2" ht="15" x14ac:dyDescent="0.25">
      <c r="A14" s="307"/>
      <c r="B14" s="307"/>
    </row>
    <row r="15" spans="1:2" ht="15" x14ac:dyDescent="0.25">
      <c r="A15"/>
      <c r="B15"/>
    </row>
  </sheetData>
  <mergeCells count="2">
    <mergeCell ref="A2:B2"/>
    <mergeCell ref="A14:B1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3" r:id="rId4" name="Check Box 5">
              <controlPr defaultSize="0" autoFill="0" autoLine="0" autoPict="0">
                <anchor moveWithCells="1">
                  <from>
                    <xdr:col>0</xdr:col>
                    <xdr:colOff>66675</xdr:colOff>
                    <xdr:row>11</xdr:row>
                    <xdr:rowOff>19050</xdr:rowOff>
                  </from>
                  <to>
                    <xdr:col>1</xdr:col>
                    <xdr:colOff>3981450</xdr:colOff>
                    <xdr:row>15</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tabColor rgb="FFFCD2BA"/>
  </sheetPr>
  <dimension ref="A1:G101"/>
  <sheetViews>
    <sheetView showGridLines="0" zoomScaleNormal="100" workbookViewId="0">
      <pane ySplit="3" topLeftCell="A4" activePane="bottomLeft" state="frozen"/>
      <selection activeCell="G34" sqref="G34"/>
      <selection pane="bottomLeft" activeCell="AV35" sqref="AV35"/>
    </sheetView>
  </sheetViews>
  <sheetFormatPr defaultColWidth="8.7109375" defaultRowHeight="14.25" x14ac:dyDescent="0.2"/>
  <cols>
    <col min="1" max="1" width="29.140625" style="6" customWidth="1"/>
    <col min="2" max="2" width="9.85546875" style="6" customWidth="1"/>
    <col min="3" max="3" width="40.7109375" style="15" customWidth="1"/>
    <col min="4" max="4" width="20.7109375" style="15" customWidth="1"/>
    <col min="5" max="5" width="16.42578125" style="6" customWidth="1"/>
    <col min="6" max="6" width="20.7109375" style="15" customWidth="1"/>
    <col min="7" max="7" width="17.140625" style="6" customWidth="1"/>
    <col min="8" max="8" width="2.28515625" style="15" customWidth="1"/>
    <col min="9" max="16384" width="8.7109375" style="15"/>
  </cols>
  <sheetData>
    <row r="1" spans="1:7" ht="10.5" customHeight="1" thickBot="1" x14ac:dyDescent="0.25">
      <c r="A1" s="224"/>
      <c r="B1" s="224"/>
      <c r="C1" s="94"/>
      <c r="D1" s="224"/>
      <c r="E1" s="224"/>
      <c r="F1" s="224"/>
    </row>
    <row r="2" spans="1:7" ht="24" customHeight="1" thickBot="1" x14ac:dyDescent="0.25">
      <c r="A2" s="308" t="s">
        <v>8</v>
      </c>
      <c r="B2" s="309"/>
      <c r="C2" s="309"/>
      <c r="D2" s="309"/>
      <c r="E2" s="308" t="s">
        <v>4</v>
      </c>
      <c r="F2" s="309"/>
      <c r="G2" s="310"/>
    </row>
    <row r="3" spans="1:7" ht="30" customHeight="1" thickBot="1" x14ac:dyDescent="0.25">
      <c r="A3" s="128" t="s">
        <v>1224</v>
      </c>
      <c r="B3" s="149" t="s">
        <v>1359</v>
      </c>
      <c r="C3" s="129" t="s">
        <v>5</v>
      </c>
      <c r="D3" s="130" t="s">
        <v>7</v>
      </c>
      <c r="E3" s="131" t="s">
        <v>1321</v>
      </c>
      <c r="F3" s="132" t="s">
        <v>6</v>
      </c>
      <c r="G3" s="233" t="s">
        <v>1325</v>
      </c>
    </row>
    <row r="4" spans="1:7" ht="15" thickTop="1" x14ac:dyDescent="0.2">
      <c r="A4" s="95" t="s">
        <v>1326</v>
      </c>
      <c r="B4" s="150" t="s">
        <v>1360</v>
      </c>
      <c r="C4" s="96" t="s">
        <v>1146</v>
      </c>
      <c r="D4" s="97" t="s">
        <v>1116</v>
      </c>
      <c r="E4" s="98" t="s">
        <v>1117</v>
      </c>
      <c r="F4" s="99" t="s">
        <v>1118</v>
      </c>
      <c r="G4" s="100">
        <v>100</v>
      </c>
    </row>
    <row r="5" spans="1:7" x14ac:dyDescent="0.2">
      <c r="A5" s="95" t="s">
        <v>1337</v>
      </c>
      <c r="B5" s="150" t="s">
        <v>1360</v>
      </c>
      <c r="C5" s="96" t="s">
        <v>1347</v>
      </c>
      <c r="D5" s="97" t="s">
        <v>1154</v>
      </c>
      <c r="E5" s="95" t="s">
        <v>1338</v>
      </c>
      <c r="F5" s="99" t="s">
        <v>1339</v>
      </c>
      <c r="G5" s="100">
        <v>900</v>
      </c>
    </row>
    <row r="6" spans="1:7" x14ac:dyDescent="0.2">
      <c r="A6" s="37" t="s">
        <v>1259</v>
      </c>
      <c r="B6" s="232" t="s">
        <v>1361</v>
      </c>
      <c r="C6" s="58" t="s">
        <v>1269</v>
      </c>
      <c r="D6" s="38" t="s">
        <v>1279</v>
      </c>
      <c r="E6" s="37" t="s">
        <v>1270</v>
      </c>
      <c r="F6" s="38" t="s">
        <v>1260</v>
      </c>
      <c r="G6" s="73" t="s">
        <v>1263</v>
      </c>
    </row>
    <row r="7" spans="1:7" x14ac:dyDescent="0.2">
      <c r="A7" s="51"/>
      <c r="B7" s="151"/>
      <c r="C7" s="59"/>
      <c r="D7" s="42"/>
      <c r="E7" s="51"/>
      <c r="F7" s="42"/>
      <c r="G7" s="238"/>
    </row>
    <row r="8" spans="1:7" x14ac:dyDescent="0.2">
      <c r="A8" s="51"/>
      <c r="B8" s="151"/>
      <c r="C8" s="59"/>
      <c r="D8" s="42"/>
      <c r="E8" s="51"/>
      <c r="F8" s="42"/>
      <c r="G8" s="238"/>
    </row>
    <row r="9" spans="1:7" x14ac:dyDescent="0.2">
      <c r="A9" s="51"/>
      <c r="B9" s="151"/>
      <c r="C9" s="59"/>
      <c r="D9" s="42"/>
      <c r="E9" s="51"/>
      <c r="F9" s="42"/>
      <c r="G9" s="238"/>
    </row>
    <row r="10" spans="1:7" x14ac:dyDescent="0.2">
      <c r="A10" s="51"/>
      <c r="B10" s="151"/>
      <c r="C10" s="59"/>
      <c r="D10" s="42"/>
      <c r="E10" s="51"/>
      <c r="F10" s="42"/>
      <c r="G10" s="238"/>
    </row>
    <row r="11" spans="1:7" x14ac:dyDescent="0.2">
      <c r="A11" s="51"/>
      <c r="B11" s="151"/>
      <c r="C11" s="59"/>
      <c r="D11" s="42"/>
      <c r="E11" s="51"/>
      <c r="F11" s="42"/>
      <c r="G11" s="238"/>
    </row>
    <row r="12" spans="1:7" x14ac:dyDescent="0.2">
      <c r="A12" s="51"/>
      <c r="B12" s="151"/>
      <c r="C12" s="59"/>
      <c r="D12" s="42"/>
      <c r="E12" s="51"/>
      <c r="F12" s="42"/>
      <c r="G12" s="238"/>
    </row>
    <row r="13" spans="1:7" x14ac:dyDescent="0.2">
      <c r="A13" s="51"/>
      <c r="B13" s="151"/>
      <c r="C13" s="59"/>
      <c r="D13" s="42"/>
      <c r="E13" s="51"/>
      <c r="F13" s="42"/>
      <c r="G13" s="238"/>
    </row>
    <row r="14" spans="1:7" x14ac:dyDescent="0.2">
      <c r="A14" s="51"/>
      <c r="B14" s="151"/>
      <c r="C14" s="59"/>
      <c r="D14" s="42"/>
      <c r="E14" s="51"/>
      <c r="F14" s="42"/>
      <c r="G14" s="238"/>
    </row>
    <row r="15" spans="1:7" x14ac:dyDescent="0.2">
      <c r="A15" s="51"/>
      <c r="B15" s="151"/>
      <c r="C15" s="59"/>
      <c r="D15" s="42"/>
      <c r="E15" s="51"/>
      <c r="F15" s="42"/>
      <c r="G15" s="238"/>
    </row>
    <row r="16" spans="1:7" x14ac:dyDescent="0.2">
      <c r="A16" s="51"/>
      <c r="B16" s="151"/>
      <c r="C16" s="59"/>
      <c r="D16" s="42"/>
      <c r="E16" s="51"/>
      <c r="F16" s="42"/>
      <c r="G16" s="238"/>
    </row>
    <row r="17" spans="1:7" x14ac:dyDescent="0.2">
      <c r="A17" s="51"/>
      <c r="B17" s="151"/>
      <c r="C17" s="59"/>
      <c r="D17" s="42"/>
      <c r="E17" s="51"/>
      <c r="F17" s="42"/>
      <c r="G17" s="238"/>
    </row>
    <row r="18" spans="1:7" x14ac:dyDescent="0.2">
      <c r="A18" s="51"/>
      <c r="B18" s="151"/>
      <c r="C18" s="59"/>
      <c r="D18" s="42"/>
      <c r="E18" s="51"/>
      <c r="F18" s="42"/>
      <c r="G18" s="238"/>
    </row>
    <row r="19" spans="1:7" x14ac:dyDescent="0.2">
      <c r="A19" s="51"/>
      <c r="B19" s="151"/>
      <c r="C19" s="59"/>
      <c r="D19" s="42"/>
      <c r="E19" s="51"/>
      <c r="F19" s="42"/>
      <c r="G19" s="238"/>
    </row>
    <row r="20" spans="1:7" x14ac:dyDescent="0.2">
      <c r="A20" s="51"/>
      <c r="B20" s="151"/>
      <c r="C20" s="59"/>
      <c r="D20" s="42"/>
      <c r="E20" s="51"/>
      <c r="F20" s="42"/>
      <c r="G20" s="238"/>
    </row>
    <row r="21" spans="1:7" x14ac:dyDescent="0.2">
      <c r="A21" s="51"/>
      <c r="B21" s="151"/>
      <c r="C21" s="59"/>
      <c r="D21" s="42"/>
      <c r="E21" s="51"/>
      <c r="F21" s="42"/>
      <c r="G21" s="238"/>
    </row>
    <row r="22" spans="1:7" x14ac:dyDescent="0.2">
      <c r="A22" s="51"/>
      <c r="B22" s="151"/>
      <c r="C22" s="59"/>
      <c r="D22" s="42"/>
      <c r="E22" s="51"/>
      <c r="F22" s="42"/>
      <c r="G22" s="238"/>
    </row>
    <row r="23" spans="1:7" x14ac:dyDescent="0.2">
      <c r="A23" s="51"/>
      <c r="B23" s="151"/>
      <c r="C23" s="59"/>
      <c r="D23" s="42"/>
      <c r="E23" s="51"/>
      <c r="F23" s="42"/>
      <c r="G23" s="238"/>
    </row>
    <row r="24" spans="1:7" x14ac:dyDescent="0.2">
      <c r="A24" s="51"/>
      <c r="B24" s="151"/>
      <c r="C24" s="59"/>
      <c r="D24" s="42"/>
      <c r="E24" s="51"/>
      <c r="F24" s="42"/>
      <c r="G24" s="238"/>
    </row>
    <row r="25" spans="1:7" x14ac:dyDescent="0.2">
      <c r="A25" s="51"/>
      <c r="B25" s="151"/>
      <c r="C25" s="59"/>
      <c r="D25" s="42"/>
      <c r="E25" s="51"/>
      <c r="F25" s="42"/>
      <c r="G25" s="238"/>
    </row>
    <row r="26" spans="1:7" x14ac:dyDescent="0.2">
      <c r="A26" s="51"/>
      <c r="B26" s="151"/>
      <c r="C26" s="59"/>
      <c r="D26" s="42"/>
      <c r="E26" s="51"/>
      <c r="F26" s="42"/>
      <c r="G26" s="238"/>
    </row>
    <row r="27" spans="1:7" x14ac:dyDescent="0.2">
      <c r="A27" s="51"/>
      <c r="B27" s="151"/>
      <c r="C27" s="59"/>
      <c r="D27" s="42"/>
      <c r="E27" s="51"/>
      <c r="F27" s="42"/>
      <c r="G27" s="238"/>
    </row>
    <row r="28" spans="1:7" x14ac:dyDescent="0.2">
      <c r="A28" s="51"/>
      <c r="B28" s="151"/>
      <c r="C28" s="59"/>
      <c r="D28" s="42"/>
      <c r="E28" s="51"/>
      <c r="F28" s="42"/>
      <c r="G28" s="238"/>
    </row>
    <row r="29" spans="1:7" x14ac:dyDescent="0.2">
      <c r="A29" s="51"/>
      <c r="B29" s="151"/>
      <c r="C29" s="59"/>
      <c r="D29" s="42"/>
      <c r="E29" s="51"/>
      <c r="F29" s="42"/>
      <c r="G29" s="238"/>
    </row>
    <row r="30" spans="1:7" x14ac:dyDescent="0.2">
      <c r="A30" s="51"/>
      <c r="B30" s="151"/>
      <c r="C30" s="59"/>
      <c r="D30" s="42"/>
      <c r="E30" s="51"/>
      <c r="F30" s="42"/>
      <c r="G30" s="238"/>
    </row>
    <row r="31" spans="1:7" x14ac:dyDescent="0.2">
      <c r="A31" s="51"/>
      <c r="B31" s="151"/>
      <c r="C31" s="59"/>
      <c r="D31" s="42"/>
      <c r="E31" s="51"/>
      <c r="F31" s="42"/>
      <c r="G31" s="238"/>
    </row>
    <row r="32" spans="1:7" x14ac:dyDescent="0.2">
      <c r="A32" s="51"/>
      <c r="B32" s="151"/>
      <c r="C32" s="59"/>
      <c r="D32" s="42"/>
      <c r="E32" s="51"/>
      <c r="F32" s="42"/>
      <c r="G32" s="238"/>
    </row>
    <row r="33" spans="1:7" x14ac:dyDescent="0.2">
      <c r="A33" s="51"/>
      <c r="B33" s="151"/>
      <c r="C33" s="59"/>
      <c r="D33" s="42"/>
      <c r="E33" s="51"/>
      <c r="F33" s="42"/>
      <c r="G33" s="238"/>
    </row>
    <row r="34" spans="1:7" x14ac:dyDescent="0.2">
      <c r="A34" s="51"/>
      <c r="B34" s="151"/>
      <c r="C34" s="59"/>
      <c r="D34" s="42"/>
      <c r="E34" s="51"/>
      <c r="F34" s="42"/>
      <c r="G34" s="238"/>
    </row>
    <row r="35" spans="1:7" x14ac:dyDescent="0.2">
      <c r="A35" s="51"/>
      <c r="B35" s="151"/>
      <c r="C35" s="59"/>
      <c r="D35" s="42"/>
      <c r="E35" s="51"/>
      <c r="F35" s="42"/>
      <c r="G35" s="238"/>
    </row>
    <row r="36" spans="1:7" x14ac:dyDescent="0.2">
      <c r="A36" s="51"/>
      <c r="B36" s="151"/>
      <c r="C36" s="59"/>
      <c r="D36" s="42"/>
      <c r="E36" s="51"/>
      <c r="F36" s="42"/>
      <c r="G36" s="238"/>
    </row>
    <row r="37" spans="1:7" x14ac:dyDescent="0.2">
      <c r="A37" s="51"/>
      <c r="B37" s="151"/>
      <c r="C37" s="59"/>
      <c r="D37" s="42"/>
      <c r="E37" s="51"/>
      <c r="F37" s="42"/>
      <c r="G37" s="238"/>
    </row>
    <row r="38" spans="1:7" x14ac:dyDescent="0.2">
      <c r="A38" s="51"/>
      <c r="B38" s="151"/>
      <c r="C38" s="59"/>
      <c r="D38" s="42"/>
      <c r="E38" s="51"/>
      <c r="F38" s="42"/>
      <c r="G38" s="238"/>
    </row>
    <row r="39" spans="1:7" x14ac:dyDescent="0.2">
      <c r="A39" s="51"/>
      <c r="B39" s="151"/>
      <c r="C39" s="59"/>
      <c r="D39" s="42"/>
      <c r="E39" s="51"/>
      <c r="F39" s="42"/>
      <c r="G39" s="238"/>
    </row>
    <row r="40" spans="1:7" x14ac:dyDescent="0.2">
      <c r="A40" s="51"/>
      <c r="B40" s="151"/>
      <c r="C40" s="59"/>
      <c r="D40" s="42"/>
      <c r="E40" s="51"/>
      <c r="F40" s="42"/>
      <c r="G40" s="238"/>
    </row>
    <row r="41" spans="1:7" x14ac:dyDescent="0.2">
      <c r="A41" s="51"/>
      <c r="B41" s="151"/>
      <c r="C41" s="59"/>
      <c r="D41" s="42"/>
      <c r="E41" s="51"/>
      <c r="F41" s="42"/>
      <c r="G41" s="238"/>
    </row>
    <row r="42" spans="1:7" x14ac:dyDescent="0.2">
      <c r="A42" s="51"/>
      <c r="B42" s="151"/>
      <c r="C42" s="59"/>
      <c r="D42" s="42"/>
      <c r="E42" s="51"/>
      <c r="F42" s="42"/>
      <c r="G42" s="238"/>
    </row>
    <row r="43" spans="1:7" x14ac:dyDescent="0.2">
      <c r="A43" s="51"/>
      <c r="B43" s="151"/>
      <c r="C43" s="59"/>
      <c r="D43" s="42"/>
      <c r="E43" s="51"/>
      <c r="F43" s="42"/>
      <c r="G43" s="238"/>
    </row>
    <row r="44" spans="1:7" x14ac:dyDescent="0.2">
      <c r="A44" s="51"/>
      <c r="B44" s="151"/>
      <c r="C44" s="59"/>
      <c r="D44" s="42"/>
      <c r="E44" s="51"/>
      <c r="F44" s="42"/>
      <c r="G44" s="238"/>
    </row>
    <row r="45" spans="1:7" x14ac:dyDescent="0.2">
      <c r="A45" s="51"/>
      <c r="B45" s="151"/>
      <c r="C45" s="59"/>
      <c r="D45" s="42"/>
      <c r="E45" s="51"/>
      <c r="F45" s="42"/>
      <c r="G45" s="238"/>
    </row>
    <row r="46" spans="1:7" x14ac:dyDescent="0.2">
      <c r="A46" s="51"/>
      <c r="B46" s="151"/>
      <c r="C46" s="59"/>
      <c r="D46" s="42"/>
      <c r="E46" s="51"/>
      <c r="F46" s="42"/>
      <c r="G46" s="238"/>
    </row>
    <row r="47" spans="1:7" x14ac:dyDescent="0.2">
      <c r="A47" s="51"/>
      <c r="B47" s="151"/>
      <c r="C47" s="59"/>
      <c r="D47" s="42"/>
      <c r="E47" s="51"/>
      <c r="F47" s="42"/>
      <c r="G47" s="238"/>
    </row>
    <row r="48" spans="1:7" x14ac:dyDescent="0.2">
      <c r="A48" s="51"/>
      <c r="B48" s="151"/>
      <c r="C48" s="59"/>
      <c r="D48" s="42"/>
      <c r="E48" s="51"/>
      <c r="F48" s="42"/>
      <c r="G48" s="238"/>
    </row>
    <row r="49" spans="1:7" x14ac:dyDescent="0.2">
      <c r="A49" s="51"/>
      <c r="B49" s="151"/>
      <c r="C49" s="59"/>
      <c r="D49" s="42"/>
      <c r="E49" s="51"/>
      <c r="F49" s="42"/>
      <c r="G49" s="238"/>
    </row>
    <row r="50" spans="1:7" x14ac:dyDescent="0.2">
      <c r="A50" s="51"/>
      <c r="B50" s="151"/>
      <c r="C50" s="59"/>
      <c r="D50" s="42"/>
      <c r="E50" s="51"/>
      <c r="F50" s="42"/>
      <c r="G50" s="238"/>
    </row>
    <row r="51" spans="1:7" x14ac:dyDescent="0.2">
      <c r="A51" s="51"/>
      <c r="B51" s="151"/>
      <c r="C51" s="59"/>
      <c r="D51" s="42"/>
      <c r="E51" s="51"/>
      <c r="F51" s="42"/>
      <c r="G51" s="238"/>
    </row>
    <row r="52" spans="1:7" x14ac:dyDescent="0.2">
      <c r="A52" s="51"/>
      <c r="B52" s="151"/>
      <c r="C52" s="59"/>
      <c r="D52" s="42"/>
      <c r="E52" s="51"/>
      <c r="F52" s="42"/>
      <c r="G52" s="238"/>
    </row>
    <row r="53" spans="1:7" x14ac:dyDescent="0.2">
      <c r="A53" s="51"/>
      <c r="B53" s="151"/>
      <c r="C53" s="59"/>
      <c r="D53" s="42"/>
      <c r="E53" s="51"/>
      <c r="F53" s="42"/>
      <c r="G53" s="238"/>
    </row>
    <row r="54" spans="1:7" x14ac:dyDescent="0.2">
      <c r="A54" s="51"/>
      <c r="B54" s="151"/>
      <c r="C54" s="59"/>
      <c r="D54" s="42"/>
      <c r="E54" s="51"/>
      <c r="F54" s="42"/>
      <c r="G54" s="238"/>
    </row>
    <row r="55" spans="1:7" x14ac:dyDescent="0.2">
      <c r="A55" s="51"/>
      <c r="B55" s="151"/>
      <c r="C55" s="59"/>
      <c r="D55" s="42"/>
      <c r="E55" s="51"/>
      <c r="F55" s="42"/>
      <c r="G55" s="238"/>
    </row>
    <row r="56" spans="1:7" x14ac:dyDescent="0.2">
      <c r="A56" s="51"/>
      <c r="B56" s="151"/>
      <c r="C56" s="59"/>
      <c r="D56" s="42"/>
      <c r="E56" s="51"/>
      <c r="F56" s="42"/>
      <c r="G56" s="238"/>
    </row>
    <row r="57" spans="1:7" x14ac:dyDescent="0.2">
      <c r="A57" s="51"/>
      <c r="B57" s="151"/>
      <c r="C57" s="59"/>
      <c r="D57" s="42"/>
      <c r="E57" s="51"/>
      <c r="F57" s="42"/>
      <c r="G57" s="238"/>
    </row>
    <row r="58" spans="1:7" x14ac:dyDescent="0.2">
      <c r="A58" s="51"/>
      <c r="B58" s="151"/>
      <c r="C58" s="59"/>
      <c r="D58" s="42"/>
      <c r="E58" s="51"/>
      <c r="F58" s="42"/>
      <c r="G58" s="238"/>
    </row>
    <row r="59" spans="1:7" x14ac:dyDescent="0.2">
      <c r="A59" s="51"/>
      <c r="B59" s="151"/>
      <c r="C59" s="59"/>
      <c r="D59" s="42"/>
      <c r="E59" s="51"/>
      <c r="F59" s="42"/>
      <c r="G59" s="238"/>
    </row>
    <row r="60" spans="1:7" x14ac:dyDescent="0.2">
      <c r="A60" s="51"/>
      <c r="B60" s="151"/>
      <c r="C60" s="59"/>
      <c r="D60" s="42"/>
      <c r="E60" s="51"/>
      <c r="F60" s="42"/>
      <c r="G60" s="238"/>
    </row>
    <row r="61" spans="1:7" x14ac:dyDescent="0.2">
      <c r="A61" s="51"/>
      <c r="B61" s="151"/>
      <c r="C61" s="59"/>
      <c r="D61" s="42"/>
      <c r="E61" s="51"/>
      <c r="F61" s="42"/>
      <c r="G61" s="238"/>
    </row>
    <row r="62" spans="1:7" x14ac:dyDescent="0.2">
      <c r="A62" s="51"/>
      <c r="B62" s="151"/>
      <c r="C62" s="59"/>
      <c r="D62" s="42"/>
      <c r="E62" s="51"/>
      <c r="F62" s="42"/>
      <c r="G62" s="238"/>
    </row>
    <row r="63" spans="1:7" x14ac:dyDescent="0.2">
      <c r="A63" s="51"/>
      <c r="B63" s="151"/>
      <c r="C63" s="59"/>
      <c r="D63" s="42"/>
      <c r="E63" s="51"/>
      <c r="F63" s="42"/>
      <c r="G63" s="238"/>
    </row>
    <row r="64" spans="1:7" x14ac:dyDescent="0.2">
      <c r="A64" s="51"/>
      <c r="B64" s="151"/>
      <c r="C64" s="59"/>
      <c r="D64" s="42"/>
      <c r="E64" s="51"/>
      <c r="F64" s="42"/>
      <c r="G64" s="238"/>
    </row>
    <row r="65" spans="1:7" x14ac:dyDescent="0.2">
      <c r="A65" s="51"/>
      <c r="B65" s="151"/>
      <c r="C65" s="59"/>
      <c r="D65" s="42"/>
      <c r="E65" s="51"/>
      <c r="F65" s="42"/>
      <c r="G65" s="238"/>
    </row>
    <row r="66" spans="1:7" x14ac:dyDescent="0.2">
      <c r="A66" s="51"/>
      <c r="B66" s="151"/>
      <c r="C66" s="59"/>
      <c r="D66" s="42"/>
      <c r="E66" s="51"/>
      <c r="F66" s="42"/>
      <c r="G66" s="238"/>
    </row>
    <row r="67" spans="1:7" x14ac:dyDescent="0.2">
      <c r="A67" s="51"/>
      <c r="B67" s="151"/>
      <c r="C67" s="59"/>
      <c r="D67" s="42"/>
      <c r="E67" s="51"/>
      <c r="F67" s="42"/>
      <c r="G67" s="238"/>
    </row>
    <row r="68" spans="1:7" x14ac:dyDescent="0.2">
      <c r="A68" s="51"/>
      <c r="B68" s="151"/>
      <c r="C68" s="59"/>
      <c r="D68" s="42"/>
      <c r="E68" s="51"/>
      <c r="F68" s="42"/>
      <c r="G68" s="238"/>
    </row>
    <row r="69" spans="1:7" x14ac:dyDescent="0.2">
      <c r="A69" s="51"/>
      <c r="B69" s="151"/>
      <c r="C69" s="59"/>
      <c r="D69" s="42"/>
      <c r="E69" s="51"/>
      <c r="F69" s="42"/>
      <c r="G69" s="238"/>
    </row>
    <row r="70" spans="1:7" x14ac:dyDescent="0.2">
      <c r="A70" s="51"/>
      <c r="B70" s="151"/>
      <c r="C70" s="59"/>
      <c r="D70" s="42"/>
      <c r="E70" s="51"/>
      <c r="F70" s="42"/>
      <c r="G70" s="238"/>
    </row>
    <row r="71" spans="1:7" x14ac:dyDescent="0.2">
      <c r="A71" s="51"/>
      <c r="B71" s="151"/>
      <c r="C71" s="59"/>
      <c r="D71" s="42"/>
      <c r="E71" s="51"/>
      <c r="F71" s="42"/>
      <c r="G71" s="238"/>
    </row>
    <row r="72" spans="1:7" x14ac:dyDescent="0.2">
      <c r="A72" s="51"/>
      <c r="B72" s="151"/>
      <c r="C72" s="59"/>
      <c r="D72" s="42"/>
      <c r="E72" s="51"/>
      <c r="F72" s="42"/>
      <c r="G72" s="238"/>
    </row>
    <row r="73" spans="1:7" x14ac:dyDescent="0.2">
      <c r="A73" s="51"/>
      <c r="B73" s="151"/>
      <c r="C73" s="59"/>
      <c r="D73" s="42"/>
      <c r="E73" s="51"/>
      <c r="F73" s="42"/>
      <c r="G73" s="238"/>
    </row>
    <row r="74" spans="1:7" x14ac:dyDescent="0.2">
      <c r="A74" s="51"/>
      <c r="B74" s="151"/>
      <c r="C74" s="59"/>
      <c r="D74" s="42"/>
      <c r="E74" s="51"/>
      <c r="F74" s="42"/>
      <c r="G74" s="238"/>
    </row>
    <row r="75" spans="1:7" x14ac:dyDescent="0.2">
      <c r="A75" s="51"/>
      <c r="B75" s="151"/>
      <c r="C75" s="59"/>
      <c r="D75" s="42"/>
      <c r="E75" s="51"/>
      <c r="F75" s="42"/>
      <c r="G75" s="238"/>
    </row>
    <row r="76" spans="1:7" x14ac:dyDescent="0.2">
      <c r="A76" s="51"/>
      <c r="B76" s="151"/>
      <c r="C76" s="59"/>
      <c r="D76" s="42"/>
      <c r="E76" s="51"/>
      <c r="F76" s="42"/>
      <c r="G76" s="238"/>
    </row>
    <row r="77" spans="1:7" x14ac:dyDescent="0.2">
      <c r="A77" s="51"/>
      <c r="B77" s="151"/>
      <c r="C77" s="59"/>
      <c r="D77" s="42"/>
      <c r="E77" s="51"/>
      <c r="F77" s="42"/>
      <c r="G77" s="238"/>
    </row>
    <row r="78" spans="1:7" x14ac:dyDescent="0.2">
      <c r="A78" s="51"/>
      <c r="B78" s="151"/>
      <c r="C78" s="59"/>
      <c r="D78" s="42"/>
      <c r="E78" s="51"/>
      <c r="F78" s="42"/>
      <c r="G78" s="238"/>
    </row>
    <row r="79" spans="1:7" x14ac:dyDescent="0.2">
      <c r="A79" s="51"/>
      <c r="B79" s="151"/>
      <c r="C79" s="59"/>
      <c r="D79" s="42"/>
      <c r="E79" s="51"/>
      <c r="F79" s="42"/>
      <c r="G79" s="238"/>
    </row>
    <row r="80" spans="1:7" x14ac:dyDescent="0.2">
      <c r="A80" s="51"/>
      <c r="B80" s="151"/>
      <c r="C80" s="59"/>
      <c r="D80" s="42"/>
      <c r="E80" s="51"/>
      <c r="F80" s="42"/>
      <c r="G80" s="238"/>
    </row>
    <row r="81" spans="1:7" x14ac:dyDescent="0.2">
      <c r="A81" s="51"/>
      <c r="B81" s="151"/>
      <c r="C81" s="59"/>
      <c r="D81" s="42"/>
      <c r="E81" s="51"/>
      <c r="F81" s="42"/>
      <c r="G81" s="238"/>
    </row>
    <row r="82" spans="1:7" x14ac:dyDescent="0.2">
      <c r="A82" s="51"/>
      <c r="B82" s="151"/>
      <c r="C82" s="59"/>
      <c r="D82" s="42"/>
      <c r="E82" s="51"/>
      <c r="F82" s="42"/>
      <c r="G82" s="238"/>
    </row>
    <row r="83" spans="1:7" x14ac:dyDescent="0.2">
      <c r="A83" s="51"/>
      <c r="B83" s="151"/>
      <c r="C83" s="59"/>
      <c r="D83" s="42"/>
      <c r="E83" s="51"/>
      <c r="F83" s="42"/>
      <c r="G83" s="238"/>
    </row>
    <row r="84" spans="1:7" x14ac:dyDescent="0.2">
      <c r="A84" s="51"/>
      <c r="B84" s="151"/>
      <c r="C84" s="59"/>
      <c r="D84" s="42"/>
      <c r="E84" s="51"/>
      <c r="F84" s="42"/>
      <c r="G84" s="238"/>
    </row>
    <row r="85" spans="1:7" x14ac:dyDescent="0.2">
      <c r="A85" s="51"/>
      <c r="B85" s="151"/>
      <c r="C85" s="59"/>
      <c r="D85" s="42"/>
      <c r="E85" s="51"/>
      <c r="F85" s="42"/>
      <c r="G85" s="238"/>
    </row>
    <row r="86" spans="1:7" x14ac:dyDescent="0.2">
      <c r="A86" s="51"/>
      <c r="B86" s="151"/>
      <c r="C86" s="59"/>
      <c r="D86" s="42"/>
      <c r="E86" s="51"/>
      <c r="F86" s="42"/>
      <c r="G86" s="238"/>
    </row>
    <row r="87" spans="1:7" x14ac:dyDescent="0.2">
      <c r="A87" s="51"/>
      <c r="B87" s="151"/>
      <c r="C87" s="59"/>
      <c r="D87" s="42"/>
      <c r="E87" s="51"/>
      <c r="F87" s="42"/>
      <c r="G87" s="238"/>
    </row>
    <row r="88" spans="1:7" x14ac:dyDescent="0.2">
      <c r="A88" s="51"/>
      <c r="B88" s="151"/>
      <c r="C88" s="59"/>
      <c r="D88" s="42"/>
      <c r="E88" s="51"/>
      <c r="F88" s="42"/>
      <c r="G88" s="238"/>
    </row>
    <row r="89" spans="1:7" x14ac:dyDescent="0.2">
      <c r="A89" s="51"/>
      <c r="B89" s="151"/>
      <c r="C89" s="59"/>
      <c r="D89" s="42"/>
      <c r="E89" s="51"/>
      <c r="F89" s="42"/>
      <c r="G89" s="238"/>
    </row>
    <row r="90" spans="1:7" x14ac:dyDescent="0.2">
      <c r="A90" s="51"/>
      <c r="B90" s="151"/>
      <c r="C90" s="59"/>
      <c r="D90" s="42"/>
      <c r="E90" s="51"/>
      <c r="F90" s="42"/>
      <c r="G90" s="238"/>
    </row>
    <row r="91" spans="1:7" x14ac:dyDescent="0.2">
      <c r="A91" s="51"/>
      <c r="B91" s="151"/>
      <c r="C91" s="59"/>
      <c r="D91" s="42"/>
      <c r="E91" s="51"/>
      <c r="F91" s="42"/>
      <c r="G91" s="238"/>
    </row>
    <row r="92" spans="1:7" x14ac:dyDescent="0.2">
      <c r="A92" s="51"/>
      <c r="B92" s="151"/>
      <c r="C92" s="59"/>
      <c r="D92" s="42"/>
      <c r="E92" s="51"/>
      <c r="F92" s="42"/>
      <c r="G92" s="238"/>
    </row>
    <row r="93" spans="1:7" x14ac:dyDescent="0.2">
      <c r="A93" s="51"/>
      <c r="B93" s="151"/>
      <c r="C93" s="59"/>
      <c r="D93" s="42"/>
      <c r="E93" s="51"/>
      <c r="F93" s="42"/>
      <c r="G93" s="238"/>
    </row>
    <row r="94" spans="1:7" x14ac:dyDescent="0.2">
      <c r="A94" s="51"/>
      <c r="B94" s="151"/>
      <c r="C94" s="59"/>
      <c r="D94" s="42"/>
      <c r="E94" s="51"/>
      <c r="F94" s="42"/>
      <c r="G94" s="238"/>
    </row>
    <row r="95" spans="1:7" x14ac:dyDescent="0.2">
      <c r="A95" s="51"/>
      <c r="B95" s="151"/>
      <c r="C95" s="59"/>
      <c r="D95" s="42"/>
      <c r="E95" s="51"/>
      <c r="F95" s="42"/>
      <c r="G95" s="238"/>
    </row>
    <row r="96" spans="1:7" x14ac:dyDescent="0.2">
      <c r="A96" s="51"/>
      <c r="B96" s="151"/>
      <c r="C96" s="59"/>
      <c r="D96" s="42"/>
      <c r="E96" s="51"/>
      <c r="F96" s="42"/>
      <c r="G96" s="238"/>
    </row>
    <row r="97" spans="1:7" x14ac:dyDescent="0.2">
      <c r="A97" s="51"/>
      <c r="B97" s="151"/>
      <c r="C97" s="59"/>
      <c r="D97" s="42"/>
      <c r="E97" s="51"/>
      <c r="F97" s="42"/>
      <c r="G97" s="238"/>
    </row>
    <row r="98" spans="1:7" x14ac:dyDescent="0.2">
      <c r="A98" s="51"/>
      <c r="B98" s="151"/>
      <c r="C98" s="59"/>
      <c r="D98" s="42"/>
      <c r="E98" s="51"/>
      <c r="F98" s="42"/>
      <c r="G98" s="238"/>
    </row>
    <row r="99" spans="1:7" x14ac:dyDescent="0.2">
      <c r="A99" s="51"/>
      <c r="B99" s="151"/>
      <c r="C99" s="59"/>
      <c r="D99" s="42"/>
      <c r="E99" s="51"/>
      <c r="F99" s="42"/>
      <c r="G99" s="238"/>
    </row>
    <row r="100" spans="1:7" ht="5.25" customHeight="1" x14ac:dyDescent="0.2">
      <c r="A100" s="314"/>
      <c r="B100" s="315"/>
      <c r="C100" s="315"/>
      <c r="D100" s="315"/>
      <c r="E100" s="315"/>
      <c r="F100" s="315"/>
      <c r="G100" s="316"/>
    </row>
    <row r="101" spans="1:7" ht="39.950000000000003" customHeight="1" thickBot="1" x14ac:dyDescent="0.25">
      <c r="A101" s="311" t="s">
        <v>1250</v>
      </c>
      <c r="B101" s="312"/>
      <c r="C101" s="312"/>
      <c r="D101" s="312"/>
      <c r="E101" s="312"/>
      <c r="F101" s="312"/>
      <c r="G101" s="313"/>
    </row>
  </sheetData>
  <sheetProtection algorithmName="SHA-512" hashValue="yekkoKVogy79KK/uQVgZeo/DX16LIWdfRK9BBIzfzDpbaJC/HO2nz8OgqcYFBmquqqcbbgFXEZHchKWtWsGbmw==" saltValue="usaoerpE4jY2D54Qb8BaWA==" spinCount="100000" sheet="1" formatCells="0" formatColumns="0" insertRows="0" deleteRows="0" sort="0" autoFilter="0"/>
  <mergeCells count="4">
    <mergeCell ref="E2:G2"/>
    <mergeCell ref="A2:D2"/>
    <mergeCell ref="A101:G101"/>
    <mergeCell ref="A100:G100"/>
  </mergeCells>
  <conditionalFormatting sqref="G7:G99">
    <cfRule type="expression" dxfId="10" priority="1">
      <formula>G7=INT(G7)</formula>
    </cfRule>
  </conditionalFormatting>
  <dataValidations disablePrompts="1" count="1">
    <dataValidation type="list" allowBlank="1" showInputMessage="1" showErrorMessage="1" sqref="B7:B99" xr:uid="{A36EDC09-A740-41B1-952F-C2C807607A11}">
      <formula1>"Point, point, Fugitive, fugitive"</formula1>
    </dataValidation>
  </dataValidations>
  <pageMargins left="0.7" right="0.7" top="0.75" bottom="0.75" header="0.3" footer="0.3"/>
  <pageSetup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CD2BA"/>
  </sheetPr>
  <dimension ref="A1:L902"/>
  <sheetViews>
    <sheetView showGridLines="0" zoomScaleNormal="100" workbookViewId="0">
      <pane ySplit="3" topLeftCell="A4" activePane="bottomLeft" state="frozen"/>
      <selection activeCell="G34" sqref="G34"/>
      <selection pane="bottomLeft" activeCell="Y41" sqref="Y41"/>
    </sheetView>
  </sheetViews>
  <sheetFormatPr defaultColWidth="8.7109375" defaultRowHeight="15" x14ac:dyDescent="0.25"/>
  <cols>
    <col min="1" max="1" width="24" style="6" customWidth="1"/>
    <col min="2" max="2" width="12.28515625" style="46" customWidth="1"/>
    <col min="3" max="3" width="40.7109375" style="15" customWidth="1"/>
    <col min="4" max="4" width="9.7109375" customWidth="1"/>
    <col min="5" max="5" width="11.85546875" style="47" customWidth="1"/>
    <col min="6" max="6" width="9.42578125" style="48" customWidth="1"/>
    <col min="7" max="7" width="15.28515625" style="6" customWidth="1"/>
    <col min="8" max="8" width="61" style="6" customWidth="1"/>
    <col min="9" max="9" width="20" style="15" customWidth="1"/>
    <col min="10" max="10" width="6.7109375" style="6" hidden="1" customWidth="1"/>
    <col min="11" max="11" width="8.85546875" style="6" hidden="1" customWidth="1"/>
    <col min="12" max="12" width="7.5703125" style="6" hidden="1" customWidth="1"/>
    <col min="13" max="13" width="2.28515625" style="15" customWidth="1"/>
    <col min="14" max="16384" width="8.7109375" style="15"/>
  </cols>
  <sheetData>
    <row r="1" spans="1:12" ht="10.5" customHeight="1" thickBot="1" x14ac:dyDescent="0.25">
      <c r="A1" s="224"/>
      <c r="B1" s="224"/>
      <c r="C1" s="224"/>
      <c r="D1" s="94"/>
      <c r="E1" s="224"/>
      <c r="F1" s="224"/>
      <c r="G1" s="224"/>
      <c r="H1" s="224"/>
      <c r="J1" s="163"/>
      <c r="K1" s="225">
        <f>MAX(K8:K900)</f>
        <v>1</v>
      </c>
      <c r="L1" s="225"/>
    </row>
    <row r="2" spans="1:12" ht="24" customHeight="1" thickBot="1" x14ac:dyDescent="0.25">
      <c r="A2" s="325" t="s">
        <v>1223</v>
      </c>
      <c r="B2" s="308" t="s">
        <v>1075</v>
      </c>
      <c r="C2" s="310"/>
      <c r="D2" s="308" t="s">
        <v>1142</v>
      </c>
      <c r="E2" s="323"/>
      <c r="F2" s="323"/>
      <c r="G2" s="323"/>
      <c r="H2" s="324"/>
      <c r="I2" s="318" t="s">
        <v>1307</v>
      </c>
      <c r="J2" s="308"/>
      <c r="K2" s="309"/>
      <c r="L2" s="242"/>
    </row>
    <row r="3" spans="1:12" ht="30" customHeight="1" thickBot="1" x14ac:dyDescent="0.25">
      <c r="A3" s="326"/>
      <c r="B3" s="133" t="s">
        <v>1149</v>
      </c>
      <c r="C3" s="134" t="s">
        <v>1228</v>
      </c>
      <c r="D3" s="135" t="s">
        <v>1227</v>
      </c>
      <c r="E3" s="136" t="s">
        <v>1144</v>
      </c>
      <c r="F3" s="196" t="s">
        <v>1143</v>
      </c>
      <c r="G3" s="129" t="s">
        <v>1077</v>
      </c>
      <c r="H3" s="129" t="s">
        <v>1150</v>
      </c>
      <c r="I3" s="319"/>
      <c r="J3" s="213" t="s">
        <v>1229</v>
      </c>
      <c r="K3" s="214" t="s">
        <v>1366</v>
      </c>
      <c r="L3" s="247" t="s">
        <v>1510</v>
      </c>
    </row>
    <row r="4" spans="1:12" ht="15.75" customHeight="1" thickTop="1" x14ac:dyDescent="0.2">
      <c r="A4" s="101" t="s">
        <v>1326</v>
      </c>
      <c r="B4" s="102" t="s">
        <v>54</v>
      </c>
      <c r="C4" s="97" t="s">
        <v>55</v>
      </c>
      <c r="D4" s="103" t="s">
        <v>1226</v>
      </c>
      <c r="E4" s="104">
        <v>0.97499999999999998</v>
      </c>
      <c r="F4" s="105">
        <v>2.5</v>
      </c>
      <c r="G4" s="106" t="s">
        <v>1119</v>
      </c>
      <c r="H4" s="107" t="s">
        <v>1350</v>
      </c>
      <c r="I4" s="108">
        <v>6.2500000000000053</v>
      </c>
      <c r="J4" s="33">
        <v>25</v>
      </c>
      <c r="K4" s="165">
        <v>1</v>
      </c>
      <c r="L4" s="253" t="str">
        <f>_xlfn.XLOOKUP(B4,'DEQ TAC List'!$B$3:$B$609,'DEQ TAC List'!$I$3:$I$609,"")</f>
        <v/>
      </c>
    </row>
    <row r="5" spans="1:12" ht="14.25" x14ac:dyDescent="0.2">
      <c r="A5" s="101" t="s">
        <v>1326</v>
      </c>
      <c r="B5" s="102" t="s">
        <v>76</v>
      </c>
      <c r="C5" s="97" t="s">
        <v>77</v>
      </c>
      <c r="D5" s="103" t="s">
        <v>1226</v>
      </c>
      <c r="E5" s="109">
        <v>0</v>
      </c>
      <c r="F5" s="106">
        <v>0.1</v>
      </c>
      <c r="G5" s="106" t="s">
        <v>1119</v>
      </c>
      <c r="H5" s="110" t="s">
        <v>1120</v>
      </c>
      <c r="I5" s="108">
        <v>10</v>
      </c>
      <c r="J5" s="33">
        <v>37</v>
      </c>
      <c r="K5" s="165">
        <v>2</v>
      </c>
      <c r="L5" s="254" t="str">
        <f>_xlfn.XLOOKUP(B5,'DEQ TAC List'!$B$3:$B$609,'DEQ TAC List'!$I$3:$I$609,"")</f>
        <v>Yes</v>
      </c>
    </row>
    <row r="6" spans="1:12" ht="14.25" x14ac:dyDescent="0.2">
      <c r="A6" s="95" t="s">
        <v>1337</v>
      </c>
      <c r="B6" s="102" t="s">
        <v>93</v>
      </c>
      <c r="C6" s="97" t="s">
        <v>94</v>
      </c>
      <c r="D6" s="103" t="s">
        <v>1226</v>
      </c>
      <c r="E6" s="109">
        <v>0</v>
      </c>
      <c r="F6" s="106">
        <v>5.7999999999999996E-3</v>
      </c>
      <c r="G6" s="106" t="s">
        <v>1348</v>
      </c>
      <c r="H6" s="110" t="s">
        <v>1349</v>
      </c>
      <c r="I6" s="108">
        <v>5.22</v>
      </c>
      <c r="J6" s="33">
        <v>46</v>
      </c>
      <c r="K6" s="165">
        <v>3</v>
      </c>
      <c r="L6" s="254" t="str">
        <f>_xlfn.XLOOKUP(B6,'DEQ TAC List'!$B$3:$B$609,'DEQ TAC List'!$I$3:$I$609,"")</f>
        <v>Yes</v>
      </c>
    </row>
    <row r="7" spans="1:12" ht="15.75" thickBot="1" x14ac:dyDescent="0.25">
      <c r="A7" s="35" t="s">
        <v>1259</v>
      </c>
      <c r="B7" s="52" t="s">
        <v>1261</v>
      </c>
      <c r="C7" s="34" t="s">
        <v>1271</v>
      </c>
      <c r="D7" s="62" t="s">
        <v>1272</v>
      </c>
      <c r="E7" s="63" t="s">
        <v>1273</v>
      </c>
      <c r="F7" s="65" t="s">
        <v>1274</v>
      </c>
      <c r="G7" s="65" t="s">
        <v>1077</v>
      </c>
      <c r="H7" s="65" t="s">
        <v>1262</v>
      </c>
      <c r="I7" s="88" t="s">
        <v>1266</v>
      </c>
      <c r="J7" s="36" t="s">
        <v>1340</v>
      </c>
      <c r="K7" s="166" t="s">
        <v>1365</v>
      </c>
      <c r="L7" s="246"/>
    </row>
    <row r="8" spans="1:12" x14ac:dyDescent="0.25">
      <c r="A8" s="51"/>
      <c r="B8" s="191"/>
      <c r="C8" s="192" t="str">
        <f t="shared" ref="C8:C71" si="0">IFERROR(INDEX(chemical_names,MATCH(TEXT(B8,"0"),CAS_numbers,0)),"")</f>
        <v/>
      </c>
      <c r="D8" s="193"/>
      <c r="E8" s="194"/>
      <c r="F8" s="234"/>
      <c r="G8" s="51"/>
      <c r="H8" s="239"/>
      <c r="I8" s="240" t="str">
        <f>IF(A8="",IF(CONCATENATE(B8,C8,D8,E8,F8,G8,H8)="","",ws3_EU_ID_blank),IF(ISERROR(MATCH(A8,tbWS_2[EU_ID],0)),ws3_matching_error_msg,F8*IF(D8="Y",1,1-E8)*INDEX(tbWS_2[Activity],MATCH(A8,tbWS_2[EU_ID],0))))</f>
        <v/>
      </c>
      <c r="J8" s="251" t="str">
        <f t="shared" ref="J8:J71" si="1">IF(AND(B8="",C8=""),"",IFERROR(IF(OR(B8="",B8="No CAS"),INDEX(sequence_IDs,MATCH(C8,chemical_names,0)),INDEX(sequence_IDs,MATCH(B8,CAS_numbers,0))),"?"))</f>
        <v/>
      </c>
      <c r="K8" s="252">
        <v>1</v>
      </c>
      <c r="L8" s="252">
        <f>_xlfn.XLOOKUP(B8,'DEQ TAC List'!$B$3:$B$609,'DEQ TAC List'!$I$3:$I$609,"")</f>
        <v>0</v>
      </c>
    </row>
    <row r="9" spans="1:12" x14ac:dyDescent="0.25">
      <c r="A9" s="51"/>
      <c r="B9" s="191"/>
      <c r="C9" s="192" t="str">
        <f t="shared" si="0"/>
        <v/>
      </c>
      <c r="D9" s="193"/>
      <c r="E9" s="194"/>
      <c r="F9" s="234"/>
      <c r="G9" s="51"/>
      <c r="H9" s="237"/>
      <c r="I9" s="240" t="str">
        <f>IF(A9="",IF(CONCATENATE(B9,C9,D9,E9,F9,G9,H9)="","",ws3_EU_ID_blank),IF(ISERROR(MATCH(A9,tbWS_2[EU_ID],0)),ws3_matching_error_msg,F9*IF(D9="Y",1,1-E9)*INDEX(tbWS_2[Activity],MATCH(A9,tbWS_2[EU_ID],0))))</f>
        <v/>
      </c>
      <c r="J9" s="251" t="str">
        <f t="shared" si="1"/>
        <v/>
      </c>
      <c r="K9" s="252" t="str">
        <f>IF(B9="","",IF(ISNA(VLOOKUP(J9,$J$8:K8,1,FALSE)),MAX($K$8:K8)+1,0))</f>
        <v/>
      </c>
      <c r="L9" s="252">
        <f>_xlfn.XLOOKUP(B9,'DEQ TAC List'!$B$3:$B$609,'DEQ TAC List'!$I$3:$I$609,"")</f>
        <v>0</v>
      </c>
    </row>
    <row r="10" spans="1:12" x14ac:dyDescent="0.25">
      <c r="A10" s="51"/>
      <c r="B10" s="191"/>
      <c r="C10" s="192" t="str">
        <f t="shared" si="0"/>
        <v/>
      </c>
      <c r="D10" s="193"/>
      <c r="E10" s="194"/>
      <c r="F10" s="234"/>
      <c r="G10" s="51"/>
      <c r="H10" s="237"/>
      <c r="I10" s="240" t="str">
        <f>IF(A10="",IF(CONCATENATE(B10,C10,D10,E10,F10,G10,H10)="","",ws3_EU_ID_blank),IF(ISERROR(MATCH(A10,tbWS_2[EU_ID],0)),ws3_matching_error_msg,F10*IF(D10="Y",1,1-E10)*INDEX(tbWS_2[Activity],MATCH(A10,tbWS_2[EU_ID],0))))</f>
        <v/>
      </c>
      <c r="J10" s="251" t="str">
        <f t="shared" si="1"/>
        <v/>
      </c>
      <c r="K10" s="252" t="str">
        <f>IF(B10="","",IF(ISNA(VLOOKUP(J10,$J$8:K9,1,FALSE)),MAX($K$8:K9)+1,0))</f>
        <v/>
      </c>
      <c r="L10" s="252">
        <f>_xlfn.XLOOKUP(B10,'DEQ TAC List'!$B$3:$B$609,'DEQ TAC List'!$I$3:$I$609,"")</f>
        <v>0</v>
      </c>
    </row>
    <row r="11" spans="1:12" x14ac:dyDescent="0.25">
      <c r="A11" s="51"/>
      <c r="B11" s="191"/>
      <c r="C11" s="192" t="str">
        <f t="shared" si="0"/>
        <v/>
      </c>
      <c r="D11" s="193"/>
      <c r="E11" s="194"/>
      <c r="F11" s="234"/>
      <c r="G11" s="51"/>
      <c r="H11" s="237"/>
      <c r="I11" s="240" t="str">
        <f>IF(A11="",IF(CONCATENATE(B11,C11,D11,E11,F11,G11,H11)="","",ws3_EU_ID_blank),IF(ISERROR(MATCH(A11,tbWS_2[EU_ID],0)),ws3_matching_error_msg,F11*IF(D11="Y",1,1-E11)*INDEX(tbWS_2[Activity],MATCH(A11,tbWS_2[EU_ID],0))))</f>
        <v/>
      </c>
      <c r="J11" s="251" t="str">
        <f t="shared" si="1"/>
        <v/>
      </c>
      <c r="K11" s="252" t="str">
        <f>IF(B11="","",IF(ISNA(VLOOKUP(J11,$J$8:K10,1,FALSE)),MAX($K$8:K10)+1,0))</f>
        <v/>
      </c>
      <c r="L11" s="252">
        <f>_xlfn.XLOOKUP(B11,'DEQ TAC List'!$B$3:$B$609,'DEQ TAC List'!$I$3:$I$609,"")</f>
        <v>0</v>
      </c>
    </row>
    <row r="12" spans="1:12" x14ac:dyDescent="0.25">
      <c r="A12" s="51"/>
      <c r="B12" s="191"/>
      <c r="C12" s="192" t="str">
        <f t="shared" si="0"/>
        <v/>
      </c>
      <c r="D12" s="193"/>
      <c r="E12" s="194"/>
      <c r="F12" s="234"/>
      <c r="G12" s="51"/>
      <c r="H12" s="237"/>
      <c r="I12" s="240" t="str">
        <f>IF(A12="",IF(CONCATENATE(B12,C12,D12,E12,F12,G12,H12)="","",ws3_EU_ID_blank),IF(ISERROR(MATCH(A12,tbWS_2[EU_ID],0)),ws3_matching_error_msg,F12*IF(D12="Y",1,1-E12)*INDEX(tbWS_2[Activity],MATCH(A12,tbWS_2[EU_ID],0))))</f>
        <v/>
      </c>
      <c r="J12" s="251" t="str">
        <f t="shared" si="1"/>
        <v/>
      </c>
      <c r="K12" s="252" t="str">
        <f>IF(B12="","",IF(ISNA(VLOOKUP(J12,$J$8:K11,1,FALSE)),MAX($K$8:K11)+1,0))</f>
        <v/>
      </c>
      <c r="L12" s="252">
        <f>_xlfn.XLOOKUP(B12,'DEQ TAC List'!$B$3:$B$609,'DEQ TAC List'!$I$3:$I$609,"")</f>
        <v>0</v>
      </c>
    </row>
    <row r="13" spans="1:12" x14ac:dyDescent="0.25">
      <c r="A13" s="51"/>
      <c r="B13" s="191"/>
      <c r="C13" s="192" t="str">
        <f t="shared" si="0"/>
        <v/>
      </c>
      <c r="D13" s="193"/>
      <c r="E13" s="194"/>
      <c r="F13" s="234"/>
      <c r="G13" s="51"/>
      <c r="H13" s="237"/>
      <c r="I13" s="240" t="str">
        <f>IF(A13="",IF(CONCATENATE(B13,C13,D13,E13,F13,G13,H13)="","",ws3_EU_ID_blank),IF(ISERROR(MATCH(A13,tbWS_2[EU_ID],0)),ws3_matching_error_msg,F13*IF(D13="Y",1,1-E13)*INDEX(tbWS_2[Activity],MATCH(A13,tbWS_2[EU_ID],0))))</f>
        <v/>
      </c>
      <c r="J13" s="251" t="str">
        <f t="shared" si="1"/>
        <v/>
      </c>
      <c r="K13" s="252" t="str">
        <f>IF(B13="","",IF(ISNA(VLOOKUP(J13,$J$8:K12,1,FALSE)),MAX($K$8:K12)+1,0))</f>
        <v/>
      </c>
      <c r="L13" s="252">
        <f>_xlfn.XLOOKUP(B13,'DEQ TAC List'!$B$3:$B$609,'DEQ TAC List'!$I$3:$I$609,"")</f>
        <v>0</v>
      </c>
    </row>
    <row r="14" spans="1:12" x14ac:dyDescent="0.25">
      <c r="A14" s="51"/>
      <c r="B14" s="191"/>
      <c r="C14" s="192" t="str">
        <f t="shared" si="0"/>
        <v/>
      </c>
      <c r="D14" s="193"/>
      <c r="E14" s="194"/>
      <c r="F14" s="234"/>
      <c r="G14" s="51"/>
      <c r="H14" s="237"/>
      <c r="I14" s="240" t="str">
        <f>IF(A14="",IF(CONCATENATE(B14,C14,D14,E14,F14,G14,H14)="","",ws3_EU_ID_blank),IF(ISERROR(MATCH(A14,tbWS_2[EU_ID],0)),ws3_matching_error_msg,F14*IF(D14="Y",1,1-E14)*INDEX(tbWS_2[Activity],MATCH(A14,tbWS_2[EU_ID],0))))</f>
        <v/>
      </c>
      <c r="J14" s="44" t="str">
        <f t="shared" si="1"/>
        <v/>
      </c>
      <c r="K14" s="252" t="str">
        <f>IF(B14="","",IF(ISNA(VLOOKUP(J14,$J$8:K13,1,FALSE)),MAX($K$8:K13)+1,0))</f>
        <v/>
      </c>
      <c r="L14" s="252">
        <f>_xlfn.XLOOKUP(B14,'DEQ TAC List'!$B$3:$B$609,'DEQ TAC List'!$I$3:$I$609,"")</f>
        <v>0</v>
      </c>
    </row>
    <row r="15" spans="1:12" x14ac:dyDescent="0.25">
      <c r="A15" s="51"/>
      <c r="B15" s="191"/>
      <c r="C15" s="192" t="str">
        <f t="shared" si="0"/>
        <v/>
      </c>
      <c r="D15" s="193"/>
      <c r="E15" s="194"/>
      <c r="F15" s="234"/>
      <c r="G15" s="51"/>
      <c r="H15" s="237"/>
      <c r="I15" s="240" t="str">
        <f>IF(A15="",IF(CONCATENATE(B15,C15,D15,E15,F15,G15,H15)="","",ws3_EU_ID_blank),IF(ISERROR(MATCH(A15,tbWS_2[EU_ID],0)),ws3_matching_error_msg,F15*IF(D15="Y",1,1-E15)*INDEX(tbWS_2[Activity],MATCH(A15,tbWS_2[EU_ID],0))))</f>
        <v/>
      </c>
      <c r="J15" s="44" t="str">
        <f t="shared" si="1"/>
        <v/>
      </c>
      <c r="K15" s="252" t="str">
        <f>IF(B15="","",IF(ISNA(VLOOKUP(J15,$J$8:K14,1,FALSE)),MAX($K$8:K14)+1,0))</f>
        <v/>
      </c>
      <c r="L15" s="252">
        <f>_xlfn.XLOOKUP(B15,'DEQ TAC List'!$B$3:$B$609,'DEQ TAC List'!$I$3:$I$609,"")</f>
        <v>0</v>
      </c>
    </row>
    <row r="16" spans="1:12" x14ac:dyDescent="0.25">
      <c r="A16" s="51"/>
      <c r="B16" s="191"/>
      <c r="C16" s="192" t="str">
        <f t="shared" si="0"/>
        <v/>
      </c>
      <c r="D16" s="193"/>
      <c r="E16" s="194"/>
      <c r="F16" s="234"/>
      <c r="G16" s="51"/>
      <c r="H16" s="237"/>
      <c r="I16" s="240" t="str">
        <f>IF(A16="",IF(CONCATENATE(B16,C16,D16,E16,F16,G16,H16)="","",ws3_EU_ID_blank),IF(ISERROR(MATCH(A16,tbWS_2[EU_ID],0)),ws3_matching_error_msg,F16*IF(D16="Y",1,1-E16)*INDEX(tbWS_2[Activity],MATCH(A16,tbWS_2[EU_ID],0))))</f>
        <v/>
      </c>
      <c r="J16" s="44" t="str">
        <f t="shared" si="1"/>
        <v/>
      </c>
      <c r="K16" s="252" t="str">
        <f>IF(B16="","",IF(ISNA(VLOOKUP(J16,$J$8:K15,1,FALSE)),MAX($K$8:K15)+1,0))</f>
        <v/>
      </c>
      <c r="L16" s="252">
        <f>_xlfn.XLOOKUP(B16,'DEQ TAC List'!$B$3:$B$609,'DEQ TAC List'!$I$3:$I$609,"")</f>
        <v>0</v>
      </c>
    </row>
    <row r="17" spans="1:12" x14ac:dyDescent="0.25">
      <c r="A17" s="51"/>
      <c r="B17" s="191"/>
      <c r="C17" s="192" t="str">
        <f t="shared" si="0"/>
        <v/>
      </c>
      <c r="D17" s="193"/>
      <c r="E17" s="194"/>
      <c r="F17" s="234"/>
      <c r="G17" s="51"/>
      <c r="H17" s="237"/>
      <c r="I17" s="240" t="str">
        <f>IF(A17="",IF(CONCATENATE(B17,C17,D17,E17,F17,G17,H17)="","",ws3_EU_ID_blank),IF(ISERROR(MATCH(A17,tbWS_2[EU_ID],0)),ws3_matching_error_msg,F17*IF(D17="Y",1,1-E17)*INDEX(tbWS_2[Activity],MATCH(A17,tbWS_2[EU_ID],0))))</f>
        <v/>
      </c>
      <c r="J17" s="44" t="str">
        <f t="shared" si="1"/>
        <v/>
      </c>
      <c r="K17" s="252" t="str">
        <f>IF(B17="","",IF(ISNA(VLOOKUP(J17,$J$8:K16,1,FALSE)),MAX($K$8:K16)+1,0))</f>
        <v/>
      </c>
      <c r="L17" s="252">
        <f>_xlfn.XLOOKUP(B17,'DEQ TAC List'!$B$3:$B$609,'DEQ TAC List'!$I$3:$I$609,"")</f>
        <v>0</v>
      </c>
    </row>
    <row r="18" spans="1:12" x14ac:dyDescent="0.25">
      <c r="A18" s="51"/>
      <c r="B18" s="191"/>
      <c r="C18" s="192" t="str">
        <f t="shared" si="0"/>
        <v/>
      </c>
      <c r="D18" s="193"/>
      <c r="E18" s="194"/>
      <c r="F18" s="234"/>
      <c r="G18" s="51"/>
      <c r="H18" s="237"/>
      <c r="I18" s="240" t="str">
        <f>IF(A18="",IF(CONCATENATE(B18,C18,D18,E18,F18,G18,H18)="","",ws3_EU_ID_blank),IF(ISERROR(MATCH(A18,tbWS_2[EU_ID],0)),ws3_matching_error_msg,F18*IF(D18="Y",1,1-E18)*INDEX(tbWS_2[Activity],MATCH(A18,tbWS_2[EU_ID],0))))</f>
        <v/>
      </c>
      <c r="J18" s="44" t="str">
        <f t="shared" si="1"/>
        <v/>
      </c>
      <c r="K18" s="252" t="str">
        <f>IF(B18="","",IF(ISNA(VLOOKUP(J18,$J$8:K17,1,FALSE)),MAX($K$8:K17)+1,0))</f>
        <v/>
      </c>
      <c r="L18" s="252">
        <f>_xlfn.XLOOKUP(B18,'DEQ TAC List'!$B$3:$B$609,'DEQ TAC List'!$I$3:$I$609,"")</f>
        <v>0</v>
      </c>
    </row>
    <row r="19" spans="1:12" x14ac:dyDescent="0.25">
      <c r="A19" s="51"/>
      <c r="B19" s="191"/>
      <c r="C19" s="192" t="str">
        <f t="shared" si="0"/>
        <v/>
      </c>
      <c r="D19" s="193"/>
      <c r="E19" s="194"/>
      <c r="F19" s="234"/>
      <c r="G19" s="51"/>
      <c r="H19" s="237"/>
      <c r="I19" s="240" t="str">
        <f>IF(A19="",IF(CONCATENATE(B19,C19,D19,E19,F19,G19,H19)="","",ws3_EU_ID_blank),IF(ISERROR(MATCH(A19,tbWS_2[EU_ID],0)),ws3_matching_error_msg,F19*IF(D19="Y",1,1-E19)*INDEX(tbWS_2[Activity],MATCH(A19,tbWS_2[EU_ID],0))))</f>
        <v/>
      </c>
      <c r="J19" s="44" t="str">
        <f t="shared" si="1"/>
        <v/>
      </c>
      <c r="K19" s="252" t="str">
        <f>IF(B19="","",IF(ISNA(VLOOKUP(J19,$J$8:K18,1,FALSE)),MAX($K$8:K18)+1,0))</f>
        <v/>
      </c>
      <c r="L19" s="252">
        <f>_xlfn.XLOOKUP(B19,'DEQ TAC List'!$B$3:$B$609,'DEQ TAC List'!$I$3:$I$609,"")</f>
        <v>0</v>
      </c>
    </row>
    <row r="20" spans="1:12" x14ac:dyDescent="0.25">
      <c r="A20" s="51"/>
      <c r="B20" s="191"/>
      <c r="C20" s="192" t="str">
        <f t="shared" si="0"/>
        <v/>
      </c>
      <c r="D20" s="193"/>
      <c r="E20" s="194"/>
      <c r="F20" s="234"/>
      <c r="G20" s="51"/>
      <c r="H20" s="237"/>
      <c r="I20" s="240" t="str">
        <f>IF(A20="",IF(CONCATENATE(B20,C20,D20,E20,F20,G20,H20)="","",ws3_EU_ID_blank),IF(ISERROR(MATCH(A20,tbWS_2[EU_ID],0)),ws3_matching_error_msg,F20*IF(D20="Y",1,1-E20)*INDEX(tbWS_2[Activity],MATCH(A20,tbWS_2[EU_ID],0))))</f>
        <v/>
      </c>
      <c r="J20" s="44" t="str">
        <f t="shared" si="1"/>
        <v/>
      </c>
      <c r="K20" s="252" t="str">
        <f>IF(B20="","",IF(ISNA(VLOOKUP(J20,$J$8:K19,1,FALSE)),MAX($K$8:K19)+1,0))</f>
        <v/>
      </c>
      <c r="L20" s="252">
        <f>_xlfn.XLOOKUP(B20,'DEQ TAC List'!$B$3:$B$609,'DEQ TAC List'!$I$3:$I$609,"")</f>
        <v>0</v>
      </c>
    </row>
    <row r="21" spans="1:12" x14ac:dyDescent="0.25">
      <c r="A21" s="51"/>
      <c r="B21" s="191"/>
      <c r="C21" s="192" t="str">
        <f t="shared" si="0"/>
        <v/>
      </c>
      <c r="D21" s="193"/>
      <c r="E21" s="194"/>
      <c r="F21" s="234"/>
      <c r="G21" s="51"/>
      <c r="H21" s="237"/>
      <c r="I21" s="240" t="str">
        <f>IF(A21="",IF(CONCATENATE(B21,C21,D21,E21,F21,G21,H21)="","",ws3_EU_ID_blank),IF(ISERROR(MATCH(A21,tbWS_2[EU_ID],0)),ws3_matching_error_msg,F21*IF(D21="Y",1,1-E21)*INDEX(tbWS_2[Activity],MATCH(A21,tbWS_2[EU_ID],0))))</f>
        <v/>
      </c>
      <c r="J21" s="44" t="str">
        <f t="shared" si="1"/>
        <v/>
      </c>
      <c r="K21" s="252" t="str">
        <f>IF(B21="","",IF(ISNA(VLOOKUP(J21,$J$8:K20,1,FALSE)),MAX($K$8:K20)+1,0))</f>
        <v/>
      </c>
      <c r="L21" s="252">
        <f>_xlfn.XLOOKUP(B21,'DEQ TAC List'!$B$3:$B$609,'DEQ TAC List'!$I$3:$I$609,"")</f>
        <v>0</v>
      </c>
    </row>
    <row r="22" spans="1:12" x14ac:dyDescent="0.25">
      <c r="A22" s="51"/>
      <c r="B22" s="191"/>
      <c r="C22" s="192" t="str">
        <f t="shared" si="0"/>
        <v/>
      </c>
      <c r="D22" s="193"/>
      <c r="E22" s="194"/>
      <c r="F22" s="234"/>
      <c r="G22" s="51"/>
      <c r="H22" s="237"/>
      <c r="I22" s="240" t="str">
        <f>IF(A22="",IF(CONCATENATE(B22,C22,D22,E22,F22,G22,H22)="","",ws3_EU_ID_blank),IF(ISERROR(MATCH(A22,tbWS_2[EU_ID],0)),ws3_matching_error_msg,F22*IF(D22="Y",1,1-E22)*INDEX(tbWS_2[Activity],MATCH(A22,tbWS_2[EU_ID],0))))</f>
        <v/>
      </c>
      <c r="J22" s="44" t="str">
        <f t="shared" si="1"/>
        <v/>
      </c>
      <c r="K22" s="252" t="str">
        <f>IF(B22="","",IF(ISNA(VLOOKUP(J22,$J$8:K21,1,FALSE)),MAX($K$8:K21)+1,0))</f>
        <v/>
      </c>
      <c r="L22" s="252">
        <f>_xlfn.XLOOKUP(B22,'DEQ TAC List'!$B$3:$B$609,'DEQ TAC List'!$I$3:$I$609,"")</f>
        <v>0</v>
      </c>
    </row>
    <row r="23" spans="1:12" x14ac:dyDescent="0.25">
      <c r="A23" s="51"/>
      <c r="B23" s="191"/>
      <c r="C23" s="192" t="str">
        <f t="shared" si="0"/>
        <v/>
      </c>
      <c r="D23" s="193"/>
      <c r="E23" s="194"/>
      <c r="F23" s="234"/>
      <c r="G23" s="51"/>
      <c r="H23" s="237"/>
      <c r="I23" s="240" t="str">
        <f>IF(A23="",IF(CONCATENATE(B23,C23,D23,E23,F23,G23,H23)="","",ws3_EU_ID_blank),IF(ISERROR(MATCH(A23,tbWS_2[EU_ID],0)),ws3_matching_error_msg,F23*IF(D23="Y",1,1-E23)*INDEX(tbWS_2[Activity],MATCH(A23,tbWS_2[EU_ID],0))))</f>
        <v/>
      </c>
      <c r="J23" s="44" t="str">
        <f t="shared" si="1"/>
        <v/>
      </c>
      <c r="K23" s="252" t="str">
        <f>IF(B23="","",IF(ISNA(VLOOKUP(J23,$J$8:K22,1,FALSE)),MAX($K$8:K22)+1,0))</f>
        <v/>
      </c>
      <c r="L23" s="252">
        <f>_xlfn.XLOOKUP(B23,'DEQ TAC List'!$B$3:$B$609,'DEQ TAC List'!$I$3:$I$609,"")</f>
        <v>0</v>
      </c>
    </row>
    <row r="24" spans="1:12" x14ac:dyDescent="0.25">
      <c r="A24" s="51"/>
      <c r="B24" s="191"/>
      <c r="C24" s="192" t="str">
        <f t="shared" si="0"/>
        <v/>
      </c>
      <c r="D24" s="193"/>
      <c r="E24" s="194"/>
      <c r="F24" s="234"/>
      <c r="G24" s="51"/>
      <c r="H24" s="237"/>
      <c r="I24" s="240" t="str">
        <f>IF(A24="",IF(CONCATENATE(B24,C24,D24,E24,F24,G24,H24)="","",ws3_EU_ID_blank),IF(ISERROR(MATCH(A24,tbWS_2[EU_ID],0)),ws3_matching_error_msg,F24*IF(D24="Y",1,1-E24)*INDEX(tbWS_2[Activity],MATCH(A24,tbWS_2[EU_ID],0))))</f>
        <v/>
      </c>
      <c r="J24" s="44" t="str">
        <f t="shared" si="1"/>
        <v/>
      </c>
      <c r="K24" s="252" t="str">
        <f>IF(B24="","",IF(ISNA(VLOOKUP(J24,$J$8:K23,1,FALSE)),MAX($K$8:K23)+1,0))</f>
        <v/>
      </c>
      <c r="L24" s="252">
        <f>_xlfn.XLOOKUP(B24,'DEQ TAC List'!$B$3:$B$609,'DEQ TAC List'!$I$3:$I$609,"")</f>
        <v>0</v>
      </c>
    </row>
    <row r="25" spans="1:12" x14ac:dyDescent="0.25">
      <c r="A25" s="51"/>
      <c r="B25" s="191"/>
      <c r="C25" s="192" t="str">
        <f t="shared" si="0"/>
        <v/>
      </c>
      <c r="D25" s="193"/>
      <c r="E25" s="194"/>
      <c r="F25" s="234"/>
      <c r="G25" s="51"/>
      <c r="H25" s="237"/>
      <c r="I25" s="240" t="str">
        <f>IF(A25="",IF(CONCATENATE(B25,C25,D25,E25,F25,G25,H25)="","",ws3_EU_ID_blank),IF(ISERROR(MATCH(A25,tbWS_2[EU_ID],0)),ws3_matching_error_msg,F25*IF(D25="Y",1,1-E25)*INDEX(tbWS_2[Activity],MATCH(A25,tbWS_2[EU_ID],0))))</f>
        <v/>
      </c>
      <c r="J25" s="44" t="str">
        <f t="shared" si="1"/>
        <v/>
      </c>
      <c r="K25" s="252" t="str">
        <f>IF(B25="","",IF(ISNA(VLOOKUP(J25,$J$8:K24,1,FALSE)),MAX($K$8:K24)+1,0))</f>
        <v/>
      </c>
      <c r="L25" s="252">
        <f>_xlfn.XLOOKUP(B25,'DEQ TAC List'!$B$3:$B$609,'DEQ TAC List'!$I$3:$I$609,"")</f>
        <v>0</v>
      </c>
    </row>
    <row r="26" spans="1:12" x14ac:dyDescent="0.25">
      <c r="A26" s="51"/>
      <c r="B26" s="191"/>
      <c r="C26" s="192" t="str">
        <f t="shared" si="0"/>
        <v/>
      </c>
      <c r="D26" s="193"/>
      <c r="E26" s="194"/>
      <c r="F26" s="234"/>
      <c r="G26" s="51"/>
      <c r="H26" s="237"/>
      <c r="I26" s="240" t="str">
        <f>IF(A26="",IF(CONCATENATE(B26,C26,D26,E26,F26,G26,H26)="","",ws3_EU_ID_blank),IF(ISERROR(MATCH(A26,tbWS_2[EU_ID],0)),ws3_matching_error_msg,F26*IF(D26="Y",1,1-E26)*INDEX(tbWS_2[Activity],MATCH(A26,tbWS_2[EU_ID],0))))</f>
        <v/>
      </c>
      <c r="J26" s="44" t="str">
        <f t="shared" si="1"/>
        <v/>
      </c>
      <c r="K26" s="252" t="str">
        <f>IF(B26="","",IF(ISNA(VLOOKUP(J26,$J$8:K25,1,FALSE)),MAX($K$8:K25)+1,0))</f>
        <v/>
      </c>
      <c r="L26" s="252">
        <f>_xlfn.XLOOKUP(B26,'DEQ TAC List'!$B$3:$B$609,'DEQ TAC List'!$I$3:$I$609,"")</f>
        <v>0</v>
      </c>
    </row>
    <row r="27" spans="1:12" x14ac:dyDescent="0.25">
      <c r="A27" s="51"/>
      <c r="B27" s="191"/>
      <c r="C27" s="192" t="str">
        <f t="shared" si="0"/>
        <v/>
      </c>
      <c r="D27" s="193"/>
      <c r="E27" s="194"/>
      <c r="F27" s="234"/>
      <c r="G27" s="51"/>
      <c r="H27" s="237"/>
      <c r="I27" s="240" t="str">
        <f>IF(A27="",IF(CONCATENATE(B27,C27,D27,E27,F27,G27,H27)="","",ws3_EU_ID_blank),IF(ISERROR(MATCH(A27,tbWS_2[EU_ID],0)),ws3_matching_error_msg,F27*IF(D27="Y",1,1-E27)*INDEX(tbWS_2[Activity],MATCH(A27,tbWS_2[EU_ID],0))))</f>
        <v/>
      </c>
      <c r="J27" s="44" t="str">
        <f t="shared" si="1"/>
        <v/>
      </c>
      <c r="K27" s="252" t="str">
        <f>IF(B27="","",IF(ISNA(VLOOKUP(J27,$J$8:K26,1,FALSE)),MAX($K$8:K26)+1,0))</f>
        <v/>
      </c>
      <c r="L27" s="252">
        <f>_xlfn.XLOOKUP(B27,'DEQ TAC List'!$B$3:$B$609,'DEQ TAC List'!$I$3:$I$609,"")</f>
        <v>0</v>
      </c>
    </row>
    <row r="28" spans="1:12" x14ac:dyDescent="0.25">
      <c r="A28" s="51"/>
      <c r="B28" s="191"/>
      <c r="C28" s="192" t="str">
        <f t="shared" si="0"/>
        <v/>
      </c>
      <c r="D28" s="193"/>
      <c r="E28" s="194"/>
      <c r="F28" s="234"/>
      <c r="G28" s="51"/>
      <c r="H28" s="237"/>
      <c r="I28" s="240" t="str">
        <f>IF(A28="",IF(CONCATENATE(B28,C28,D28,E28,F28,G28,H28)="","",ws3_EU_ID_blank),IF(ISERROR(MATCH(A28,tbWS_2[EU_ID],0)),ws3_matching_error_msg,F28*IF(D28="Y",1,1-E28)*INDEX(tbWS_2[Activity],MATCH(A28,tbWS_2[EU_ID],0))))</f>
        <v/>
      </c>
      <c r="J28" s="44" t="str">
        <f t="shared" si="1"/>
        <v/>
      </c>
      <c r="K28" s="252" t="str">
        <f>IF(B28="","",IF(ISNA(VLOOKUP(J28,$J$8:K27,1,FALSE)),MAX($K$8:K27)+1,0))</f>
        <v/>
      </c>
      <c r="L28" s="252">
        <f>_xlfn.XLOOKUP(B28,'DEQ TAC List'!$B$3:$B$609,'DEQ TAC List'!$I$3:$I$609,"")</f>
        <v>0</v>
      </c>
    </row>
    <row r="29" spans="1:12" x14ac:dyDescent="0.25">
      <c r="A29" s="51"/>
      <c r="B29" s="191"/>
      <c r="C29" s="192" t="str">
        <f t="shared" si="0"/>
        <v/>
      </c>
      <c r="D29" s="193"/>
      <c r="E29" s="194"/>
      <c r="F29" s="234"/>
      <c r="G29" s="51"/>
      <c r="H29" s="237"/>
      <c r="I29" s="240" t="str">
        <f>IF(A29="",IF(CONCATENATE(B29,C29,D29,E29,F29,G29,H29)="","",ws3_EU_ID_blank),IF(ISERROR(MATCH(A29,tbWS_2[EU_ID],0)),ws3_matching_error_msg,F29*IF(D29="Y",1,1-E29)*INDEX(tbWS_2[Activity],MATCH(A29,tbWS_2[EU_ID],0))))</f>
        <v/>
      </c>
      <c r="J29" s="44" t="str">
        <f t="shared" si="1"/>
        <v/>
      </c>
      <c r="K29" s="252" t="str">
        <f>IF(B29="","",IF(ISNA(VLOOKUP(J29,$J$8:K28,1,FALSE)),MAX($K$8:K28)+1,0))</f>
        <v/>
      </c>
      <c r="L29" s="252">
        <f>_xlfn.XLOOKUP(B29,'DEQ TAC List'!$B$3:$B$609,'DEQ TAC List'!$I$3:$I$609,"")</f>
        <v>0</v>
      </c>
    </row>
    <row r="30" spans="1:12" x14ac:dyDescent="0.25">
      <c r="A30" s="51"/>
      <c r="B30" s="191"/>
      <c r="C30" s="192" t="str">
        <f t="shared" si="0"/>
        <v/>
      </c>
      <c r="D30" s="193"/>
      <c r="E30" s="194"/>
      <c r="F30" s="234"/>
      <c r="G30" s="51"/>
      <c r="H30" s="237"/>
      <c r="I30" s="240" t="str">
        <f>IF(A30="",IF(CONCATENATE(B30,C30,D30,E30,F30,G30,H30)="","",ws3_EU_ID_blank),IF(ISERROR(MATCH(A30,tbWS_2[EU_ID],0)),ws3_matching_error_msg,F30*IF(D30="Y",1,1-E30)*INDEX(tbWS_2[Activity],MATCH(A30,tbWS_2[EU_ID],0))))</f>
        <v/>
      </c>
      <c r="J30" s="44" t="str">
        <f t="shared" si="1"/>
        <v/>
      </c>
      <c r="K30" s="252" t="str">
        <f>IF(B30="","",IF(ISNA(VLOOKUP(J30,$J$8:K29,1,FALSE)),MAX($K$8:K29)+1,0))</f>
        <v/>
      </c>
      <c r="L30" s="252">
        <f>_xlfn.XLOOKUP(B30,'DEQ TAC List'!$B$3:$B$609,'DEQ TAC List'!$I$3:$I$609,"")</f>
        <v>0</v>
      </c>
    </row>
    <row r="31" spans="1:12" x14ac:dyDescent="0.25">
      <c r="A31" s="51"/>
      <c r="B31" s="191"/>
      <c r="C31" s="192" t="str">
        <f t="shared" si="0"/>
        <v/>
      </c>
      <c r="D31" s="193"/>
      <c r="E31" s="194"/>
      <c r="F31" s="234"/>
      <c r="G31" s="51"/>
      <c r="H31" s="237"/>
      <c r="I31" s="240" t="str">
        <f>IF(A31="",IF(CONCATENATE(B31,C31,D31,E31,F31,G31,H31)="","",ws3_EU_ID_blank),IF(ISERROR(MATCH(A31,tbWS_2[EU_ID],0)),ws3_matching_error_msg,F31*IF(D31="Y",1,1-E31)*INDEX(tbWS_2[Activity],MATCH(A31,tbWS_2[EU_ID],0))))</f>
        <v/>
      </c>
      <c r="J31" s="44" t="str">
        <f t="shared" si="1"/>
        <v/>
      </c>
      <c r="K31" s="252" t="str">
        <f>IF(B31="","",IF(ISNA(VLOOKUP(J31,$J$8:K30,1,FALSE)),MAX($K$8:K30)+1,0))</f>
        <v/>
      </c>
      <c r="L31" s="252">
        <f>_xlfn.XLOOKUP(B31,'DEQ TAC List'!$B$3:$B$609,'DEQ TAC List'!$I$3:$I$609,"")</f>
        <v>0</v>
      </c>
    </row>
    <row r="32" spans="1:12" x14ac:dyDescent="0.25">
      <c r="A32" s="51"/>
      <c r="B32" s="191"/>
      <c r="C32" s="192" t="str">
        <f t="shared" si="0"/>
        <v/>
      </c>
      <c r="D32" s="193"/>
      <c r="E32" s="194"/>
      <c r="F32" s="234"/>
      <c r="G32" s="51"/>
      <c r="H32" s="237"/>
      <c r="I32" s="240" t="str">
        <f>IF(A32="",IF(CONCATENATE(B32,C32,D32,E32,F32,G32,H32)="","",ws3_EU_ID_blank),IF(ISERROR(MATCH(A32,tbWS_2[EU_ID],0)),ws3_matching_error_msg,F32*IF(D32="Y",1,1-E32)*INDEX(tbWS_2[Activity],MATCH(A32,tbWS_2[EU_ID],0))))</f>
        <v/>
      </c>
      <c r="J32" s="44" t="str">
        <f t="shared" si="1"/>
        <v/>
      </c>
      <c r="K32" s="252" t="str">
        <f>IF(B32="","",IF(ISNA(VLOOKUP(J32,$J$8:K31,1,FALSE)),MAX($K$8:K31)+1,0))</f>
        <v/>
      </c>
      <c r="L32" s="252">
        <f>_xlfn.XLOOKUP(B32,'DEQ TAC List'!$B$3:$B$609,'DEQ TAC List'!$I$3:$I$609,"")</f>
        <v>0</v>
      </c>
    </row>
    <row r="33" spans="1:12" x14ac:dyDescent="0.25">
      <c r="A33" s="51"/>
      <c r="B33" s="191"/>
      <c r="C33" s="192" t="str">
        <f t="shared" si="0"/>
        <v/>
      </c>
      <c r="D33" s="193"/>
      <c r="E33" s="194"/>
      <c r="F33" s="234"/>
      <c r="G33" s="51"/>
      <c r="H33" s="237"/>
      <c r="I33" s="240" t="str">
        <f>IF(A33="",IF(CONCATENATE(B33,C33,D33,E33,F33,G33,H33)="","",ws3_EU_ID_blank),IF(ISERROR(MATCH(A33,tbWS_2[EU_ID],0)),ws3_matching_error_msg,F33*IF(D33="Y",1,1-E33)*INDEX(tbWS_2[Activity],MATCH(A33,tbWS_2[EU_ID],0))))</f>
        <v/>
      </c>
      <c r="J33" s="44" t="str">
        <f t="shared" si="1"/>
        <v/>
      </c>
      <c r="K33" s="252" t="str">
        <f>IF(B33="","",IF(ISNA(VLOOKUP(J33,$J$8:K32,1,FALSE)),MAX($K$8:K32)+1,0))</f>
        <v/>
      </c>
      <c r="L33" s="252">
        <f>_xlfn.XLOOKUP(B33,'DEQ TAC List'!$B$3:$B$609,'DEQ TAC List'!$I$3:$I$609,"")</f>
        <v>0</v>
      </c>
    </row>
    <row r="34" spans="1:12" x14ac:dyDescent="0.25">
      <c r="A34" s="51"/>
      <c r="B34" s="191"/>
      <c r="C34" s="192" t="str">
        <f t="shared" si="0"/>
        <v/>
      </c>
      <c r="D34" s="193"/>
      <c r="E34" s="194"/>
      <c r="F34" s="234"/>
      <c r="G34" s="51"/>
      <c r="H34" s="237"/>
      <c r="I34" s="240" t="str">
        <f>IF(A34="",IF(CONCATENATE(B34,C34,D34,E34,F34,G34,H34)="","",ws3_EU_ID_blank),IF(ISERROR(MATCH(A34,tbWS_2[EU_ID],0)),ws3_matching_error_msg,F34*IF(D34="Y",1,1-E34)*INDEX(tbWS_2[Activity],MATCH(A34,tbWS_2[EU_ID],0))))</f>
        <v/>
      </c>
      <c r="J34" s="44" t="str">
        <f t="shared" si="1"/>
        <v/>
      </c>
      <c r="K34" s="252" t="str">
        <f>IF(B34="","",IF(ISNA(VLOOKUP(J34,$J$8:K33,1,FALSE)),MAX($K$8:K33)+1,0))</f>
        <v/>
      </c>
      <c r="L34" s="252">
        <f>_xlfn.XLOOKUP(B34,'DEQ TAC List'!$B$3:$B$609,'DEQ TAC List'!$I$3:$I$609,"")</f>
        <v>0</v>
      </c>
    </row>
    <row r="35" spans="1:12" x14ac:dyDescent="0.25">
      <c r="A35" s="51"/>
      <c r="B35" s="191"/>
      <c r="C35" s="192" t="str">
        <f t="shared" si="0"/>
        <v/>
      </c>
      <c r="D35" s="193"/>
      <c r="E35" s="194"/>
      <c r="F35" s="234"/>
      <c r="G35" s="51"/>
      <c r="H35" s="237"/>
      <c r="I35" s="240" t="str">
        <f>IF(A35="",IF(CONCATENATE(B35,C35,D35,E35,F35,G35,H35)="","",ws3_EU_ID_blank),IF(ISERROR(MATCH(A35,tbWS_2[EU_ID],0)),ws3_matching_error_msg,F35*IF(D35="Y",1,1-E35)*INDEX(tbWS_2[Activity],MATCH(A35,tbWS_2[EU_ID],0))))</f>
        <v/>
      </c>
      <c r="J35" s="44" t="str">
        <f t="shared" si="1"/>
        <v/>
      </c>
      <c r="K35" s="252" t="str">
        <f>IF(B35="","",IF(ISNA(VLOOKUP(J35,$J$8:K34,1,FALSE)),MAX($K$8:K34)+1,0))</f>
        <v/>
      </c>
      <c r="L35" s="252">
        <f>_xlfn.XLOOKUP(B35,'DEQ TAC List'!$B$3:$B$609,'DEQ TAC List'!$I$3:$I$609,"")</f>
        <v>0</v>
      </c>
    </row>
    <row r="36" spans="1:12" x14ac:dyDescent="0.25">
      <c r="A36" s="51"/>
      <c r="B36" s="191"/>
      <c r="C36" s="192" t="str">
        <f t="shared" si="0"/>
        <v/>
      </c>
      <c r="D36" s="193"/>
      <c r="E36" s="194"/>
      <c r="F36" s="234"/>
      <c r="G36" s="51"/>
      <c r="H36" s="237"/>
      <c r="I36" s="240" t="str">
        <f>IF(A36="",IF(CONCATENATE(B36,C36,D36,E36,F36,G36,H36)="","",ws3_EU_ID_blank),IF(ISERROR(MATCH(A36,tbWS_2[EU_ID],0)),ws3_matching_error_msg,F36*IF(D36="Y",1,1-E36)*INDEX(tbWS_2[Activity],MATCH(A36,tbWS_2[EU_ID],0))))</f>
        <v/>
      </c>
      <c r="J36" s="44" t="str">
        <f t="shared" si="1"/>
        <v/>
      </c>
      <c r="K36" s="252" t="str">
        <f>IF(B36="","",IF(ISNA(VLOOKUP(J36,$J$8:K35,1,FALSE)),MAX($K$8:K35)+1,0))</f>
        <v/>
      </c>
      <c r="L36" s="252">
        <f>_xlfn.XLOOKUP(B36,'DEQ TAC List'!$B$3:$B$609,'DEQ TAC List'!$I$3:$I$609,"")</f>
        <v>0</v>
      </c>
    </row>
    <row r="37" spans="1:12" x14ac:dyDescent="0.25">
      <c r="A37" s="51"/>
      <c r="B37" s="191"/>
      <c r="C37" s="192" t="str">
        <f t="shared" si="0"/>
        <v/>
      </c>
      <c r="D37" s="193"/>
      <c r="E37" s="194"/>
      <c r="F37" s="234"/>
      <c r="G37" s="51"/>
      <c r="H37" s="237"/>
      <c r="I37" s="240" t="str">
        <f>IF(A37="",IF(CONCATENATE(B37,C37,D37,E37,F37,G37,H37)="","",ws3_EU_ID_blank),IF(ISERROR(MATCH(A37,tbWS_2[EU_ID],0)),ws3_matching_error_msg,F37*IF(D37="Y",1,1-E37)*INDEX(tbWS_2[Activity],MATCH(A37,tbWS_2[EU_ID],0))))</f>
        <v/>
      </c>
      <c r="J37" s="44" t="str">
        <f t="shared" si="1"/>
        <v/>
      </c>
      <c r="K37" s="252" t="str">
        <f>IF(B37="","",IF(ISNA(VLOOKUP(J37,$J$8:K36,1,FALSE)),MAX($K$8:K36)+1,0))</f>
        <v/>
      </c>
      <c r="L37" s="252">
        <f>_xlfn.XLOOKUP(B37,'DEQ TAC List'!$B$3:$B$609,'DEQ TAC List'!$I$3:$I$609,"")</f>
        <v>0</v>
      </c>
    </row>
    <row r="38" spans="1:12" x14ac:dyDescent="0.25">
      <c r="A38" s="51"/>
      <c r="B38" s="191"/>
      <c r="C38" s="192" t="str">
        <f t="shared" si="0"/>
        <v/>
      </c>
      <c r="D38" s="193"/>
      <c r="E38" s="194"/>
      <c r="F38" s="234"/>
      <c r="G38" s="51"/>
      <c r="H38" s="237"/>
      <c r="I38" s="240" t="str">
        <f>IF(A38="",IF(CONCATENATE(B38,C38,D38,E38,F38,G38,H38)="","",ws3_EU_ID_blank),IF(ISERROR(MATCH(A38,tbWS_2[EU_ID],0)),ws3_matching_error_msg,F38*IF(D38="Y",1,1-E38)*INDEX(tbWS_2[Activity],MATCH(A38,tbWS_2[EU_ID],0))))</f>
        <v/>
      </c>
      <c r="J38" s="44" t="str">
        <f t="shared" si="1"/>
        <v/>
      </c>
      <c r="K38" s="252" t="str">
        <f>IF(B38="","",IF(ISNA(VLOOKUP(J38,$J$8:K37,1,FALSE)),MAX($K$8:K37)+1,0))</f>
        <v/>
      </c>
      <c r="L38" s="252">
        <f>_xlfn.XLOOKUP(B38,'DEQ TAC List'!$B$3:$B$609,'DEQ TAC List'!$I$3:$I$609,"")</f>
        <v>0</v>
      </c>
    </row>
    <row r="39" spans="1:12" x14ac:dyDescent="0.25">
      <c r="A39" s="51"/>
      <c r="B39" s="191"/>
      <c r="C39" s="192" t="str">
        <f t="shared" si="0"/>
        <v/>
      </c>
      <c r="D39" s="193"/>
      <c r="E39" s="194"/>
      <c r="F39" s="234"/>
      <c r="G39" s="51"/>
      <c r="H39" s="237"/>
      <c r="I39" s="240" t="str">
        <f>IF(A39="",IF(CONCATENATE(B39,C39,D39,E39,F39,G39,H39)="","",ws3_EU_ID_blank),IF(ISERROR(MATCH(A39,tbWS_2[EU_ID],0)),ws3_matching_error_msg,F39*IF(D39="Y",1,1-E39)*INDEX(tbWS_2[Activity],MATCH(A39,tbWS_2[EU_ID],0))))</f>
        <v/>
      </c>
      <c r="J39" s="44" t="str">
        <f t="shared" si="1"/>
        <v/>
      </c>
      <c r="K39" s="252" t="str">
        <f>IF(B39="","",IF(ISNA(VLOOKUP(J39,$J$8:K38,1,FALSE)),MAX($K$8:K38)+1,0))</f>
        <v/>
      </c>
      <c r="L39" s="252">
        <f>_xlfn.XLOOKUP(B39,'DEQ TAC List'!$B$3:$B$609,'DEQ TAC List'!$I$3:$I$609,"")</f>
        <v>0</v>
      </c>
    </row>
    <row r="40" spans="1:12" x14ac:dyDescent="0.25">
      <c r="A40" s="51"/>
      <c r="B40" s="191"/>
      <c r="C40" s="192" t="str">
        <f t="shared" si="0"/>
        <v/>
      </c>
      <c r="D40" s="193"/>
      <c r="E40" s="194"/>
      <c r="F40" s="234"/>
      <c r="G40" s="51"/>
      <c r="H40" s="237"/>
      <c r="I40" s="240" t="str">
        <f>IF(A40="",IF(CONCATENATE(B40,C40,D40,E40,F40,G40,H40)="","",ws3_EU_ID_blank),IF(ISERROR(MATCH(A40,tbWS_2[EU_ID],0)),ws3_matching_error_msg,F40*IF(D40="Y",1,1-E40)*INDEX(tbWS_2[Activity],MATCH(A40,tbWS_2[EU_ID],0))))</f>
        <v/>
      </c>
      <c r="J40" s="44" t="str">
        <f t="shared" si="1"/>
        <v/>
      </c>
      <c r="K40" s="252" t="str">
        <f>IF(B40="","",IF(ISNA(VLOOKUP(J40,$J$8:K39,1,FALSE)),MAX($K$8:K39)+1,0))</f>
        <v/>
      </c>
      <c r="L40" s="252">
        <f>_xlfn.XLOOKUP(B40,'DEQ TAC List'!$B$3:$B$609,'DEQ TAC List'!$I$3:$I$609,"")</f>
        <v>0</v>
      </c>
    </row>
    <row r="41" spans="1:12" x14ac:dyDescent="0.25">
      <c r="A41" s="51"/>
      <c r="B41" s="191"/>
      <c r="C41" s="192" t="str">
        <f t="shared" si="0"/>
        <v/>
      </c>
      <c r="D41" s="193"/>
      <c r="E41" s="194"/>
      <c r="F41" s="234"/>
      <c r="G41" s="51"/>
      <c r="H41" s="237"/>
      <c r="I41" s="240" t="str">
        <f>IF(A41="",IF(CONCATENATE(B41,C41,D41,E41,F41,G41,H41)="","",ws3_EU_ID_blank),IF(ISERROR(MATCH(A41,tbWS_2[EU_ID],0)),ws3_matching_error_msg,F41*IF(D41="Y",1,1-E41)*INDEX(tbWS_2[Activity],MATCH(A41,tbWS_2[EU_ID],0))))</f>
        <v/>
      </c>
      <c r="J41" s="44" t="str">
        <f t="shared" si="1"/>
        <v/>
      </c>
      <c r="K41" s="252" t="str">
        <f>IF(B41="","",IF(ISNA(VLOOKUP(J41,$J$8:K40,1,FALSE)),MAX($K$8:K40)+1,0))</f>
        <v/>
      </c>
      <c r="L41" s="252">
        <f>_xlfn.XLOOKUP(B41,'DEQ TAC List'!$B$3:$B$609,'DEQ TAC List'!$I$3:$I$609,"")</f>
        <v>0</v>
      </c>
    </row>
    <row r="42" spans="1:12" x14ac:dyDescent="0.25">
      <c r="A42" s="51"/>
      <c r="B42" s="191"/>
      <c r="C42" s="192" t="str">
        <f t="shared" si="0"/>
        <v/>
      </c>
      <c r="D42" s="193"/>
      <c r="E42" s="194"/>
      <c r="F42" s="234"/>
      <c r="G42" s="51"/>
      <c r="H42" s="237"/>
      <c r="I42" s="240" t="str">
        <f>IF(A42="",IF(CONCATENATE(B42,C42,D42,E42,F42,G42,H42)="","",ws3_EU_ID_blank),IF(ISERROR(MATCH(A42,tbWS_2[EU_ID],0)),ws3_matching_error_msg,F42*IF(D42="Y",1,1-E42)*INDEX(tbWS_2[Activity],MATCH(A42,tbWS_2[EU_ID],0))))</f>
        <v/>
      </c>
      <c r="J42" s="44" t="str">
        <f t="shared" si="1"/>
        <v/>
      </c>
      <c r="K42" s="252" t="str">
        <f>IF(B42="","",IF(ISNA(VLOOKUP(J42,$J$8:K41,1,FALSE)),MAX($K$8:K41)+1,0))</f>
        <v/>
      </c>
      <c r="L42" s="252">
        <f>_xlfn.XLOOKUP(B42,'DEQ TAC List'!$B$3:$B$609,'DEQ TAC List'!$I$3:$I$609,"")</f>
        <v>0</v>
      </c>
    </row>
    <row r="43" spans="1:12" x14ac:dyDescent="0.25">
      <c r="A43" s="51"/>
      <c r="B43" s="191"/>
      <c r="C43" s="192" t="str">
        <f t="shared" si="0"/>
        <v/>
      </c>
      <c r="D43" s="193"/>
      <c r="E43" s="194"/>
      <c r="F43" s="234"/>
      <c r="G43" s="51"/>
      <c r="H43" s="237"/>
      <c r="I43" s="240" t="str">
        <f>IF(A43="",IF(CONCATENATE(B43,C43,D43,E43,F43,G43,H43)="","",ws3_EU_ID_blank),IF(ISERROR(MATCH(A43,tbWS_2[EU_ID],0)),ws3_matching_error_msg,F43*IF(D43="Y",1,1-E43)*INDEX(tbWS_2[Activity],MATCH(A43,tbWS_2[EU_ID],0))))</f>
        <v/>
      </c>
      <c r="J43" s="44" t="str">
        <f t="shared" si="1"/>
        <v/>
      </c>
      <c r="K43" s="252" t="str">
        <f>IF(B43="","",IF(ISNA(VLOOKUP(J43,$J$8:K42,1,FALSE)),MAX($K$8:K42)+1,0))</f>
        <v/>
      </c>
      <c r="L43" s="252">
        <f>_xlfn.XLOOKUP(B43,'DEQ TAC List'!$B$3:$B$609,'DEQ TAC List'!$I$3:$I$609,"")</f>
        <v>0</v>
      </c>
    </row>
    <row r="44" spans="1:12" x14ac:dyDescent="0.25">
      <c r="A44" s="51"/>
      <c r="B44" s="191"/>
      <c r="C44" s="192" t="str">
        <f t="shared" si="0"/>
        <v/>
      </c>
      <c r="D44" s="193"/>
      <c r="E44" s="194"/>
      <c r="F44" s="234"/>
      <c r="G44" s="51"/>
      <c r="H44" s="237"/>
      <c r="I44" s="240" t="str">
        <f>IF(A44="",IF(CONCATENATE(B44,C44,D44,E44,F44,G44,H44)="","",ws3_EU_ID_blank),IF(ISERROR(MATCH(A44,tbWS_2[EU_ID],0)),ws3_matching_error_msg,F44*IF(D44="Y",1,1-E44)*INDEX(tbWS_2[Activity],MATCH(A44,tbWS_2[EU_ID],0))))</f>
        <v/>
      </c>
      <c r="J44" s="44" t="str">
        <f t="shared" si="1"/>
        <v/>
      </c>
      <c r="K44" s="252" t="str">
        <f>IF(B44="","",IF(ISNA(VLOOKUP(J44,$J$8:K43,1,FALSE)),MAX($K$8:K43)+1,0))</f>
        <v/>
      </c>
      <c r="L44" s="252">
        <f>_xlfn.XLOOKUP(B44,'DEQ TAC List'!$B$3:$B$609,'DEQ TAC List'!$I$3:$I$609,"")</f>
        <v>0</v>
      </c>
    </row>
    <row r="45" spans="1:12" x14ac:dyDescent="0.25">
      <c r="A45" s="51"/>
      <c r="B45" s="191"/>
      <c r="C45" s="192" t="str">
        <f t="shared" si="0"/>
        <v/>
      </c>
      <c r="D45" s="193"/>
      <c r="E45" s="194"/>
      <c r="F45" s="234"/>
      <c r="G45" s="51"/>
      <c r="H45" s="237"/>
      <c r="I45" s="240" t="str">
        <f>IF(A45="",IF(CONCATENATE(B45,C45,D45,E45,F45,G45,H45)="","",ws3_EU_ID_blank),IF(ISERROR(MATCH(A45,tbWS_2[EU_ID],0)),ws3_matching_error_msg,F45*IF(D45="Y",1,1-E45)*INDEX(tbWS_2[Activity],MATCH(A45,tbWS_2[EU_ID],0))))</f>
        <v/>
      </c>
      <c r="J45" s="44" t="str">
        <f t="shared" si="1"/>
        <v/>
      </c>
      <c r="K45" s="252" t="str">
        <f>IF(B45="","",IF(ISNA(VLOOKUP(J45,$J$8:K44,1,FALSE)),MAX($K$8:K44)+1,0))</f>
        <v/>
      </c>
      <c r="L45" s="252">
        <f>_xlfn.XLOOKUP(B45,'DEQ TAC List'!$B$3:$B$609,'DEQ TAC List'!$I$3:$I$609,"")</f>
        <v>0</v>
      </c>
    </row>
    <row r="46" spans="1:12" x14ac:dyDescent="0.25">
      <c r="A46" s="51"/>
      <c r="B46" s="191"/>
      <c r="C46" s="192" t="str">
        <f t="shared" si="0"/>
        <v/>
      </c>
      <c r="D46" s="193"/>
      <c r="E46" s="194"/>
      <c r="F46" s="234"/>
      <c r="G46" s="51"/>
      <c r="H46" s="237"/>
      <c r="I46" s="240" t="str">
        <f>IF(A46="",IF(CONCATENATE(B46,C46,D46,E46,F46,G46,H46)="","",ws3_EU_ID_blank),IF(ISERROR(MATCH(A46,tbWS_2[EU_ID],0)),ws3_matching_error_msg,F46*IF(D46="Y",1,1-E46)*INDEX(tbWS_2[Activity],MATCH(A46,tbWS_2[EU_ID],0))))</f>
        <v/>
      </c>
      <c r="J46" s="44" t="str">
        <f t="shared" si="1"/>
        <v/>
      </c>
      <c r="K46" s="252" t="str">
        <f>IF(B46="","",IF(ISNA(VLOOKUP(J46,$J$8:K45,1,FALSE)),MAX($K$8:K45)+1,0))</f>
        <v/>
      </c>
      <c r="L46" s="252">
        <f>_xlfn.XLOOKUP(B46,'DEQ TAC List'!$B$3:$B$609,'DEQ TAC List'!$I$3:$I$609,"")</f>
        <v>0</v>
      </c>
    </row>
    <row r="47" spans="1:12" x14ac:dyDescent="0.25">
      <c r="A47" s="51"/>
      <c r="B47" s="191"/>
      <c r="C47" s="192" t="str">
        <f t="shared" si="0"/>
        <v/>
      </c>
      <c r="D47" s="193"/>
      <c r="E47" s="194"/>
      <c r="F47" s="234"/>
      <c r="G47" s="51"/>
      <c r="H47" s="237"/>
      <c r="I47" s="240" t="str">
        <f>IF(A47="",IF(CONCATENATE(B47,C47,D47,E47,F47,G47,H47)="","",ws3_EU_ID_blank),IF(ISERROR(MATCH(A47,tbWS_2[EU_ID],0)),ws3_matching_error_msg,F47*IF(D47="Y",1,1-E47)*INDEX(tbWS_2[Activity],MATCH(A47,tbWS_2[EU_ID],0))))</f>
        <v/>
      </c>
      <c r="J47" s="44" t="str">
        <f t="shared" si="1"/>
        <v/>
      </c>
      <c r="K47" s="252" t="str">
        <f>IF(B47="","",IF(ISNA(VLOOKUP(J47,$J$8:K46,1,FALSE)),MAX($K$8:K46)+1,0))</f>
        <v/>
      </c>
      <c r="L47" s="252">
        <f>_xlfn.XLOOKUP(B47,'DEQ TAC List'!$B$3:$B$609,'DEQ TAC List'!$I$3:$I$609,"")</f>
        <v>0</v>
      </c>
    </row>
    <row r="48" spans="1:12" x14ac:dyDescent="0.25">
      <c r="A48" s="51"/>
      <c r="B48" s="191"/>
      <c r="C48" s="192" t="str">
        <f t="shared" si="0"/>
        <v/>
      </c>
      <c r="D48" s="193"/>
      <c r="E48" s="194"/>
      <c r="F48" s="234"/>
      <c r="G48" s="51"/>
      <c r="H48" s="237"/>
      <c r="I48" s="240" t="str">
        <f>IF(A48="",IF(CONCATENATE(B48,C48,D48,E48,F48,G48,H48)="","",ws3_EU_ID_blank),IF(ISERROR(MATCH(A48,tbWS_2[EU_ID],0)),ws3_matching_error_msg,F48*IF(D48="Y",1,1-E48)*INDEX(tbWS_2[Activity],MATCH(A48,tbWS_2[EU_ID],0))))</f>
        <v/>
      </c>
      <c r="J48" s="44" t="str">
        <f>IF(AND(B48="",C48=""),"",IFERROR(IF(OR(B48="",B48="No CAS"),INDEX(sequence_IDs,MATCH(C48,chemical_names,0)),INDEX(sequence_IDs,MATCH(B48,CAS_numbers,0))),"?"))</f>
        <v/>
      </c>
      <c r="K48" s="252" t="str">
        <f>IF(B48="","",IF(ISNA(VLOOKUP(J48,$J$8:K47,1,FALSE)),MAX($K$8:K47)+1,0))</f>
        <v/>
      </c>
      <c r="L48" s="252">
        <f>_xlfn.XLOOKUP(B48,'DEQ TAC List'!$B$3:$B$609,'DEQ TAC List'!$I$3:$I$609,"")</f>
        <v>0</v>
      </c>
    </row>
    <row r="49" spans="1:12" x14ac:dyDescent="0.25">
      <c r="A49" s="51"/>
      <c r="B49" s="191"/>
      <c r="C49" s="192" t="str">
        <f t="shared" si="0"/>
        <v/>
      </c>
      <c r="D49" s="193"/>
      <c r="E49" s="194"/>
      <c r="F49" s="234"/>
      <c r="G49" s="51"/>
      <c r="H49" s="237"/>
      <c r="I49" s="240" t="str">
        <f>IF(A49="",IF(CONCATENATE(B49,C49,D49,E49,F49,G49,H49)="","",ws3_EU_ID_blank),IF(ISERROR(MATCH(A49,tbWS_2[EU_ID],0)),ws3_matching_error_msg,F49*IF(D49="Y",1,1-E49)*INDEX(tbWS_2[Activity],MATCH(A49,tbWS_2[EU_ID],0))))</f>
        <v/>
      </c>
      <c r="J49" s="44" t="str">
        <f t="shared" si="1"/>
        <v/>
      </c>
      <c r="K49" s="252" t="str">
        <f>IF(B49="","",IF(ISNA(VLOOKUP(J49,$J$8:K48,1,FALSE)),MAX($K$8:K48)+1,0))</f>
        <v/>
      </c>
      <c r="L49" s="252">
        <f>_xlfn.XLOOKUP(B49,'DEQ TAC List'!$B$3:$B$609,'DEQ TAC List'!$I$3:$I$609,"")</f>
        <v>0</v>
      </c>
    </row>
    <row r="50" spans="1:12" x14ac:dyDescent="0.25">
      <c r="A50" s="51"/>
      <c r="B50" s="191"/>
      <c r="C50" s="192" t="str">
        <f t="shared" si="0"/>
        <v/>
      </c>
      <c r="D50" s="193"/>
      <c r="E50" s="194"/>
      <c r="F50" s="234"/>
      <c r="G50" s="51"/>
      <c r="H50" s="237"/>
      <c r="I50" s="240" t="str">
        <f>IF(A50="",IF(CONCATENATE(B50,C50,D50,E50,F50,G50,H50)="","",ws3_EU_ID_blank),IF(ISERROR(MATCH(A50,tbWS_2[EU_ID],0)),ws3_matching_error_msg,F50*IF(D50="Y",1,1-E50)*INDEX(tbWS_2[Activity],MATCH(A50,tbWS_2[EU_ID],0))))</f>
        <v/>
      </c>
      <c r="J50" s="44" t="str">
        <f t="shared" si="1"/>
        <v/>
      </c>
      <c r="K50" s="252" t="str">
        <f>IF(B50="","",IF(ISNA(VLOOKUP(J50,$J$8:K49,1,FALSE)),MAX($K$8:K49)+1,0))</f>
        <v/>
      </c>
      <c r="L50" s="252">
        <f>_xlfn.XLOOKUP(B50,'DEQ TAC List'!$B$3:$B$609,'DEQ TAC List'!$I$3:$I$609,"")</f>
        <v>0</v>
      </c>
    </row>
    <row r="51" spans="1:12" x14ac:dyDescent="0.25">
      <c r="A51" s="51"/>
      <c r="B51" s="191"/>
      <c r="C51" s="192" t="str">
        <f t="shared" si="0"/>
        <v/>
      </c>
      <c r="D51" s="193"/>
      <c r="E51" s="194"/>
      <c r="F51" s="234"/>
      <c r="G51" s="51"/>
      <c r="H51" s="237"/>
      <c r="I51" s="240" t="str">
        <f>IF(A51="",IF(CONCATENATE(B51,C51,D51,E51,F51,G51,H51)="","",ws3_EU_ID_blank),IF(ISERROR(MATCH(A51,tbWS_2[EU_ID],0)),ws3_matching_error_msg,F51*IF(D51="Y",1,1-E51)*INDEX(tbWS_2[Activity],MATCH(A51,tbWS_2[EU_ID],0))))</f>
        <v/>
      </c>
      <c r="J51" s="44" t="str">
        <f t="shared" si="1"/>
        <v/>
      </c>
      <c r="K51" s="252" t="str">
        <f>IF(B51="","",IF(ISNA(VLOOKUP(J51,$J$8:K50,1,FALSE)),MAX($K$8:K50)+1,0))</f>
        <v/>
      </c>
      <c r="L51" s="252">
        <f>_xlfn.XLOOKUP(B51,'DEQ TAC List'!$B$3:$B$609,'DEQ TAC List'!$I$3:$I$609,"")</f>
        <v>0</v>
      </c>
    </row>
    <row r="52" spans="1:12" x14ac:dyDescent="0.25">
      <c r="A52" s="51"/>
      <c r="B52" s="191"/>
      <c r="C52" s="192" t="str">
        <f t="shared" si="0"/>
        <v/>
      </c>
      <c r="D52" s="193"/>
      <c r="E52" s="194"/>
      <c r="F52" s="234"/>
      <c r="G52" s="51"/>
      <c r="H52" s="237"/>
      <c r="I52" s="240" t="str">
        <f>IF(A52="",IF(CONCATENATE(B52,C52,D52,E52,F52,G52,H52)="","",ws3_EU_ID_blank),IF(ISERROR(MATCH(A52,tbWS_2[EU_ID],0)),ws3_matching_error_msg,F52*IF(D52="Y",1,1-E52)*INDEX(tbWS_2[Activity],MATCH(A52,tbWS_2[EU_ID],0))))</f>
        <v/>
      </c>
      <c r="J52" s="44" t="str">
        <f t="shared" si="1"/>
        <v/>
      </c>
      <c r="K52" s="252" t="str">
        <f>IF(B52="","",IF(ISNA(VLOOKUP(J52,$J$8:K51,1,FALSE)),MAX($K$8:K51)+1,0))</f>
        <v/>
      </c>
      <c r="L52" s="252">
        <f>_xlfn.XLOOKUP(B52,'DEQ TAC List'!$B$3:$B$609,'DEQ TAC List'!$I$3:$I$609,"")</f>
        <v>0</v>
      </c>
    </row>
    <row r="53" spans="1:12" x14ac:dyDescent="0.25">
      <c r="A53" s="51"/>
      <c r="B53" s="191"/>
      <c r="C53" s="192" t="str">
        <f t="shared" si="0"/>
        <v/>
      </c>
      <c r="D53" s="193"/>
      <c r="E53" s="194"/>
      <c r="F53" s="234"/>
      <c r="G53" s="51"/>
      <c r="H53" s="237"/>
      <c r="I53" s="240" t="str">
        <f>IF(A53="",IF(CONCATENATE(B53,C53,D53,E53,F53,G53,H53)="","",ws3_EU_ID_blank),IF(ISERROR(MATCH(A53,tbWS_2[EU_ID],0)),ws3_matching_error_msg,F53*IF(D53="Y",1,1-E53)*INDEX(tbWS_2[Activity],MATCH(A53,tbWS_2[EU_ID],0))))</f>
        <v/>
      </c>
      <c r="J53" s="44" t="str">
        <f t="shared" si="1"/>
        <v/>
      </c>
      <c r="K53" s="252" t="str">
        <f>IF(B53="","",IF(ISNA(VLOOKUP(J53,$J$8:K52,1,FALSE)),MAX($K$8:K52)+1,0))</f>
        <v/>
      </c>
      <c r="L53" s="252">
        <f>_xlfn.XLOOKUP(B53,'DEQ TAC List'!$B$3:$B$609,'DEQ TAC List'!$I$3:$I$609,"")</f>
        <v>0</v>
      </c>
    </row>
    <row r="54" spans="1:12" x14ac:dyDescent="0.25">
      <c r="A54" s="51"/>
      <c r="B54" s="191"/>
      <c r="C54" s="192" t="str">
        <f t="shared" si="0"/>
        <v/>
      </c>
      <c r="D54" s="193"/>
      <c r="E54" s="194"/>
      <c r="F54" s="234"/>
      <c r="G54" s="51"/>
      <c r="H54" s="237"/>
      <c r="I54" s="240" t="str">
        <f>IF(A54="",IF(CONCATENATE(B54,C54,D54,E54,F54,G54,H54)="","",ws3_EU_ID_blank),IF(ISERROR(MATCH(A54,tbWS_2[EU_ID],0)),ws3_matching_error_msg,F54*IF(D54="Y",1,1-E54)*INDEX(tbWS_2[Activity],MATCH(A54,tbWS_2[EU_ID],0))))</f>
        <v/>
      </c>
      <c r="J54" s="44" t="str">
        <f t="shared" si="1"/>
        <v/>
      </c>
      <c r="K54" s="252" t="str">
        <f>IF(B54="","",IF(ISNA(VLOOKUP(J54,$J$8:K53,1,FALSE)),MAX($K$8:K53)+1,0))</f>
        <v/>
      </c>
      <c r="L54" s="252">
        <f>_xlfn.XLOOKUP(B54,'DEQ TAC List'!$B$3:$B$609,'DEQ TAC List'!$I$3:$I$609,"")</f>
        <v>0</v>
      </c>
    </row>
    <row r="55" spans="1:12" x14ac:dyDescent="0.25">
      <c r="A55" s="51"/>
      <c r="B55" s="191"/>
      <c r="C55" s="192" t="str">
        <f t="shared" si="0"/>
        <v/>
      </c>
      <c r="D55" s="193"/>
      <c r="E55" s="194"/>
      <c r="F55" s="234"/>
      <c r="G55" s="51"/>
      <c r="H55" s="237"/>
      <c r="I55" s="240" t="str">
        <f>IF(A55="",IF(CONCATENATE(B55,C55,D55,E55,F55,G55,H55)="","",ws3_EU_ID_blank),IF(ISERROR(MATCH(A55,tbWS_2[EU_ID],0)),ws3_matching_error_msg,F55*IF(D55="Y",1,1-E55)*INDEX(tbWS_2[Activity],MATCH(A55,tbWS_2[EU_ID],0))))</f>
        <v/>
      </c>
      <c r="J55" s="44" t="str">
        <f t="shared" si="1"/>
        <v/>
      </c>
      <c r="K55" s="252" t="str">
        <f>IF(B55="","",IF(ISNA(VLOOKUP(J55,$J$8:K54,1,FALSE)),MAX($K$8:K54)+1,0))</f>
        <v/>
      </c>
      <c r="L55" s="252">
        <f>_xlfn.XLOOKUP(B55,'DEQ TAC List'!$B$3:$B$609,'DEQ TAC List'!$I$3:$I$609,"")</f>
        <v>0</v>
      </c>
    </row>
    <row r="56" spans="1:12" x14ac:dyDescent="0.25">
      <c r="A56" s="51"/>
      <c r="B56" s="191"/>
      <c r="C56" s="192" t="str">
        <f t="shared" si="0"/>
        <v/>
      </c>
      <c r="D56" s="193"/>
      <c r="E56" s="194"/>
      <c r="F56" s="234"/>
      <c r="G56" s="51"/>
      <c r="H56" s="237"/>
      <c r="I56" s="240" t="str">
        <f>IF(A56="",IF(CONCATENATE(B56,C56,D56,E56,F56,G56,H56)="","",ws3_EU_ID_blank),IF(ISERROR(MATCH(A56,tbWS_2[EU_ID],0)),ws3_matching_error_msg,F56*IF(D56="Y",1,1-E56)*INDEX(tbWS_2[Activity],MATCH(A56,tbWS_2[EU_ID],0))))</f>
        <v/>
      </c>
      <c r="J56" s="44" t="str">
        <f t="shared" si="1"/>
        <v/>
      </c>
      <c r="K56" s="252" t="str">
        <f>IF(B56="","",IF(ISNA(VLOOKUP(J56,$J$8:K55,1,FALSE)),MAX($K$8:K55)+1,0))</f>
        <v/>
      </c>
      <c r="L56" s="252">
        <f>_xlfn.XLOOKUP(B56,'DEQ TAC List'!$B$3:$B$609,'DEQ TAC List'!$I$3:$I$609,"")</f>
        <v>0</v>
      </c>
    </row>
    <row r="57" spans="1:12" x14ac:dyDescent="0.25">
      <c r="A57" s="51"/>
      <c r="B57" s="191"/>
      <c r="C57" s="192" t="str">
        <f t="shared" si="0"/>
        <v/>
      </c>
      <c r="D57" s="193"/>
      <c r="E57" s="194"/>
      <c r="F57" s="234"/>
      <c r="G57" s="51"/>
      <c r="H57" s="237"/>
      <c r="I57" s="240" t="str">
        <f>IF(A57="",IF(CONCATENATE(B57,C57,D57,E57,F57,G57,H57)="","",ws3_EU_ID_blank),IF(ISERROR(MATCH(A57,tbWS_2[EU_ID],0)),ws3_matching_error_msg,F57*IF(D57="Y",1,1-E57)*INDEX(tbWS_2[Activity],MATCH(A57,tbWS_2[EU_ID],0))))</f>
        <v/>
      </c>
      <c r="J57" s="44" t="str">
        <f t="shared" si="1"/>
        <v/>
      </c>
      <c r="K57" s="252" t="str">
        <f>IF(B57="","",IF(ISNA(VLOOKUP(J57,$J$8:K56,1,FALSE)),MAX($K$8:K56)+1,0))</f>
        <v/>
      </c>
      <c r="L57" s="252">
        <f>_xlfn.XLOOKUP(B57,'DEQ TAC List'!$B$3:$B$609,'DEQ TAC List'!$I$3:$I$609,"")</f>
        <v>0</v>
      </c>
    </row>
    <row r="58" spans="1:12" x14ac:dyDescent="0.25">
      <c r="A58" s="51"/>
      <c r="B58" s="191"/>
      <c r="C58" s="192" t="str">
        <f t="shared" si="0"/>
        <v/>
      </c>
      <c r="D58" s="193"/>
      <c r="E58" s="194"/>
      <c r="F58" s="234"/>
      <c r="G58" s="51"/>
      <c r="H58" s="237"/>
      <c r="I58" s="240" t="str">
        <f>IF(A58="",IF(CONCATENATE(B58,C58,D58,E58,F58,G58,H58)="","",ws3_EU_ID_blank),IF(ISERROR(MATCH(A58,tbWS_2[EU_ID],0)),ws3_matching_error_msg,F58*IF(D58="Y",1,1-E58)*INDEX(tbWS_2[Activity],MATCH(A58,tbWS_2[EU_ID],0))))</f>
        <v/>
      </c>
      <c r="J58" s="44" t="str">
        <f t="shared" si="1"/>
        <v/>
      </c>
      <c r="K58" s="252" t="str">
        <f>IF(B58="","",IF(ISNA(VLOOKUP(J58,$J$8:K57,1,FALSE)),MAX($K$8:K57)+1,0))</f>
        <v/>
      </c>
      <c r="L58" s="252">
        <f>_xlfn.XLOOKUP(B58,'DEQ TAC List'!$B$3:$B$609,'DEQ TAC List'!$I$3:$I$609,"")</f>
        <v>0</v>
      </c>
    </row>
    <row r="59" spans="1:12" x14ac:dyDescent="0.25">
      <c r="A59" s="51"/>
      <c r="B59" s="191"/>
      <c r="C59" s="192" t="str">
        <f t="shared" si="0"/>
        <v/>
      </c>
      <c r="D59" s="193"/>
      <c r="E59" s="194"/>
      <c r="F59" s="234"/>
      <c r="G59" s="51"/>
      <c r="H59" s="237"/>
      <c r="I59" s="240" t="str">
        <f>IF(A59="",IF(CONCATENATE(B59,C59,D59,E59,F59,G59,H59)="","",ws3_EU_ID_blank),IF(ISERROR(MATCH(A59,tbWS_2[EU_ID],0)),ws3_matching_error_msg,F59*IF(D59="Y",1,1-E59)*INDEX(tbWS_2[Activity],MATCH(A59,tbWS_2[EU_ID],0))))</f>
        <v/>
      </c>
      <c r="J59" s="44" t="str">
        <f t="shared" si="1"/>
        <v/>
      </c>
      <c r="K59" s="252" t="str">
        <f>IF(B59="","",IF(ISNA(VLOOKUP(J59,$J$8:K58,1,FALSE)),MAX($K$8:K58)+1,0))</f>
        <v/>
      </c>
      <c r="L59" s="252">
        <f>_xlfn.XLOOKUP(B59,'DEQ TAC List'!$B$3:$B$609,'DEQ TAC List'!$I$3:$I$609,"")</f>
        <v>0</v>
      </c>
    </row>
    <row r="60" spans="1:12" x14ac:dyDescent="0.25">
      <c r="A60" s="51"/>
      <c r="B60" s="191"/>
      <c r="C60" s="192" t="str">
        <f t="shared" si="0"/>
        <v/>
      </c>
      <c r="D60" s="193"/>
      <c r="E60" s="194"/>
      <c r="F60" s="234"/>
      <c r="G60" s="51"/>
      <c r="H60" s="237"/>
      <c r="I60" s="240" t="str">
        <f>IF(A60="",IF(CONCATENATE(B60,C60,D60,E60,F60,G60,H60)="","",ws3_EU_ID_blank),IF(ISERROR(MATCH(A60,tbWS_2[EU_ID],0)),ws3_matching_error_msg,F60*IF(D60="Y",1,1-E60)*INDEX(tbWS_2[Activity],MATCH(A60,tbWS_2[EU_ID],0))))</f>
        <v/>
      </c>
      <c r="J60" s="44" t="str">
        <f t="shared" si="1"/>
        <v/>
      </c>
      <c r="K60" s="252" t="str">
        <f>IF(B60="","",IF(ISNA(VLOOKUP(J60,$J$8:K59,1,FALSE)),MAX($K$8:K59)+1,0))</f>
        <v/>
      </c>
      <c r="L60" s="252">
        <f>_xlfn.XLOOKUP(B60,'DEQ TAC List'!$B$3:$B$609,'DEQ TAC List'!$I$3:$I$609,"")</f>
        <v>0</v>
      </c>
    </row>
    <row r="61" spans="1:12" x14ac:dyDescent="0.25">
      <c r="A61" s="51"/>
      <c r="B61" s="191"/>
      <c r="C61" s="192" t="str">
        <f t="shared" si="0"/>
        <v/>
      </c>
      <c r="D61" s="193"/>
      <c r="E61" s="194"/>
      <c r="F61" s="234"/>
      <c r="G61" s="51"/>
      <c r="H61" s="237"/>
      <c r="I61" s="240" t="str">
        <f>IF(A61="",IF(CONCATENATE(B61,C61,D61,E61,F61,G61,H61)="","",ws3_EU_ID_blank),IF(ISERROR(MATCH(A61,tbWS_2[EU_ID],0)),ws3_matching_error_msg,F61*IF(D61="Y",1,1-E61)*INDEX(tbWS_2[Activity],MATCH(A61,tbWS_2[EU_ID],0))))</f>
        <v/>
      </c>
      <c r="J61" s="44" t="str">
        <f t="shared" si="1"/>
        <v/>
      </c>
      <c r="K61" s="252" t="str">
        <f>IF(B61="","",IF(ISNA(VLOOKUP(J61,$J$8:K60,1,FALSE)),MAX($K$8:K60)+1,0))</f>
        <v/>
      </c>
      <c r="L61" s="252">
        <f>_xlfn.XLOOKUP(B61,'DEQ TAC List'!$B$3:$B$609,'DEQ TAC List'!$I$3:$I$609,"")</f>
        <v>0</v>
      </c>
    </row>
    <row r="62" spans="1:12" x14ac:dyDescent="0.25">
      <c r="A62" s="51"/>
      <c r="B62" s="191"/>
      <c r="C62" s="192" t="str">
        <f t="shared" si="0"/>
        <v/>
      </c>
      <c r="D62" s="193"/>
      <c r="E62" s="194"/>
      <c r="F62" s="234"/>
      <c r="G62" s="51"/>
      <c r="H62" s="237"/>
      <c r="I62" s="240" t="str">
        <f>IF(A62="",IF(CONCATENATE(B62,C62,D62,E62,F62,G62,H62)="","",ws3_EU_ID_blank),IF(ISERROR(MATCH(A62,tbWS_2[EU_ID],0)),ws3_matching_error_msg,F62*IF(D62="Y",1,1-E62)*INDEX(tbWS_2[Activity],MATCH(A62,tbWS_2[EU_ID],0))))</f>
        <v/>
      </c>
      <c r="J62" s="44" t="str">
        <f t="shared" si="1"/>
        <v/>
      </c>
      <c r="K62" s="252" t="str">
        <f>IF(B62="","",IF(ISNA(VLOOKUP(J62,$J$8:K61,1,FALSE)),MAX($K$8:K61)+1,0))</f>
        <v/>
      </c>
      <c r="L62" s="252">
        <f>_xlfn.XLOOKUP(B62,'DEQ TAC List'!$B$3:$B$609,'DEQ TAC List'!$I$3:$I$609,"")</f>
        <v>0</v>
      </c>
    </row>
    <row r="63" spans="1:12" x14ac:dyDescent="0.25">
      <c r="A63" s="51"/>
      <c r="B63" s="191"/>
      <c r="C63" s="192" t="str">
        <f t="shared" si="0"/>
        <v/>
      </c>
      <c r="D63" s="193"/>
      <c r="E63" s="194"/>
      <c r="F63" s="234"/>
      <c r="G63" s="51"/>
      <c r="H63" s="237"/>
      <c r="I63" s="240" t="str">
        <f>IF(A63="",IF(CONCATENATE(B63,C63,D63,E63,F63,G63,H63)="","",ws3_EU_ID_blank),IF(ISERROR(MATCH(A63,tbWS_2[EU_ID],0)),ws3_matching_error_msg,F63*IF(D63="Y",1,1-E63)*INDEX(tbWS_2[Activity],MATCH(A63,tbWS_2[EU_ID],0))))</f>
        <v/>
      </c>
      <c r="J63" s="44" t="str">
        <f t="shared" si="1"/>
        <v/>
      </c>
      <c r="K63" s="252" t="str">
        <f>IF(B63="","",IF(ISNA(VLOOKUP(J63,$J$8:K62,1,FALSE)),MAX($K$8:K62)+1,0))</f>
        <v/>
      </c>
      <c r="L63" s="252">
        <f>_xlfn.XLOOKUP(B63,'DEQ TAC List'!$B$3:$B$609,'DEQ TAC List'!$I$3:$I$609,"")</f>
        <v>0</v>
      </c>
    </row>
    <row r="64" spans="1:12" x14ac:dyDescent="0.25">
      <c r="A64" s="51"/>
      <c r="B64" s="191"/>
      <c r="C64" s="192" t="str">
        <f t="shared" si="0"/>
        <v/>
      </c>
      <c r="D64" s="193"/>
      <c r="E64" s="194"/>
      <c r="F64" s="234"/>
      <c r="G64" s="51"/>
      <c r="H64" s="237"/>
      <c r="I64" s="240" t="str">
        <f>IF(A64="",IF(CONCATENATE(B64,C64,D64,E64,F64,G64,H64)="","",ws3_EU_ID_blank),IF(ISERROR(MATCH(A64,tbWS_2[EU_ID],0)),ws3_matching_error_msg,F64*IF(D64="Y",1,1-E64)*INDEX(tbWS_2[Activity],MATCH(A64,tbWS_2[EU_ID],0))))</f>
        <v/>
      </c>
      <c r="J64" s="44" t="str">
        <f t="shared" si="1"/>
        <v/>
      </c>
      <c r="K64" s="252" t="str">
        <f>IF(B64="","",IF(ISNA(VLOOKUP(J64,$J$8:K63,1,FALSE)),MAX($K$8:K63)+1,0))</f>
        <v/>
      </c>
      <c r="L64" s="252">
        <f>_xlfn.XLOOKUP(B64,'DEQ TAC List'!$B$3:$B$609,'DEQ TAC List'!$I$3:$I$609,"")</f>
        <v>0</v>
      </c>
    </row>
    <row r="65" spans="1:12" x14ac:dyDescent="0.25">
      <c r="A65" s="51"/>
      <c r="B65" s="191"/>
      <c r="C65" s="192" t="str">
        <f t="shared" si="0"/>
        <v/>
      </c>
      <c r="D65" s="193"/>
      <c r="E65" s="194"/>
      <c r="F65" s="234"/>
      <c r="G65" s="51"/>
      <c r="H65" s="237"/>
      <c r="I65" s="240" t="str">
        <f>IF(A65="",IF(CONCATENATE(B65,C65,D65,E65,F65,G65,H65)="","",ws3_EU_ID_blank),IF(ISERROR(MATCH(A65,tbWS_2[EU_ID],0)),ws3_matching_error_msg,F65*IF(D65="Y",1,1-E65)*INDEX(tbWS_2[Activity],MATCH(A65,tbWS_2[EU_ID],0))))</f>
        <v/>
      </c>
      <c r="J65" s="44" t="str">
        <f t="shared" si="1"/>
        <v/>
      </c>
      <c r="K65" s="252" t="str">
        <f>IF(B65="","",IF(ISNA(VLOOKUP(J65,$J$8:K64,1,FALSE)),MAX($K$8:K64)+1,0))</f>
        <v/>
      </c>
      <c r="L65" s="252">
        <f>_xlfn.XLOOKUP(B65,'DEQ TAC List'!$B$3:$B$609,'DEQ TAC List'!$I$3:$I$609,"")</f>
        <v>0</v>
      </c>
    </row>
    <row r="66" spans="1:12" x14ac:dyDescent="0.25">
      <c r="A66" s="51"/>
      <c r="B66" s="191"/>
      <c r="C66" s="192" t="str">
        <f t="shared" si="0"/>
        <v/>
      </c>
      <c r="D66" s="193"/>
      <c r="E66" s="194"/>
      <c r="F66" s="234"/>
      <c r="G66" s="51"/>
      <c r="H66" s="237"/>
      <c r="I66" s="240" t="str">
        <f>IF(A66="",IF(CONCATENATE(B66,C66,D66,E66,F66,G66,H66)="","",ws3_EU_ID_blank),IF(ISERROR(MATCH(A66,tbWS_2[EU_ID],0)),ws3_matching_error_msg,F66*IF(D66="Y",1,1-E66)*INDEX(tbWS_2[Activity],MATCH(A66,tbWS_2[EU_ID],0))))</f>
        <v/>
      </c>
      <c r="J66" s="44" t="str">
        <f t="shared" si="1"/>
        <v/>
      </c>
      <c r="K66" s="252" t="str">
        <f>IF(B66="","",IF(ISNA(VLOOKUP(J66,$J$8:K65,1,FALSE)),MAX($K$8:K65)+1,0))</f>
        <v/>
      </c>
      <c r="L66" s="252">
        <f>_xlfn.XLOOKUP(B66,'DEQ TAC List'!$B$3:$B$609,'DEQ TAC List'!$I$3:$I$609,"")</f>
        <v>0</v>
      </c>
    </row>
    <row r="67" spans="1:12" x14ac:dyDescent="0.25">
      <c r="A67" s="51"/>
      <c r="B67" s="191"/>
      <c r="C67" s="192" t="str">
        <f t="shared" si="0"/>
        <v/>
      </c>
      <c r="D67" s="193"/>
      <c r="E67" s="194"/>
      <c r="F67" s="234"/>
      <c r="G67" s="51"/>
      <c r="H67" s="237"/>
      <c r="I67" s="240" t="str">
        <f>IF(A67="",IF(CONCATENATE(B67,C67,D67,E67,F67,G67,H67)="","",ws3_EU_ID_blank),IF(ISERROR(MATCH(A67,tbWS_2[EU_ID],0)),ws3_matching_error_msg,F67*IF(D67="Y",1,1-E67)*INDEX(tbWS_2[Activity],MATCH(A67,tbWS_2[EU_ID],0))))</f>
        <v/>
      </c>
      <c r="J67" s="44" t="str">
        <f t="shared" si="1"/>
        <v/>
      </c>
      <c r="K67" s="252" t="str">
        <f>IF(B67="","",IF(ISNA(VLOOKUP(J67,$J$8:K66,1,FALSE)),MAX($K$8:K66)+1,0))</f>
        <v/>
      </c>
      <c r="L67" s="252">
        <f>_xlfn.XLOOKUP(B67,'DEQ TAC List'!$B$3:$B$609,'DEQ TAC List'!$I$3:$I$609,"")</f>
        <v>0</v>
      </c>
    </row>
    <row r="68" spans="1:12" x14ac:dyDescent="0.25">
      <c r="A68" s="51"/>
      <c r="B68" s="191"/>
      <c r="C68" s="192" t="str">
        <f t="shared" si="0"/>
        <v/>
      </c>
      <c r="D68" s="193"/>
      <c r="E68" s="194"/>
      <c r="F68" s="234"/>
      <c r="G68" s="51"/>
      <c r="H68" s="237"/>
      <c r="I68" s="240" t="str">
        <f>IF(A68="",IF(CONCATENATE(B68,C68,D68,E68,F68,G68,H68)="","",ws3_EU_ID_blank),IF(ISERROR(MATCH(A68,tbWS_2[EU_ID],0)),ws3_matching_error_msg,F68*IF(D68="Y",1,1-E68)*INDEX(tbWS_2[Activity],MATCH(A68,tbWS_2[EU_ID],0))))</f>
        <v/>
      </c>
      <c r="J68" s="44" t="str">
        <f t="shared" si="1"/>
        <v/>
      </c>
      <c r="K68" s="252" t="str">
        <f>IF(B68="","",IF(ISNA(VLOOKUP(J68,$J$8:K67,1,FALSE)),MAX($K$8:K67)+1,0))</f>
        <v/>
      </c>
      <c r="L68" s="252">
        <f>_xlfn.XLOOKUP(B68,'DEQ TAC List'!$B$3:$B$609,'DEQ TAC List'!$I$3:$I$609,"")</f>
        <v>0</v>
      </c>
    </row>
    <row r="69" spans="1:12" x14ac:dyDescent="0.25">
      <c r="A69" s="51"/>
      <c r="B69" s="191"/>
      <c r="C69" s="192" t="str">
        <f t="shared" si="0"/>
        <v/>
      </c>
      <c r="D69" s="193"/>
      <c r="E69" s="194"/>
      <c r="F69" s="234"/>
      <c r="G69" s="51"/>
      <c r="H69" s="237"/>
      <c r="I69" s="240" t="str">
        <f>IF(A69="",IF(CONCATENATE(B69,C69,D69,E69,F69,G69,H69)="","",ws3_EU_ID_blank),IF(ISERROR(MATCH(A69,tbWS_2[EU_ID],0)),ws3_matching_error_msg,F69*IF(D69="Y",1,1-E69)*INDEX(tbWS_2[Activity],MATCH(A69,tbWS_2[EU_ID],0))))</f>
        <v/>
      </c>
      <c r="J69" s="44" t="str">
        <f t="shared" si="1"/>
        <v/>
      </c>
      <c r="K69" s="252" t="str">
        <f>IF(B69="","",IF(ISNA(VLOOKUP(J69,$J$8:K68,1,FALSE)),MAX($K$8:K68)+1,0))</f>
        <v/>
      </c>
      <c r="L69" s="252">
        <f>_xlfn.XLOOKUP(B69,'DEQ TAC List'!$B$3:$B$609,'DEQ TAC List'!$I$3:$I$609,"")</f>
        <v>0</v>
      </c>
    </row>
    <row r="70" spans="1:12" x14ac:dyDescent="0.25">
      <c r="A70" s="51"/>
      <c r="B70" s="191"/>
      <c r="C70" s="192" t="str">
        <f t="shared" si="0"/>
        <v/>
      </c>
      <c r="D70" s="193"/>
      <c r="E70" s="194"/>
      <c r="F70" s="234"/>
      <c r="G70" s="51"/>
      <c r="H70" s="237"/>
      <c r="I70" s="240" t="str">
        <f>IF(A70="",IF(CONCATENATE(B70,C70,D70,E70,F70,G70,H70)="","",ws3_EU_ID_blank),IF(ISERROR(MATCH(A70,tbWS_2[EU_ID],0)),ws3_matching_error_msg,F70*IF(D70="Y",1,1-E70)*INDEX(tbWS_2[Activity],MATCH(A70,tbWS_2[EU_ID],0))))</f>
        <v/>
      </c>
      <c r="J70" s="44" t="str">
        <f t="shared" si="1"/>
        <v/>
      </c>
      <c r="K70" s="252" t="str">
        <f>IF(B70="","",IF(ISNA(VLOOKUP(J70,$J$8:K69,1,FALSE)),MAX($K$8:K69)+1,0))</f>
        <v/>
      </c>
      <c r="L70" s="252">
        <f>_xlfn.XLOOKUP(B70,'DEQ TAC List'!$B$3:$B$609,'DEQ TAC List'!$I$3:$I$609,"")</f>
        <v>0</v>
      </c>
    </row>
    <row r="71" spans="1:12" x14ac:dyDescent="0.25">
      <c r="A71" s="51"/>
      <c r="B71" s="191"/>
      <c r="C71" s="192" t="str">
        <f t="shared" si="0"/>
        <v/>
      </c>
      <c r="D71" s="193"/>
      <c r="E71" s="194"/>
      <c r="F71" s="234"/>
      <c r="G71" s="51"/>
      <c r="H71" s="237"/>
      <c r="I71" s="240" t="str">
        <f>IF(A71="",IF(CONCATENATE(B71,C71,D71,E71,F71,G71,H71)="","",ws3_EU_ID_blank),IF(ISERROR(MATCH(A71,tbWS_2[EU_ID],0)),ws3_matching_error_msg,F71*IF(D71="Y",1,1-E71)*INDEX(tbWS_2[Activity],MATCH(A71,tbWS_2[EU_ID],0))))</f>
        <v/>
      </c>
      <c r="J71" s="44" t="str">
        <f t="shared" si="1"/>
        <v/>
      </c>
      <c r="K71" s="252" t="str">
        <f>IF(B71="","",IF(ISNA(VLOOKUP(J71,$J$8:K70,1,FALSE)),MAX($K$8:K70)+1,0))</f>
        <v/>
      </c>
      <c r="L71" s="252">
        <f>_xlfn.XLOOKUP(B71,'DEQ TAC List'!$B$3:$B$609,'DEQ TAC List'!$I$3:$I$609,"")</f>
        <v>0</v>
      </c>
    </row>
    <row r="72" spans="1:12" x14ac:dyDescent="0.25">
      <c r="A72" s="51"/>
      <c r="B72" s="191"/>
      <c r="C72" s="192" t="str">
        <f t="shared" ref="C72:C113" si="2">IFERROR(INDEX(chemical_names,MATCH(TEXT(B72,"0"),CAS_numbers,0)),"")</f>
        <v/>
      </c>
      <c r="D72" s="193"/>
      <c r="E72" s="194"/>
      <c r="F72" s="234"/>
      <c r="G72" s="51"/>
      <c r="H72" s="237"/>
      <c r="I72" s="240" t="str">
        <f>IF(A72="",IF(CONCATENATE(B72,C72,D72,E72,F72,G72,H72)="","",ws3_EU_ID_blank),IF(ISERROR(MATCH(A72,tbWS_2[EU_ID],0)),ws3_matching_error_msg,F72*IF(D72="Y",1,1-E72)*INDEX(tbWS_2[Activity],MATCH(A72,tbWS_2[EU_ID],0))))</f>
        <v/>
      </c>
      <c r="J72" s="44" t="str">
        <f t="shared" ref="J72:J113" si="3">IF(AND(B72="",C72=""),"",IFERROR(IF(OR(B72="",B72="No CAS"),INDEX(sequence_IDs,MATCH(C72,chemical_names,0)),INDEX(sequence_IDs,MATCH(B72,CAS_numbers,0))),"?"))</f>
        <v/>
      </c>
      <c r="K72" s="252" t="str">
        <f>IF(B72="","",IF(ISNA(VLOOKUP(J72,$J$8:K71,1,FALSE)),MAX($K$8:K71)+1,0))</f>
        <v/>
      </c>
      <c r="L72" s="252">
        <f>_xlfn.XLOOKUP(B72,'DEQ TAC List'!$B$3:$B$609,'DEQ TAC List'!$I$3:$I$609,"")</f>
        <v>0</v>
      </c>
    </row>
    <row r="73" spans="1:12" x14ac:dyDescent="0.25">
      <c r="A73" s="51"/>
      <c r="B73" s="191"/>
      <c r="C73" s="192" t="str">
        <f t="shared" si="2"/>
        <v/>
      </c>
      <c r="D73" s="193"/>
      <c r="E73" s="194"/>
      <c r="F73" s="234"/>
      <c r="G73" s="51"/>
      <c r="H73" s="237"/>
      <c r="I73" s="240" t="str">
        <f>IF(A73="",IF(CONCATENATE(B73,C73,D73,E73,F73,G73,H73)="","",ws3_EU_ID_blank),IF(ISERROR(MATCH(A73,tbWS_2[EU_ID],0)),ws3_matching_error_msg,F73*IF(D73="Y",1,1-E73)*INDEX(tbWS_2[Activity],MATCH(A73,tbWS_2[EU_ID],0))))</f>
        <v/>
      </c>
      <c r="J73" s="44" t="str">
        <f t="shared" si="3"/>
        <v/>
      </c>
      <c r="K73" s="252" t="str">
        <f>IF(B73="","",IF(ISNA(VLOOKUP(J73,$J$8:K72,1,FALSE)),MAX($K$8:K72)+1,0))</f>
        <v/>
      </c>
      <c r="L73" s="252">
        <f>_xlfn.XLOOKUP(B73,'DEQ TAC List'!$B$3:$B$609,'DEQ TAC List'!$I$3:$I$609,"")</f>
        <v>0</v>
      </c>
    </row>
    <row r="74" spans="1:12" x14ac:dyDescent="0.25">
      <c r="A74" s="51"/>
      <c r="B74" s="191"/>
      <c r="C74" s="192" t="str">
        <f t="shared" si="2"/>
        <v/>
      </c>
      <c r="D74" s="193"/>
      <c r="E74" s="194"/>
      <c r="F74" s="234"/>
      <c r="G74" s="51"/>
      <c r="H74" s="237"/>
      <c r="I74" s="240" t="str">
        <f>IF(A74="",IF(CONCATENATE(B74,C74,D74,E74,F74,G74,H74)="","",ws3_EU_ID_blank),IF(ISERROR(MATCH(A74,tbWS_2[EU_ID],0)),ws3_matching_error_msg,F74*IF(D74="Y",1,1-E74)*INDEX(tbWS_2[Activity],MATCH(A74,tbWS_2[EU_ID],0))))</f>
        <v/>
      </c>
      <c r="J74" s="44" t="str">
        <f t="shared" si="3"/>
        <v/>
      </c>
      <c r="K74" s="252" t="str">
        <f>IF(B74="","",IF(ISNA(VLOOKUP(J74,$J$8:K73,1,FALSE)),MAX($K$8:K73)+1,0))</f>
        <v/>
      </c>
      <c r="L74" s="252">
        <f>_xlfn.XLOOKUP(B74,'DEQ TAC List'!$B$3:$B$609,'DEQ TAC List'!$I$3:$I$609,"")</f>
        <v>0</v>
      </c>
    </row>
    <row r="75" spans="1:12" x14ac:dyDescent="0.25">
      <c r="A75" s="51"/>
      <c r="B75" s="191"/>
      <c r="C75" s="192" t="str">
        <f t="shared" si="2"/>
        <v/>
      </c>
      <c r="D75" s="193"/>
      <c r="E75" s="194"/>
      <c r="F75" s="234"/>
      <c r="G75" s="51"/>
      <c r="H75" s="237"/>
      <c r="I75" s="240" t="str">
        <f>IF(A75="",IF(CONCATENATE(B75,C75,D75,E75,F75,G75,H75)="","",ws3_EU_ID_blank),IF(ISERROR(MATCH(A75,tbWS_2[EU_ID],0)),ws3_matching_error_msg,F75*IF(D75="Y",1,1-E75)*INDEX(tbWS_2[Activity],MATCH(A75,tbWS_2[EU_ID],0))))</f>
        <v/>
      </c>
      <c r="J75" s="44" t="str">
        <f t="shared" si="3"/>
        <v/>
      </c>
      <c r="K75" s="252" t="str">
        <f>IF(B75="","",IF(ISNA(VLOOKUP(J75,$J$8:K74,1,FALSE)),MAX($K$8:K74)+1,0))</f>
        <v/>
      </c>
      <c r="L75" s="252">
        <f>_xlfn.XLOOKUP(B75,'DEQ TAC List'!$B$3:$B$609,'DEQ TAC List'!$I$3:$I$609,"")</f>
        <v>0</v>
      </c>
    </row>
    <row r="76" spans="1:12" x14ac:dyDescent="0.25">
      <c r="A76" s="51"/>
      <c r="B76" s="191"/>
      <c r="C76" s="192" t="str">
        <f t="shared" si="2"/>
        <v/>
      </c>
      <c r="D76" s="193"/>
      <c r="E76" s="194"/>
      <c r="F76" s="234"/>
      <c r="G76" s="51"/>
      <c r="H76" s="237"/>
      <c r="I76" s="240" t="str">
        <f>IF(A76="",IF(CONCATENATE(B76,C76,D76,E76,F76,G76,H76)="","",ws3_EU_ID_blank),IF(ISERROR(MATCH(A76,tbWS_2[EU_ID],0)),ws3_matching_error_msg,F76*IF(D76="Y",1,1-E76)*INDEX(tbWS_2[Activity],MATCH(A76,tbWS_2[EU_ID],0))))</f>
        <v/>
      </c>
      <c r="J76" s="44" t="str">
        <f t="shared" si="3"/>
        <v/>
      </c>
      <c r="K76" s="252" t="str">
        <f>IF(B76="","",IF(ISNA(VLOOKUP(J76,$J$8:K75,1,FALSE)),MAX($K$8:K75)+1,0))</f>
        <v/>
      </c>
      <c r="L76" s="252">
        <f>_xlfn.XLOOKUP(B76,'DEQ TAC List'!$B$3:$B$609,'DEQ TAC List'!$I$3:$I$609,"")</f>
        <v>0</v>
      </c>
    </row>
    <row r="77" spans="1:12" x14ac:dyDescent="0.25">
      <c r="A77" s="51"/>
      <c r="B77" s="191"/>
      <c r="C77" s="192" t="str">
        <f t="shared" si="2"/>
        <v/>
      </c>
      <c r="D77" s="193"/>
      <c r="E77" s="194"/>
      <c r="F77" s="234"/>
      <c r="G77" s="51"/>
      <c r="H77" s="237"/>
      <c r="I77" s="240" t="str">
        <f>IF(A77="",IF(CONCATENATE(B77,C77,D77,E77,F77,G77,H77)="","",ws3_EU_ID_blank),IF(ISERROR(MATCH(A77,tbWS_2[EU_ID],0)),ws3_matching_error_msg,F77*IF(D77="Y",1,1-E77)*INDEX(tbWS_2[Activity],MATCH(A77,tbWS_2[EU_ID],0))))</f>
        <v/>
      </c>
      <c r="J77" s="44" t="str">
        <f t="shared" si="3"/>
        <v/>
      </c>
      <c r="K77" s="252" t="str">
        <f>IF(B77="","",IF(ISNA(VLOOKUP(J77,$J$8:K76,1,FALSE)),MAX($K$8:K76)+1,0))</f>
        <v/>
      </c>
      <c r="L77" s="252">
        <f>_xlfn.XLOOKUP(B77,'DEQ TAC List'!$B$3:$B$609,'DEQ TAC List'!$I$3:$I$609,"")</f>
        <v>0</v>
      </c>
    </row>
    <row r="78" spans="1:12" x14ac:dyDescent="0.25">
      <c r="A78" s="51"/>
      <c r="B78" s="191"/>
      <c r="C78" s="192" t="str">
        <f t="shared" si="2"/>
        <v/>
      </c>
      <c r="D78" s="193"/>
      <c r="E78" s="194"/>
      <c r="F78" s="234"/>
      <c r="G78" s="51"/>
      <c r="H78" s="237"/>
      <c r="I78" s="240" t="str">
        <f>IF(A78="",IF(CONCATENATE(B78,C78,D78,E78,F78,G78,H78)="","",ws3_EU_ID_blank),IF(ISERROR(MATCH(A78,tbWS_2[EU_ID],0)),ws3_matching_error_msg,F78*IF(D78="Y",1,1-E78)*INDEX(tbWS_2[Activity],MATCH(A78,tbWS_2[EU_ID],0))))</f>
        <v/>
      </c>
      <c r="J78" s="44" t="str">
        <f t="shared" si="3"/>
        <v/>
      </c>
      <c r="K78" s="252" t="str">
        <f>IF(B78="","",IF(ISNA(VLOOKUP(J78,$J$8:K77,1,FALSE)),MAX($K$8:K77)+1,0))</f>
        <v/>
      </c>
      <c r="L78" s="252">
        <f>_xlfn.XLOOKUP(B78,'DEQ TAC List'!$B$3:$B$609,'DEQ TAC List'!$I$3:$I$609,"")</f>
        <v>0</v>
      </c>
    </row>
    <row r="79" spans="1:12" x14ac:dyDescent="0.25">
      <c r="A79" s="51"/>
      <c r="B79" s="191"/>
      <c r="C79" s="192" t="str">
        <f t="shared" si="2"/>
        <v/>
      </c>
      <c r="D79" s="193"/>
      <c r="E79" s="194"/>
      <c r="F79" s="234"/>
      <c r="G79" s="51"/>
      <c r="H79" s="237"/>
      <c r="I79" s="240" t="str">
        <f>IF(A79="",IF(CONCATENATE(B79,C79,D79,E79,F79,G79,H79)="","",ws3_EU_ID_blank),IF(ISERROR(MATCH(A79,tbWS_2[EU_ID],0)),ws3_matching_error_msg,F79*IF(D79="Y",1,1-E79)*INDEX(tbWS_2[Activity],MATCH(A79,tbWS_2[EU_ID],0))))</f>
        <v/>
      </c>
      <c r="J79" s="44" t="str">
        <f t="shared" si="3"/>
        <v/>
      </c>
      <c r="K79" s="252" t="str">
        <f>IF(B79="","",IF(ISNA(VLOOKUP(J79,$J$8:K78,1,FALSE)),MAX($K$8:K78)+1,0))</f>
        <v/>
      </c>
      <c r="L79" s="252">
        <f>_xlfn.XLOOKUP(B79,'DEQ TAC List'!$B$3:$B$609,'DEQ TAC List'!$I$3:$I$609,"")</f>
        <v>0</v>
      </c>
    </row>
    <row r="80" spans="1:12" x14ac:dyDescent="0.25">
      <c r="A80" s="51"/>
      <c r="B80" s="191"/>
      <c r="C80" s="192" t="str">
        <f t="shared" si="2"/>
        <v/>
      </c>
      <c r="D80" s="193"/>
      <c r="E80" s="194"/>
      <c r="F80" s="234"/>
      <c r="G80" s="51"/>
      <c r="H80" s="237"/>
      <c r="I80" s="240" t="str">
        <f>IF(A80="",IF(CONCATENATE(B80,C80,D80,E80,F80,G80,H80)="","",ws3_EU_ID_blank),IF(ISERROR(MATCH(A80,tbWS_2[EU_ID],0)),ws3_matching_error_msg,F80*IF(D80="Y",1,1-E80)*INDEX(tbWS_2[Activity],MATCH(A80,tbWS_2[EU_ID],0))))</f>
        <v/>
      </c>
      <c r="J80" s="44" t="str">
        <f t="shared" si="3"/>
        <v/>
      </c>
      <c r="K80" s="252" t="str">
        <f>IF(B80="","",IF(ISNA(VLOOKUP(J80,$J$8:K79,1,FALSE)),MAX($K$8:K79)+1,0))</f>
        <v/>
      </c>
      <c r="L80" s="252">
        <f>_xlfn.XLOOKUP(B80,'DEQ TAC List'!$B$3:$B$609,'DEQ TAC List'!$I$3:$I$609,"")</f>
        <v>0</v>
      </c>
    </row>
    <row r="81" spans="1:12" x14ac:dyDescent="0.25">
      <c r="A81" s="51"/>
      <c r="B81" s="191"/>
      <c r="C81" s="192" t="str">
        <f t="shared" si="2"/>
        <v/>
      </c>
      <c r="D81" s="193"/>
      <c r="E81" s="194"/>
      <c r="F81" s="234"/>
      <c r="G81" s="51"/>
      <c r="H81" s="237"/>
      <c r="I81" s="240" t="str">
        <f>IF(A81="",IF(CONCATENATE(B81,C81,D81,E81,F81,G81,H81)="","",ws3_EU_ID_blank),IF(ISERROR(MATCH(A81,tbWS_2[EU_ID],0)),ws3_matching_error_msg,F81*IF(D81="Y",1,1-E81)*INDEX(tbWS_2[Activity],MATCH(A81,tbWS_2[EU_ID],0))))</f>
        <v/>
      </c>
      <c r="J81" s="44" t="str">
        <f t="shared" si="3"/>
        <v/>
      </c>
      <c r="K81" s="252" t="str">
        <f>IF(B81="","",IF(ISNA(VLOOKUP(J81,$J$8:K80,1,FALSE)),MAX($K$8:K80)+1,0))</f>
        <v/>
      </c>
      <c r="L81" s="252">
        <f>_xlfn.XLOOKUP(B81,'DEQ TAC List'!$B$3:$B$609,'DEQ TAC List'!$I$3:$I$609,"")</f>
        <v>0</v>
      </c>
    </row>
    <row r="82" spans="1:12" x14ac:dyDescent="0.25">
      <c r="A82" s="51"/>
      <c r="B82" s="191"/>
      <c r="C82" s="192" t="str">
        <f t="shared" si="2"/>
        <v/>
      </c>
      <c r="D82" s="193"/>
      <c r="E82" s="194"/>
      <c r="F82" s="234"/>
      <c r="G82" s="51"/>
      <c r="H82" s="237"/>
      <c r="I82" s="240" t="str">
        <f>IF(A82="",IF(CONCATENATE(B82,C82,D82,E82,F82,G82,H82)="","",ws3_EU_ID_blank),IF(ISERROR(MATCH(A82,tbWS_2[EU_ID],0)),ws3_matching_error_msg,F82*IF(D82="Y",1,1-E82)*INDEX(tbWS_2[Activity],MATCH(A82,tbWS_2[EU_ID],0))))</f>
        <v/>
      </c>
      <c r="J82" s="44" t="str">
        <f t="shared" si="3"/>
        <v/>
      </c>
      <c r="K82" s="252" t="str">
        <f>IF(B82="","",IF(ISNA(VLOOKUP(J82,$J$8:K81,1,FALSE)),MAX($K$8:K81)+1,0))</f>
        <v/>
      </c>
      <c r="L82" s="252">
        <f>_xlfn.XLOOKUP(B82,'DEQ TAC List'!$B$3:$B$609,'DEQ TAC List'!$I$3:$I$609,"")</f>
        <v>0</v>
      </c>
    </row>
    <row r="83" spans="1:12" x14ac:dyDescent="0.25">
      <c r="A83" s="51"/>
      <c r="B83" s="191"/>
      <c r="C83" s="192" t="str">
        <f t="shared" si="2"/>
        <v/>
      </c>
      <c r="D83" s="193"/>
      <c r="E83" s="194"/>
      <c r="F83" s="234"/>
      <c r="G83" s="51"/>
      <c r="H83" s="237"/>
      <c r="I83" s="240" t="str">
        <f>IF(A83="",IF(CONCATENATE(B83,C83,D83,E83,F83,G83,H83)="","",ws3_EU_ID_blank),IF(ISERROR(MATCH(A83,tbWS_2[EU_ID],0)),ws3_matching_error_msg,F83*IF(D83="Y",1,1-E83)*INDEX(tbWS_2[Activity],MATCH(A83,tbWS_2[EU_ID],0))))</f>
        <v/>
      </c>
      <c r="J83" s="44" t="str">
        <f t="shared" si="3"/>
        <v/>
      </c>
      <c r="K83" s="252" t="str">
        <f>IF(B83="","",IF(ISNA(VLOOKUP(J83,$J$8:K82,1,FALSE)),MAX($K$8:K82)+1,0))</f>
        <v/>
      </c>
      <c r="L83" s="252">
        <f>_xlfn.XLOOKUP(B83,'DEQ TAC List'!$B$3:$B$609,'DEQ TAC List'!$I$3:$I$609,"")</f>
        <v>0</v>
      </c>
    </row>
    <row r="84" spans="1:12" x14ac:dyDescent="0.25">
      <c r="A84" s="51"/>
      <c r="B84" s="191"/>
      <c r="C84" s="192" t="str">
        <f t="shared" si="2"/>
        <v/>
      </c>
      <c r="D84" s="193"/>
      <c r="E84" s="194"/>
      <c r="F84" s="234"/>
      <c r="G84" s="51"/>
      <c r="H84" s="237"/>
      <c r="I84" s="240" t="str">
        <f>IF(A84="",IF(CONCATENATE(B84,C84,D84,E84,F84,G84,H84)="","",ws3_EU_ID_blank),IF(ISERROR(MATCH(A84,tbWS_2[EU_ID],0)),ws3_matching_error_msg,F84*IF(D84="Y",1,1-E84)*INDEX(tbWS_2[Activity],MATCH(A84,tbWS_2[EU_ID],0))))</f>
        <v/>
      </c>
      <c r="J84" s="44" t="str">
        <f t="shared" si="3"/>
        <v/>
      </c>
      <c r="K84" s="252" t="str">
        <f>IF(B84="","",IF(ISNA(VLOOKUP(J84,$J$8:K83,1,FALSE)),MAX($K$8:K83)+1,0))</f>
        <v/>
      </c>
      <c r="L84" s="252">
        <f>_xlfn.XLOOKUP(B84,'DEQ TAC List'!$B$3:$B$609,'DEQ TAC List'!$I$3:$I$609,"")</f>
        <v>0</v>
      </c>
    </row>
    <row r="85" spans="1:12" x14ac:dyDescent="0.25">
      <c r="A85" s="51"/>
      <c r="B85" s="191"/>
      <c r="C85" s="192" t="str">
        <f t="shared" si="2"/>
        <v/>
      </c>
      <c r="D85" s="193"/>
      <c r="E85" s="194"/>
      <c r="F85" s="234"/>
      <c r="G85" s="51"/>
      <c r="H85" s="237"/>
      <c r="I85" s="240" t="str">
        <f>IF(A85="",IF(CONCATENATE(B85,C85,D85,E85,F85,G85,H85)="","",ws3_EU_ID_blank),IF(ISERROR(MATCH(A85,tbWS_2[EU_ID],0)),ws3_matching_error_msg,F85*IF(D85="Y",1,1-E85)*INDEX(tbWS_2[Activity],MATCH(A85,tbWS_2[EU_ID],0))))</f>
        <v/>
      </c>
      <c r="J85" s="44" t="str">
        <f t="shared" si="3"/>
        <v/>
      </c>
      <c r="K85" s="252" t="str">
        <f>IF(B85="","",IF(ISNA(VLOOKUP(J85,$J$8:K84,1,FALSE)),MAX($K$8:K84)+1,0))</f>
        <v/>
      </c>
      <c r="L85" s="252">
        <f>_xlfn.XLOOKUP(B85,'DEQ TAC List'!$B$3:$B$609,'DEQ TAC List'!$I$3:$I$609,"")</f>
        <v>0</v>
      </c>
    </row>
    <row r="86" spans="1:12" x14ac:dyDescent="0.25">
      <c r="A86" s="51"/>
      <c r="B86" s="191"/>
      <c r="C86" s="192" t="str">
        <f t="shared" si="2"/>
        <v/>
      </c>
      <c r="D86" s="193"/>
      <c r="E86" s="194"/>
      <c r="F86" s="234"/>
      <c r="G86" s="51"/>
      <c r="H86" s="237"/>
      <c r="I86" s="240" t="str">
        <f>IF(A86="",IF(CONCATENATE(B86,C86,D86,E86,F86,G86,H86)="","",ws3_EU_ID_blank),IF(ISERROR(MATCH(A86,tbWS_2[EU_ID],0)),ws3_matching_error_msg,F86*IF(D86="Y",1,1-E86)*INDEX(tbWS_2[Activity],MATCH(A86,tbWS_2[EU_ID],0))))</f>
        <v/>
      </c>
      <c r="J86" s="44" t="str">
        <f t="shared" si="3"/>
        <v/>
      </c>
      <c r="K86" s="252" t="str">
        <f>IF(B86="","",IF(ISNA(VLOOKUP(J86,$J$8:K85,1,FALSE)),MAX($K$8:K85)+1,0))</f>
        <v/>
      </c>
      <c r="L86" s="252">
        <f>_xlfn.XLOOKUP(B86,'DEQ TAC List'!$B$3:$B$609,'DEQ TAC List'!$I$3:$I$609,"")</f>
        <v>0</v>
      </c>
    </row>
    <row r="87" spans="1:12" x14ac:dyDescent="0.25">
      <c r="A87" s="51"/>
      <c r="B87" s="191"/>
      <c r="C87" s="192" t="str">
        <f t="shared" si="2"/>
        <v/>
      </c>
      <c r="D87" s="193"/>
      <c r="E87" s="194"/>
      <c r="F87" s="234"/>
      <c r="G87" s="51"/>
      <c r="H87" s="237"/>
      <c r="I87" s="240" t="str">
        <f>IF(A87="",IF(CONCATENATE(B87,C87,D87,E87,F87,G87,H87)="","",ws3_EU_ID_blank),IF(ISERROR(MATCH(A87,tbWS_2[EU_ID],0)),ws3_matching_error_msg,F87*IF(D87="Y",1,1-E87)*INDEX(tbWS_2[Activity],MATCH(A87,tbWS_2[EU_ID],0))))</f>
        <v/>
      </c>
      <c r="J87" s="44" t="str">
        <f t="shared" si="3"/>
        <v/>
      </c>
      <c r="K87" s="252" t="str">
        <f>IF(B87="","",IF(ISNA(VLOOKUP(J87,$J$8:K86,1,FALSE)),MAX($K$8:K86)+1,0))</f>
        <v/>
      </c>
      <c r="L87" s="252">
        <f>_xlfn.XLOOKUP(B87,'DEQ TAC List'!$B$3:$B$609,'DEQ TAC List'!$I$3:$I$609,"")</f>
        <v>0</v>
      </c>
    </row>
    <row r="88" spans="1:12" x14ac:dyDescent="0.25">
      <c r="A88" s="51"/>
      <c r="B88" s="191"/>
      <c r="C88" s="192" t="str">
        <f t="shared" si="2"/>
        <v/>
      </c>
      <c r="D88" s="193"/>
      <c r="E88" s="194"/>
      <c r="F88" s="234"/>
      <c r="G88" s="51"/>
      <c r="H88" s="237"/>
      <c r="I88" s="240" t="str">
        <f>IF(A88="",IF(CONCATENATE(B88,C88,D88,E88,F88,G88,H88)="","",ws3_EU_ID_blank),IF(ISERROR(MATCH(A88,tbWS_2[EU_ID],0)),ws3_matching_error_msg,F88*IF(D88="Y",1,1-E88)*INDEX(tbWS_2[Activity],MATCH(A88,tbWS_2[EU_ID],0))))</f>
        <v/>
      </c>
      <c r="J88" s="44" t="str">
        <f t="shared" si="3"/>
        <v/>
      </c>
      <c r="K88" s="252" t="str">
        <f>IF(B88="","",IF(ISNA(VLOOKUP(J88,$J$8:K87,1,FALSE)),MAX($K$8:K87)+1,0))</f>
        <v/>
      </c>
      <c r="L88" s="252">
        <f>_xlfn.XLOOKUP(B88,'DEQ TAC List'!$B$3:$B$609,'DEQ TAC List'!$I$3:$I$609,"")</f>
        <v>0</v>
      </c>
    </row>
    <row r="89" spans="1:12" x14ac:dyDescent="0.25">
      <c r="A89" s="51"/>
      <c r="B89" s="191"/>
      <c r="C89" s="192" t="str">
        <f t="shared" si="2"/>
        <v/>
      </c>
      <c r="D89" s="193"/>
      <c r="E89" s="194"/>
      <c r="F89" s="234"/>
      <c r="G89" s="51"/>
      <c r="H89" s="237"/>
      <c r="I89" s="240" t="str">
        <f>IF(A89="",IF(CONCATENATE(B89,C89,D89,E89,F89,G89,H89)="","",ws3_EU_ID_blank),IF(ISERROR(MATCH(A89,tbWS_2[EU_ID],0)),ws3_matching_error_msg,F89*IF(D89="Y",1,1-E89)*INDEX(tbWS_2[Activity],MATCH(A89,tbWS_2[EU_ID],0))))</f>
        <v/>
      </c>
      <c r="J89" s="44" t="str">
        <f t="shared" si="3"/>
        <v/>
      </c>
      <c r="K89" s="252" t="str">
        <f>IF(B89="","",IF(ISNA(VLOOKUP(J89,$J$8:K88,1,FALSE)),MAX($K$8:K88)+1,0))</f>
        <v/>
      </c>
      <c r="L89" s="252">
        <f>_xlfn.XLOOKUP(B89,'DEQ TAC List'!$B$3:$B$609,'DEQ TAC List'!$I$3:$I$609,"")</f>
        <v>0</v>
      </c>
    </row>
    <row r="90" spans="1:12" x14ac:dyDescent="0.25">
      <c r="A90" s="51"/>
      <c r="B90" s="191"/>
      <c r="C90" s="192" t="str">
        <f t="shared" si="2"/>
        <v/>
      </c>
      <c r="D90" s="193"/>
      <c r="E90" s="194"/>
      <c r="F90" s="234"/>
      <c r="G90" s="51"/>
      <c r="H90" s="237"/>
      <c r="I90" s="240" t="str">
        <f>IF(A90="",IF(CONCATENATE(B90,C90,D90,E90,F90,G90,H90)="","",ws3_EU_ID_blank),IF(ISERROR(MATCH(A90,tbWS_2[EU_ID],0)),ws3_matching_error_msg,F90*IF(D90="Y",1,1-E90)*INDEX(tbWS_2[Activity],MATCH(A90,tbWS_2[EU_ID],0))))</f>
        <v/>
      </c>
      <c r="J90" s="44" t="str">
        <f t="shared" si="3"/>
        <v/>
      </c>
      <c r="K90" s="252" t="str">
        <f>IF(B90="","",IF(ISNA(VLOOKUP(J90,$J$8:K89,1,FALSE)),MAX($K$8:K89)+1,0))</f>
        <v/>
      </c>
      <c r="L90" s="252">
        <f>_xlfn.XLOOKUP(B90,'DEQ TAC List'!$B$3:$B$609,'DEQ TAC List'!$I$3:$I$609,"")</f>
        <v>0</v>
      </c>
    </row>
    <row r="91" spans="1:12" x14ac:dyDescent="0.25">
      <c r="A91" s="51"/>
      <c r="B91" s="191"/>
      <c r="C91" s="192" t="str">
        <f t="shared" si="2"/>
        <v/>
      </c>
      <c r="D91" s="193"/>
      <c r="E91" s="194"/>
      <c r="F91" s="234"/>
      <c r="G91" s="51"/>
      <c r="H91" s="237"/>
      <c r="I91" s="240" t="str">
        <f>IF(A91="",IF(CONCATENATE(B91,C91,D91,E91,F91,G91,H91)="","",ws3_EU_ID_blank),IF(ISERROR(MATCH(A91,tbWS_2[EU_ID],0)),ws3_matching_error_msg,F91*IF(D91="Y",1,1-E91)*INDEX(tbWS_2[Activity],MATCH(A91,tbWS_2[EU_ID],0))))</f>
        <v/>
      </c>
      <c r="J91" s="44" t="str">
        <f t="shared" si="3"/>
        <v/>
      </c>
      <c r="K91" s="252" t="str">
        <f>IF(B91="","",IF(ISNA(VLOOKUP(J91,$J$8:K90,1,FALSE)),MAX($K$8:K90)+1,0))</f>
        <v/>
      </c>
      <c r="L91" s="252">
        <f>_xlfn.XLOOKUP(B91,'DEQ TAC List'!$B$3:$B$609,'DEQ TAC List'!$I$3:$I$609,"")</f>
        <v>0</v>
      </c>
    </row>
    <row r="92" spans="1:12" x14ac:dyDescent="0.25">
      <c r="A92" s="51"/>
      <c r="B92" s="191"/>
      <c r="C92" s="192" t="str">
        <f t="shared" si="2"/>
        <v/>
      </c>
      <c r="D92" s="193"/>
      <c r="E92" s="194"/>
      <c r="F92" s="234"/>
      <c r="G92" s="51"/>
      <c r="H92" s="237"/>
      <c r="I92" s="240" t="str">
        <f>IF(A92="",IF(CONCATENATE(B92,C92,D92,E92,F92,G92,H92)="","",ws3_EU_ID_blank),IF(ISERROR(MATCH(A92,tbWS_2[EU_ID],0)),ws3_matching_error_msg,F92*IF(D92="Y",1,1-E92)*INDEX(tbWS_2[Activity],MATCH(A92,tbWS_2[EU_ID],0))))</f>
        <v/>
      </c>
      <c r="J92" s="44" t="str">
        <f t="shared" si="3"/>
        <v/>
      </c>
      <c r="K92" s="252" t="str">
        <f>IF(B92="","",IF(ISNA(VLOOKUP(J92,$J$8:K91,1,FALSE)),MAX($K$8:K91)+1,0))</f>
        <v/>
      </c>
      <c r="L92" s="252">
        <f>_xlfn.XLOOKUP(B92,'DEQ TAC List'!$B$3:$B$609,'DEQ TAC List'!$I$3:$I$609,"")</f>
        <v>0</v>
      </c>
    </row>
    <row r="93" spans="1:12" x14ac:dyDescent="0.25">
      <c r="A93" s="51"/>
      <c r="B93" s="191"/>
      <c r="C93" s="192" t="str">
        <f t="shared" si="2"/>
        <v/>
      </c>
      <c r="D93" s="193"/>
      <c r="E93" s="194"/>
      <c r="F93" s="234"/>
      <c r="G93" s="51"/>
      <c r="H93" s="237"/>
      <c r="I93" s="240" t="str">
        <f>IF(A93="",IF(CONCATENATE(B93,C93,D93,E93,F93,G93,H93)="","",ws3_EU_ID_blank),IF(ISERROR(MATCH(A93,tbWS_2[EU_ID],0)),ws3_matching_error_msg,F93*IF(D93="Y",1,1-E93)*INDEX(tbWS_2[Activity],MATCH(A93,tbWS_2[EU_ID],0))))</f>
        <v/>
      </c>
      <c r="J93" s="44" t="str">
        <f t="shared" si="3"/>
        <v/>
      </c>
      <c r="K93" s="252" t="str">
        <f>IF(B93="","",IF(ISNA(VLOOKUP(J93,$J$8:K92,1,FALSE)),MAX($K$8:K92)+1,0))</f>
        <v/>
      </c>
      <c r="L93" s="252">
        <f>_xlfn.XLOOKUP(B93,'DEQ TAC List'!$B$3:$B$609,'DEQ TAC List'!$I$3:$I$609,"")</f>
        <v>0</v>
      </c>
    </row>
    <row r="94" spans="1:12" x14ac:dyDescent="0.25">
      <c r="A94" s="51"/>
      <c r="B94" s="195"/>
      <c r="C94" s="192" t="str">
        <f t="shared" si="2"/>
        <v/>
      </c>
      <c r="D94" s="193"/>
      <c r="E94" s="194"/>
      <c r="F94" s="234"/>
      <c r="G94" s="51"/>
      <c r="H94" s="66"/>
      <c r="I94" s="240" t="str">
        <f>IF(A94="",IF(CONCATENATE(B94,C94,D94,E94,F94,G94,H94)="","",ws3_EU_ID_blank),IF(ISERROR(MATCH(A94,tbWS_2[EU_ID],0)),ws3_matching_error_msg,F94*IF(D94="Y",1,1-E94)*INDEX(tbWS_2[Activity],MATCH(A94,tbWS_2[EU_ID],0))))</f>
        <v/>
      </c>
      <c r="J94" s="44" t="str">
        <f t="shared" si="3"/>
        <v/>
      </c>
      <c r="K94" s="252" t="str">
        <f>IF(B94="","",IF(ISNA(VLOOKUP(J94,$J$8:K93,1,FALSE)),MAX($K$8:K93)+1,0))</f>
        <v/>
      </c>
      <c r="L94" s="252">
        <f>_xlfn.XLOOKUP(B94,'DEQ TAC List'!$B$3:$B$609,'DEQ TAC List'!$I$3:$I$609,"")</f>
        <v>0</v>
      </c>
    </row>
    <row r="95" spans="1:12" x14ac:dyDescent="0.25">
      <c r="A95" s="51"/>
      <c r="B95" s="195"/>
      <c r="C95" s="192" t="str">
        <f t="shared" si="2"/>
        <v/>
      </c>
      <c r="D95" s="193"/>
      <c r="E95" s="194"/>
      <c r="F95" s="234"/>
      <c r="G95" s="51"/>
      <c r="H95" s="66"/>
      <c r="I95" s="240" t="str">
        <f>IF(A95="",IF(CONCATENATE(B95,C95,D95,E95,F95,G95,H95)="","",ws3_EU_ID_blank),IF(ISERROR(MATCH(A95,tbWS_2[EU_ID],0)),ws3_matching_error_msg,F95*IF(D95="Y",1,1-E95)*INDEX(tbWS_2[Activity],MATCH(A95,tbWS_2[EU_ID],0))))</f>
        <v/>
      </c>
      <c r="J95" s="44" t="str">
        <f t="shared" si="3"/>
        <v/>
      </c>
      <c r="K95" s="252" t="str">
        <f>IF(B95="","",IF(ISNA(VLOOKUP(J95,$J$8:K94,1,FALSE)),MAX($K$8:K94)+1,0))</f>
        <v/>
      </c>
      <c r="L95" s="252">
        <f>_xlfn.XLOOKUP(B95,'DEQ TAC List'!$B$3:$B$609,'DEQ TAC List'!$I$3:$I$609,"")</f>
        <v>0</v>
      </c>
    </row>
    <row r="96" spans="1:12" x14ac:dyDescent="0.25">
      <c r="A96" s="51"/>
      <c r="B96" s="195"/>
      <c r="C96" s="192" t="str">
        <f t="shared" si="2"/>
        <v/>
      </c>
      <c r="D96" s="193"/>
      <c r="E96" s="194"/>
      <c r="F96" s="234"/>
      <c r="G96" s="51"/>
      <c r="H96" s="66"/>
      <c r="I96" s="240" t="str">
        <f>IF(A96="",IF(CONCATENATE(B96,C96,D96,E96,F96,G96,H96)="","",ws3_EU_ID_blank),IF(ISERROR(MATCH(A96,tbWS_2[EU_ID],0)),ws3_matching_error_msg,F96*IF(D96="Y",1,1-E96)*INDEX(tbWS_2[Activity],MATCH(A96,tbWS_2[EU_ID],0))))</f>
        <v/>
      </c>
      <c r="J96" s="44" t="str">
        <f t="shared" si="3"/>
        <v/>
      </c>
      <c r="K96" s="252" t="str">
        <f>IF(B96="","",IF(ISNA(VLOOKUP(J96,$J$8:K95,1,FALSE)),MAX($K$8:K95)+1,0))</f>
        <v/>
      </c>
      <c r="L96" s="252">
        <f>_xlfn.XLOOKUP(B96,'DEQ TAC List'!$B$3:$B$609,'DEQ TAC List'!$I$3:$I$609,"")</f>
        <v>0</v>
      </c>
    </row>
    <row r="97" spans="1:12" x14ac:dyDescent="0.25">
      <c r="A97" s="51"/>
      <c r="B97" s="195"/>
      <c r="C97" s="192" t="str">
        <f t="shared" si="2"/>
        <v/>
      </c>
      <c r="D97" s="193"/>
      <c r="E97" s="194"/>
      <c r="F97" s="234"/>
      <c r="G97" s="51"/>
      <c r="H97" s="66"/>
      <c r="I97" s="240" t="str">
        <f>IF(A97="",IF(CONCATENATE(B97,C97,D97,E97,F97,G97,H97)="","",ws3_EU_ID_blank),IF(ISERROR(MATCH(A97,tbWS_2[EU_ID],0)),ws3_matching_error_msg,F97*IF(D97="Y",1,1-E97)*INDEX(tbWS_2[Activity],MATCH(A97,tbWS_2[EU_ID],0))))</f>
        <v/>
      </c>
      <c r="J97" s="44" t="str">
        <f t="shared" si="3"/>
        <v/>
      </c>
      <c r="K97" s="252" t="str">
        <f>IF(B97="","",IF(ISNA(VLOOKUP(J97,$J$8:K96,1,FALSE)),MAX($K$8:K96)+1,0))</f>
        <v/>
      </c>
      <c r="L97" s="252">
        <f>_xlfn.XLOOKUP(B97,'DEQ TAC List'!$B$3:$B$609,'DEQ TAC List'!$I$3:$I$609,"")</f>
        <v>0</v>
      </c>
    </row>
    <row r="98" spans="1:12" x14ac:dyDescent="0.25">
      <c r="A98" s="51"/>
      <c r="B98" s="195"/>
      <c r="C98" s="192" t="str">
        <f t="shared" si="2"/>
        <v/>
      </c>
      <c r="D98" s="193"/>
      <c r="E98" s="194"/>
      <c r="F98" s="234"/>
      <c r="G98" s="51"/>
      <c r="H98" s="66"/>
      <c r="I98" s="240" t="str">
        <f>IF(A98="",IF(CONCATENATE(B98,C98,D98,E98,F98,G98,H98)="","",ws3_EU_ID_blank),IF(ISERROR(MATCH(A98,tbWS_2[EU_ID],0)),ws3_matching_error_msg,F98*IF(D98="Y",1,1-E98)*INDEX(tbWS_2[Activity],MATCH(A98,tbWS_2[EU_ID],0))))</f>
        <v/>
      </c>
      <c r="J98" s="44" t="str">
        <f t="shared" si="3"/>
        <v/>
      </c>
      <c r="K98" s="252" t="str">
        <f>IF(B98="","",IF(ISNA(VLOOKUP(J98,$J$8:K97,1,FALSE)),MAX($K$8:K97)+1,0))</f>
        <v/>
      </c>
      <c r="L98" s="252">
        <f>_xlfn.XLOOKUP(B98,'DEQ TAC List'!$B$3:$B$609,'DEQ TAC List'!$I$3:$I$609,"")</f>
        <v>0</v>
      </c>
    </row>
    <row r="99" spans="1:12" x14ac:dyDescent="0.25">
      <c r="A99" s="51"/>
      <c r="B99" s="195"/>
      <c r="C99" s="192" t="str">
        <f t="shared" si="2"/>
        <v/>
      </c>
      <c r="D99" s="193"/>
      <c r="E99" s="194"/>
      <c r="F99" s="234"/>
      <c r="G99" s="51"/>
      <c r="H99" s="66"/>
      <c r="I99" s="240" t="str">
        <f>IF(A99="",IF(CONCATENATE(B99,C99,D99,E99,F99,G99,H99)="","",ws3_EU_ID_blank),IF(ISERROR(MATCH(A99,tbWS_2[EU_ID],0)),ws3_matching_error_msg,F99*IF(D99="Y",1,1-E99)*INDEX(tbWS_2[Activity],MATCH(A99,tbWS_2[EU_ID],0))))</f>
        <v/>
      </c>
      <c r="J99" s="44" t="str">
        <f t="shared" si="3"/>
        <v/>
      </c>
      <c r="K99" s="252" t="str">
        <f>IF(B99="","",IF(ISNA(VLOOKUP(J99,$J$8:K98,1,FALSE)),MAX($K$8:K98)+1,0))</f>
        <v/>
      </c>
      <c r="L99" s="252">
        <f>_xlfn.XLOOKUP(B99,'DEQ TAC List'!$B$3:$B$609,'DEQ TAC List'!$I$3:$I$609,"")</f>
        <v>0</v>
      </c>
    </row>
    <row r="100" spans="1:12" x14ac:dyDescent="0.25">
      <c r="A100" s="51"/>
      <c r="B100" s="195"/>
      <c r="C100" s="192" t="str">
        <f t="shared" si="2"/>
        <v/>
      </c>
      <c r="D100" s="193"/>
      <c r="E100" s="194"/>
      <c r="F100" s="234"/>
      <c r="G100" s="51"/>
      <c r="H100" s="66"/>
      <c r="I100" s="240" t="str">
        <f>IF(A100="",IF(CONCATENATE(B100,C100,D100,E100,F100,G100,H100)="","",ws3_EU_ID_blank),IF(ISERROR(MATCH(A100,tbWS_2[EU_ID],0)),ws3_matching_error_msg,F100*IF(D100="Y",1,1-E100)*INDEX(tbWS_2[Activity],MATCH(A100,tbWS_2[EU_ID],0))))</f>
        <v/>
      </c>
      <c r="J100" s="44" t="str">
        <f t="shared" si="3"/>
        <v/>
      </c>
      <c r="K100" s="252" t="str">
        <f>IF(B100="","",IF(ISNA(VLOOKUP(J100,$J$8:K99,1,FALSE)),MAX($K$8:K99)+1,0))</f>
        <v/>
      </c>
      <c r="L100" s="252">
        <f>_xlfn.XLOOKUP(B100,'DEQ TAC List'!$B$3:$B$609,'DEQ TAC List'!$I$3:$I$609,"")</f>
        <v>0</v>
      </c>
    </row>
    <row r="101" spans="1:12" x14ac:dyDescent="0.25">
      <c r="A101" s="51"/>
      <c r="B101" s="195"/>
      <c r="C101" s="192" t="str">
        <f t="shared" si="2"/>
        <v/>
      </c>
      <c r="D101" s="193"/>
      <c r="E101" s="194"/>
      <c r="F101" s="234"/>
      <c r="G101" s="51"/>
      <c r="H101" s="66"/>
      <c r="I101" s="240" t="str">
        <f>IF(A101="",IF(CONCATENATE(B101,C101,D101,E101,F101,G101,H101)="","",ws3_EU_ID_blank),IF(ISERROR(MATCH(A101,tbWS_2[EU_ID],0)),ws3_matching_error_msg,F101*IF(D101="Y",1,1-E101)*INDEX(tbWS_2[Activity],MATCH(A101,tbWS_2[EU_ID],0))))</f>
        <v/>
      </c>
      <c r="J101" s="44" t="str">
        <f t="shared" si="3"/>
        <v/>
      </c>
      <c r="K101" s="252" t="str">
        <f>IF(B101="","",IF(ISNA(VLOOKUP(J101,$J$8:K100,1,FALSE)),MAX($K$8:K100)+1,0))</f>
        <v/>
      </c>
      <c r="L101" s="252">
        <f>_xlfn.XLOOKUP(B101,'DEQ TAC List'!$B$3:$B$609,'DEQ TAC List'!$I$3:$I$609,"")</f>
        <v>0</v>
      </c>
    </row>
    <row r="102" spans="1:12" x14ac:dyDescent="0.25">
      <c r="A102" s="51"/>
      <c r="B102" s="195"/>
      <c r="C102" s="192" t="str">
        <f t="shared" si="2"/>
        <v/>
      </c>
      <c r="D102" s="193"/>
      <c r="E102" s="194"/>
      <c r="F102" s="234"/>
      <c r="G102" s="51"/>
      <c r="H102" s="66"/>
      <c r="I102" s="240" t="str">
        <f>IF(A102="",IF(CONCATENATE(B102,C102,D102,E102,F102,G102,H102)="","",ws3_EU_ID_blank),IF(ISERROR(MATCH(A102,tbWS_2[EU_ID],0)),ws3_matching_error_msg,F102*IF(D102="Y",1,1-E102)*INDEX(tbWS_2[Activity],MATCH(A102,tbWS_2[EU_ID],0))))</f>
        <v/>
      </c>
      <c r="J102" s="44" t="str">
        <f t="shared" si="3"/>
        <v/>
      </c>
      <c r="K102" s="252" t="str">
        <f>IF(B102="","",IF(ISNA(VLOOKUP(J102,$J$8:K101,1,FALSE)),MAX($K$8:K101)+1,0))</f>
        <v/>
      </c>
      <c r="L102" s="252">
        <f>_xlfn.XLOOKUP(B102,'DEQ TAC List'!$B$3:$B$609,'DEQ TAC List'!$I$3:$I$609,"")</f>
        <v>0</v>
      </c>
    </row>
    <row r="103" spans="1:12" x14ac:dyDescent="0.25">
      <c r="A103" s="51"/>
      <c r="B103" s="195"/>
      <c r="C103" s="192" t="str">
        <f t="shared" si="2"/>
        <v/>
      </c>
      <c r="D103" s="193"/>
      <c r="E103" s="194"/>
      <c r="F103" s="234"/>
      <c r="G103" s="51"/>
      <c r="H103" s="66"/>
      <c r="I103" s="240" t="str">
        <f>IF(A103="",IF(CONCATENATE(B103,C103,D103,E103,F103,G103,H103)="","",ws3_EU_ID_blank),IF(ISERROR(MATCH(A103,tbWS_2[EU_ID],0)),ws3_matching_error_msg,F103*IF(D103="Y",1,1-E103)*INDEX(tbWS_2[Activity],MATCH(A103,tbWS_2[EU_ID],0))))</f>
        <v/>
      </c>
      <c r="J103" s="44" t="str">
        <f t="shared" si="3"/>
        <v/>
      </c>
      <c r="K103" s="252" t="str">
        <f>IF(B103="","",IF(ISNA(VLOOKUP(J103,$J$8:K102,1,FALSE)),MAX($K$8:K102)+1,0))</f>
        <v/>
      </c>
      <c r="L103" s="252">
        <f>_xlfn.XLOOKUP(B103,'DEQ TAC List'!$B$3:$B$609,'DEQ TAC List'!$I$3:$I$609,"")</f>
        <v>0</v>
      </c>
    </row>
    <row r="104" spans="1:12" x14ac:dyDescent="0.25">
      <c r="A104" s="51"/>
      <c r="B104" s="195"/>
      <c r="C104" s="192" t="str">
        <f t="shared" si="2"/>
        <v/>
      </c>
      <c r="D104" s="193"/>
      <c r="E104" s="194"/>
      <c r="F104" s="234"/>
      <c r="G104" s="51"/>
      <c r="H104" s="66"/>
      <c r="I104" s="240" t="str">
        <f>IF(A104="",IF(CONCATENATE(B104,C104,D104,E104,F104,G104,H104)="","",ws3_EU_ID_blank),IF(ISERROR(MATCH(A104,tbWS_2[EU_ID],0)),ws3_matching_error_msg,F104*IF(D104="Y",1,1-E104)*INDEX(tbWS_2[Activity],MATCH(A104,tbWS_2[EU_ID],0))))</f>
        <v/>
      </c>
      <c r="J104" s="44" t="str">
        <f t="shared" si="3"/>
        <v/>
      </c>
      <c r="K104" s="252" t="str">
        <f>IF(B104="","",IF(ISNA(VLOOKUP(J104,$J$8:K103,1,FALSE)),MAX($K$8:K103)+1,0))</f>
        <v/>
      </c>
      <c r="L104" s="252">
        <f>_xlfn.XLOOKUP(B104,'DEQ TAC List'!$B$3:$B$609,'DEQ TAC List'!$I$3:$I$609,"")</f>
        <v>0</v>
      </c>
    </row>
    <row r="105" spans="1:12" x14ac:dyDescent="0.25">
      <c r="A105" s="51"/>
      <c r="B105" s="195"/>
      <c r="C105" s="192" t="str">
        <f t="shared" si="2"/>
        <v/>
      </c>
      <c r="D105" s="193"/>
      <c r="E105" s="194"/>
      <c r="F105" s="234"/>
      <c r="G105" s="51"/>
      <c r="H105" s="66"/>
      <c r="I105" s="240" t="str">
        <f>IF(A105="",IF(CONCATENATE(B105,C105,D105,E105,F105,G105,H105)="","",ws3_EU_ID_blank),IF(ISERROR(MATCH(A105,tbWS_2[EU_ID],0)),ws3_matching_error_msg,F105*IF(D105="Y",1,1-E105)*INDEX(tbWS_2[Activity],MATCH(A105,tbWS_2[EU_ID],0))))</f>
        <v/>
      </c>
      <c r="J105" s="44" t="str">
        <f t="shared" si="3"/>
        <v/>
      </c>
      <c r="K105" s="252" t="str">
        <f>IF(B105="","",IF(ISNA(VLOOKUP(J105,$J$8:K104,1,FALSE)),MAX($K$8:K104)+1,0))</f>
        <v/>
      </c>
      <c r="L105" s="252">
        <f>_xlfn.XLOOKUP(B105,'DEQ TAC List'!$B$3:$B$609,'DEQ TAC List'!$I$3:$I$609,"")</f>
        <v>0</v>
      </c>
    </row>
    <row r="106" spans="1:12" x14ac:dyDescent="0.25">
      <c r="A106" s="51"/>
      <c r="B106" s="195"/>
      <c r="C106" s="192" t="str">
        <f t="shared" si="2"/>
        <v/>
      </c>
      <c r="D106" s="193"/>
      <c r="E106" s="194"/>
      <c r="F106" s="234"/>
      <c r="G106" s="51"/>
      <c r="H106" s="66"/>
      <c r="I106" s="240" t="str">
        <f>IF(A106="",IF(CONCATENATE(B106,C106,D106,E106,F106,G106,H106)="","",ws3_EU_ID_blank),IF(ISERROR(MATCH(A106,tbWS_2[EU_ID],0)),ws3_matching_error_msg,F106*IF(D106="Y",1,1-E106)*INDEX(tbWS_2[Activity],MATCH(A106,tbWS_2[EU_ID],0))))</f>
        <v/>
      </c>
      <c r="J106" s="44" t="str">
        <f t="shared" si="3"/>
        <v/>
      </c>
      <c r="K106" s="252" t="str">
        <f>IF(B106="","",IF(ISNA(VLOOKUP(J106,$J$8:K105,1,FALSE)),MAX($K$8:K105)+1,0))</f>
        <v/>
      </c>
      <c r="L106" s="252">
        <f>_xlfn.XLOOKUP(B106,'DEQ TAC List'!$B$3:$B$609,'DEQ TAC List'!$I$3:$I$609,"")</f>
        <v>0</v>
      </c>
    </row>
    <row r="107" spans="1:12" x14ac:dyDescent="0.25">
      <c r="A107" s="51"/>
      <c r="B107" s="195"/>
      <c r="C107" s="192" t="str">
        <f t="shared" si="2"/>
        <v/>
      </c>
      <c r="D107" s="193"/>
      <c r="E107" s="194"/>
      <c r="F107" s="234"/>
      <c r="G107" s="51"/>
      <c r="H107" s="66"/>
      <c r="I107" s="240" t="str">
        <f>IF(A107="",IF(CONCATENATE(B107,C107,D107,E107,F107,G107,H107)="","",ws3_EU_ID_blank),IF(ISERROR(MATCH(A107,tbWS_2[EU_ID],0)),ws3_matching_error_msg,F107*IF(D107="Y",1,1-E107)*INDEX(tbWS_2[Activity],MATCH(A107,tbWS_2[EU_ID],0))))</f>
        <v/>
      </c>
      <c r="J107" s="44" t="str">
        <f t="shared" si="3"/>
        <v/>
      </c>
      <c r="K107" s="252" t="str">
        <f>IF(B107="","",IF(ISNA(VLOOKUP(J107,$J$8:K106,1,FALSE)),MAX($K$8:K106)+1,0))</f>
        <v/>
      </c>
      <c r="L107" s="252">
        <f>_xlfn.XLOOKUP(B107,'DEQ TAC List'!$B$3:$B$609,'DEQ TAC List'!$I$3:$I$609,"")</f>
        <v>0</v>
      </c>
    </row>
    <row r="108" spans="1:12" x14ac:dyDescent="0.25">
      <c r="A108" s="51"/>
      <c r="B108" s="195"/>
      <c r="C108" s="192" t="str">
        <f t="shared" si="2"/>
        <v/>
      </c>
      <c r="D108" s="193"/>
      <c r="E108" s="194"/>
      <c r="F108" s="234"/>
      <c r="G108" s="51"/>
      <c r="H108" s="66"/>
      <c r="I108" s="240" t="str">
        <f>IF(A108="",IF(CONCATENATE(B108,C108,D108,E108,F108,G108,H108)="","",ws3_EU_ID_blank),IF(ISERROR(MATCH(A108,tbWS_2[EU_ID],0)),ws3_matching_error_msg,F108*IF(D108="Y",1,1-E108)*INDEX(tbWS_2[Activity],MATCH(A108,tbWS_2[EU_ID],0))))</f>
        <v/>
      </c>
      <c r="J108" s="44" t="str">
        <f t="shared" si="3"/>
        <v/>
      </c>
      <c r="K108" s="252" t="str">
        <f>IF(B108="","",IF(ISNA(VLOOKUP(J108,$J$8:K107,1,FALSE)),MAX($K$8:K107)+1,0))</f>
        <v/>
      </c>
      <c r="L108" s="252">
        <f>_xlfn.XLOOKUP(B108,'DEQ TAC List'!$B$3:$B$609,'DEQ TAC List'!$I$3:$I$609,"")</f>
        <v>0</v>
      </c>
    </row>
    <row r="109" spans="1:12" x14ac:dyDescent="0.25">
      <c r="A109" s="51"/>
      <c r="B109" s="195"/>
      <c r="C109" s="192" t="str">
        <f t="shared" si="2"/>
        <v/>
      </c>
      <c r="D109" s="193"/>
      <c r="E109" s="194"/>
      <c r="F109" s="234"/>
      <c r="G109" s="51"/>
      <c r="H109" s="66"/>
      <c r="I109" s="240" t="str">
        <f>IF(A109="",IF(CONCATENATE(B109,C109,D109,E109,F109,G109,H109)="","",ws3_EU_ID_blank),IF(ISERROR(MATCH(A109,tbWS_2[EU_ID],0)),ws3_matching_error_msg,F109*IF(D109="Y",1,1-E109)*INDEX(tbWS_2[Activity],MATCH(A109,tbWS_2[EU_ID],0))))</f>
        <v/>
      </c>
      <c r="J109" s="44" t="str">
        <f t="shared" si="3"/>
        <v/>
      </c>
      <c r="K109" s="252" t="str">
        <f>IF(B109="","",IF(ISNA(VLOOKUP(J109,$J$8:K108,1,FALSE)),MAX($K$8:K108)+1,0))</f>
        <v/>
      </c>
      <c r="L109" s="252">
        <f>_xlfn.XLOOKUP(B109,'DEQ TAC List'!$B$3:$B$609,'DEQ TAC List'!$I$3:$I$609,"")</f>
        <v>0</v>
      </c>
    </row>
    <row r="110" spans="1:12" x14ac:dyDescent="0.25">
      <c r="A110" s="51"/>
      <c r="B110" s="195"/>
      <c r="C110" s="192" t="str">
        <f t="shared" si="2"/>
        <v/>
      </c>
      <c r="D110" s="193"/>
      <c r="E110" s="194"/>
      <c r="F110" s="234"/>
      <c r="G110" s="51"/>
      <c r="H110" s="66"/>
      <c r="I110" s="240" t="str">
        <f>IF(A110="",IF(CONCATENATE(B110,C110,D110,E110,F110,G110,H110)="","",ws3_EU_ID_blank),IF(ISERROR(MATCH(A110,tbWS_2[EU_ID],0)),ws3_matching_error_msg,F110*IF(D110="Y",1,1-E110)*INDEX(tbWS_2[Activity],MATCH(A110,tbWS_2[EU_ID],0))))</f>
        <v/>
      </c>
      <c r="J110" s="44" t="str">
        <f t="shared" si="3"/>
        <v/>
      </c>
      <c r="K110" s="252" t="str">
        <f>IF(B110="","",IF(ISNA(VLOOKUP(J110,$J$8:K109,1,FALSE)),MAX($K$8:K109)+1,0))</f>
        <v/>
      </c>
      <c r="L110" s="252">
        <f>_xlfn.XLOOKUP(B110,'DEQ TAC List'!$B$3:$B$609,'DEQ TAC List'!$I$3:$I$609,"")</f>
        <v>0</v>
      </c>
    </row>
    <row r="111" spans="1:12" x14ac:dyDescent="0.25">
      <c r="A111" s="51"/>
      <c r="B111" s="195"/>
      <c r="C111" s="192" t="str">
        <f t="shared" si="2"/>
        <v/>
      </c>
      <c r="D111" s="193"/>
      <c r="E111" s="194"/>
      <c r="F111" s="234"/>
      <c r="G111" s="51"/>
      <c r="H111" s="66"/>
      <c r="I111" s="240" t="str">
        <f>IF(A111="",IF(CONCATENATE(B111,C111,D111,E111,F111,G111,H111)="","",ws3_EU_ID_blank),IF(ISERROR(MATCH(A111,tbWS_2[EU_ID],0)),ws3_matching_error_msg,F111*IF(D111="Y",1,1-E111)*INDEX(tbWS_2[Activity],MATCH(A111,tbWS_2[EU_ID],0))))</f>
        <v/>
      </c>
      <c r="J111" s="44" t="str">
        <f t="shared" si="3"/>
        <v/>
      </c>
      <c r="K111" s="252" t="str">
        <f>IF(B111="","",IF(ISNA(VLOOKUP(J111,$J$8:K110,1,FALSE)),MAX($K$8:K110)+1,0))</f>
        <v/>
      </c>
      <c r="L111" s="252">
        <f>_xlfn.XLOOKUP(B111,'DEQ TAC List'!$B$3:$B$609,'DEQ TAC List'!$I$3:$I$609,"")</f>
        <v>0</v>
      </c>
    </row>
    <row r="112" spans="1:12" x14ac:dyDescent="0.25">
      <c r="A112" s="51"/>
      <c r="B112" s="195"/>
      <c r="C112" s="192" t="str">
        <f t="shared" si="2"/>
        <v/>
      </c>
      <c r="D112" s="193"/>
      <c r="E112" s="194"/>
      <c r="F112" s="234"/>
      <c r="G112" s="51"/>
      <c r="H112" s="66"/>
      <c r="I112" s="240" t="str">
        <f>IF(A112="",IF(CONCATENATE(B112,C112,D112,E112,F112,G112,H112)="","",ws3_EU_ID_blank),IF(ISERROR(MATCH(A112,tbWS_2[EU_ID],0)),ws3_matching_error_msg,F112*IF(D112="Y",1,1-E112)*INDEX(tbWS_2[Activity],MATCH(A112,tbWS_2[EU_ID],0))))</f>
        <v/>
      </c>
      <c r="J112" s="44" t="str">
        <f t="shared" si="3"/>
        <v/>
      </c>
      <c r="K112" s="252" t="str">
        <f>IF(B112="","",IF(ISNA(VLOOKUP(J112,$J$8:K111,1,FALSE)),MAX($K$8:K111)+1,0))</f>
        <v/>
      </c>
      <c r="L112" s="252">
        <f>_xlfn.XLOOKUP(B112,'DEQ TAC List'!$B$3:$B$609,'DEQ TAC List'!$I$3:$I$609,"")</f>
        <v>0</v>
      </c>
    </row>
    <row r="113" spans="1:12" x14ac:dyDescent="0.25">
      <c r="A113" s="51"/>
      <c r="B113" s="195"/>
      <c r="C113" s="192" t="str">
        <f t="shared" si="2"/>
        <v/>
      </c>
      <c r="D113" s="193"/>
      <c r="E113" s="194"/>
      <c r="F113" s="234"/>
      <c r="G113" s="51"/>
      <c r="H113" s="66"/>
      <c r="I113" s="240" t="str">
        <f>IF(A113="",IF(CONCATENATE(B113,C113,D113,E113,F113,G113,H113)="","",ws3_EU_ID_blank),IF(ISERROR(MATCH(A113,tbWS_2[EU_ID],0)),ws3_matching_error_msg,F113*IF(D113="Y",1,1-E113)*INDEX(tbWS_2[Activity],MATCH(A113,tbWS_2[EU_ID],0))))</f>
        <v/>
      </c>
      <c r="J113" s="44" t="str">
        <f t="shared" si="3"/>
        <v/>
      </c>
      <c r="K113" s="252" t="str">
        <f>IF(B113="","",IF(ISNA(VLOOKUP(J113,$J$8:K112,1,FALSE)),MAX($K$8:K112)+1,0))</f>
        <v/>
      </c>
      <c r="L113" s="252">
        <f>_xlfn.XLOOKUP(B113,'DEQ TAC List'!$B$3:$B$609,'DEQ TAC List'!$I$3:$I$609,"")</f>
        <v>0</v>
      </c>
    </row>
    <row r="114" spans="1:12" x14ac:dyDescent="0.25">
      <c r="A114" s="51"/>
      <c r="B114" s="195"/>
      <c r="C114" s="192" t="str">
        <f t="shared" ref="C114:C177" si="4">IFERROR(INDEX(chemical_names,MATCH(TEXT(B114,"0"),CAS_numbers,0)),"")</f>
        <v/>
      </c>
      <c r="D114" s="193"/>
      <c r="E114" s="194"/>
      <c r="F114" s="234"/>
      <c r="G114" s="51"/>
      <c r="H114" s="66"/>
      <c r="I114" s="240" t="str">
        <f>IF(A114="",IF(CONCATENATE(B114,C114,D114,E114,F114,G114,H114)="","",ws3_EU_ID_blank),IF(ISERROR(MATCH(A114,tbWS_2[EU_ID],0)),ws3_matching_error_msg,F114*IF(D114="Y",1,1-E114)*INDEX(tbWS_2[Activity],MATCH(A114,tbWS_2[EU_ID],0))))</f>
        <v/>
      </c>
      <c r="J114" s="44" t="str">
        <f t="shared" ref="J114:J177" si="5">IF(AND(B114="",C114=""),"",IFERROR(IF(OR(B114="",B114="No CAS"),INDEX(sequence_IDs,MATCH(C114,chemical_names,0)),INDEX(sequence_IDs,MATCH(B114,CAS_numbers,0))),"?"))</f>
        <v/>
      </c>
      <c r="K114" s="252" t="str">
        <f>IF(B114="","",IF(ISNA(VLOOKUP(J114,$J$8:K113,1,FALSE)),MAX($K$8:K113)+1,0))</f>
        <v/>
      </c>
      <c r="L114" s="252">
        <f>_xlfn.XLOOKUP(B114,'DEQ TAC List'!$B$3:$B$609,'DEQ TAC List'!$I$3:$I$609,"")</f>
        <v>0</v>
      </c>
    </row>
    <row r="115" spans="1:12" x14ac:dyDescent="0.25">
      <c r="A115" s="51"/>
      <c r="B115" s="195"/>
      <c r="C115" s="192" t="str">
        <f t="shared" si="4"/>
        <v/>
      </c>
      <c r="D115" s="193"/>
      <c r="E115" s="194"/>
      <c r="F115" s="234"/>
      <c r="G115" s="51"/>
      <c r="H115" s="66"/>
      <c r="I115" s="240" t="str">
        <f>IF(A115="",IF(CONCATENATE(B115,C115,D115,E115,F115,G115,H115)="","",ws3_EU_ID_blank),IF(ISERROR(MATCH(A115,tbWS_2[EU_ID],0)),ws3_matching_error_msg,F115*IF(D115="Y",1,1-E115)*INDEX(tbWS_2[Activity],MATCH(A115,tbWS_2[EU_ID],0))))</f>
        <v/>
      </c>
      <c r="J115" s="44" t="str">
        <f t="shared" si="5"/>
        <v/>
      </c>
      <c r="K115" s="252" t="str">
        <f>IF(B115="","",IF(ISNA(VLOOKUP(J115,$J$8:K114,1,FALSE)),MAX($K$8:K114)+1,0))</f>
        <v/>
      </c>
      <c r="L115" s="252">
        <f>_xlfn.XLOOKUP(B115,'DEQ TAC List'!$B$3:$B$609,'DEQ TAC List'!$I$3:$I$609,"")</f>
        <v>0</v>
      </c>
    </row>
    <row r="116" spans="1:12" x14ac:dyDescent="0.25">
      <c r="A116" s="51"/>
      <c r="B116" s="195"/>
      <c r="C116" s="192" t="str">
        <f t="shared" si="4"/>
        <v/>
      </c>
      <c r="D116" s="193"/>
      <c r="E116" s="194"/>
      <c r="F116" s="234"/>
      <c r="G116" s="51"/>
      <c r="H116" s="66"/>
      <c r="I116" s="240" t="str">
        <f>IF(A116="",IF(CONCATENATE(B116,C116,D116,E116,F116,G116,H116)="","",ws3_EU_ID_blank),IF(ISERROR(MATCH(A116,tbWS_2[EU_ID],0)),ws3_matching_error_msg,F116*IF(D116="Y",1,1-E116)*INDEX(tbWS_2[Activity],MATCH(A116,tbWS_2[EU_ID],0))))</f>
        <v/>
      </c>
      <c r="J116" s="44" t="str">
        <f t="shared" si="5"/>
        <v/>
      </c>
      <c r="K116" s="252" t="str">
        <f>IF(B116="","",IF(ISNA(VLOOKUP(J116,$J$8:K115,1,FALSE)),MAX($K$8:K115)+1,0))</f>
        <v/>
      </c>
      <c r="L116" s="252">
        <f>_xlfn.XLOOKUP(B116,'DEQ TAC List'!$B$3:$B$609,'DEQ TAC List'!$I$3:$I$609,"")</f>
        <v>0</v>
      </c>
    </row>
    <row r="117" spans="1:12" x14ac:dyDescent="0.25">
      <c r="A117" s="51"/>
      <c r="B117" s="195"/>
      <c r="C117" s="192" t="str">
        <f t="shared" si="4"/>
        <v/>
      </c>
      <c r="D117" s="193"/>
      <c r="E117" s="194"/>
      <c r="F117" s="234"/>
      <c r="G117" s="51"/>
      <c r="H117" s="66"/>
      <c r="I117" s="240" t="str">
        <f>IF(A117="",IF(CONCATENATE(B117,C117,D117,E117,F117,G117,H117)="","",ws3_EU_ID_blank),IF(ISERROR(MATCH(A117,tbWS_2[EU_ID],0)),ws3_matching_error_msg,F117*IF(D117="Y",1,1-E117)*INDEX(tbWS_2[Activity],MATCH(A117,tbWS_2[EU_ID],0))))</f>
        <v/>
      </c>
      <c r="J117" s="44" t="str">
        <f t="shared" si="5"/>
        <v/>
      </c>
      <c r="K117" s="252" t="str">
        <f>IF(B117="","",IF(ISNA(VLOOKUP(J117,$J$8:K116,1,FALSE)),MAX($K$8:K116)+1,0))</f>
        <v/>
      </c>
      <c r="L117" s="252">
        <f>_xlfn.XLOOKUP(B117,'DEQ TAC List'!$B$3:$B$609,'DEQ TAC List'!$I$3:$I$609,"")</f>
        <v>0</v>
      </c>
    </row>
    <row r="118" spans="1:12" x14ac:dyDescent="0.25">
      <c r="A118" s="51"/>
      <c r="B118" s="195"/>
      <c r="C118" s="192" t="str">
        <f t="shared" si="4"/>
        <v/>
      </c>
      <c r="D118" s="193"/>
      <c r="E118" s="194"/>
      <c r="F118" s="234"/>
      <c r="G118" s="51"/>
      <c r="H118" s="66"/>
      <c r="I118" s="240" t="str">
        <f>IF(A118="",IF(CONCATENATE(B118,C118,D118,E118,F118,G118,H118)="","",ws3_EU_ID_blank),IF(ISERROR(MATCH(A118,tbWS_2[EU_ID],0)),ws3_matching_error_msg,F118*IF(D118="Y",1,1-E118)*INDEX(tbWS_2[Activity],MATCH(A118,tbWS_2[EU_ID],0))))</f>
        <v/>
      </c>
      <c r="J118" s="44" t="str">
        <f t="shared" si="5"/>
        <v/>
      </c>
      <c r="K118" s="252" t="str">
        <f>IF(B118="","",IF(ISNA(VLOOKUP(J118,$J$8:K117,1,FALSE)),MAX($K$8:K117)+1,0))</f>
        <v/>
      </c>
      <c r="L118" s="252">
        <f>_xlfn.XLOOKUP(B118,'DEQ TAC List'!$B$3:$B$609,'DEQ TAC List'!$I$3:$I$609,"")</f>
        <v>0</v>
      </c>
    </row>
    <row r="119" spans="1:12" x14ac:dyDescent="0.25">
      <c r="A119" s="51"/>
      <c r="B119" s="195"/>
      <c r="C119" s="192" t="str">
        <f t="shared" si="4"/>
        <v/>
      </c>
      <c r="D119" s="193"/>
      <c r="E119" s="194"/>
      <c r="F119" s="234"/>
      <c r="G119" s="51"/>
      <c r="H119" s="66"/>
      <c r="I119" s="240" t="str">
        <f>IF(A119="",IF(CONCATENATE(B119,C119,D119,E119,F119,G119,H119)="","",ws3_EU_ID_blank),IF(ISERROR(MATCH(A119,tbWS_2[EU_ID],0)),ws3_matching_error_msg,F119*IF(D119="Y",1,1-E119)*INDEX(tbWS_2[Activity],MATCH(A119,tbWS_2[EU_ID],0))))</f>
        <v/>
      </c>
      <c r="J119" s="44" t="str">
        <f t="shared" si="5"/>
        <v/>
      </c>
      <c r="K119" s="252" t="str">
        <f>IF(B119="","",IF(ISNA(VLOOKUP(J119,$J$8:K118,1,FALSE)),MAX($K$8:K118)+1,0))</f>
        <v/>
      </c>
      <c r="L119" s="252">
        <f>_xlfn.XLOOKUP(B119,'DEQ TAC List'!$B$3:$B$609,'DEQ TAC List'!$I$3:$I$609,"")</f>
        <v>0</v>
      </c>
    </row>
    <row r="120" spans="1:12" x14ac:dyDescent="0.25">
      <c r="A120" s="51"/>
      <c r="B120" s="195"/>
      <c r="C120" s="192" t="str">
        <f t="shared" si="4"/>
        <v/>
      </c>
      <c r="D120" s="193"/>
      <c r="E120" s="194"/>
      <c r="F120" s="234"/>
      <c r="G120" s="51"/>
      <c r="H120" s="66"/>
      <c r="I120" s="240" t="str">
        <f>IF(A120="",IF(CONCATENATE(B120,C120,D120,E120,F120,G120,H120)="","",ws3_EU_ID_blank),IF(ISERROR(MATCH(A120,tbWS_2[EU_ID],0)),ws3_matching_error_msg,F120*IF(D120="Y",1,1-E120)*INDEX(tbWS_2[Activity],MATCH(A120,tbWS_2[EU_ID],0))))</f>
        <v/>
      </c>
      <c r="J120" s="44" t="str">
        <f t="shared" si="5"/>
        <v/>
      </c>
      <c r="K120" s="252" t="str">
        <f>IF(B120="","",IF(ISNA(VLOOKUP(J120,$J$8:K119,1,FALSE)),MAX($K$8:K119)+1,0))</f>
        <v/>
      </c>
      <c r="L120" s="252">
        <f>_xlfn.XLOOKUP(B120,'DEQ TAC List'!$B$3:$B$609,'DEQ TAC List'!$I$3:$I$609,"")</f>
        <v>0</v>
      </c>
    </row>
    <row r="121" spans="1:12" x14ac:dyDescent="0.25">
      <c r="A121" s="51"/>
      <c r="B121" s="195"/>
      <c r="C121" s="192" t="str">
        <f t="shared" si="4"/>
        <v/>
      </c>
      <c r="D121" s="193"/>
      <c r="E121" s="194"/>
      <c r="F121" s="234"/>
      <c r="G121" s="51"/>
      <c r="H121" s="66"/>
      <c r="I121" s="240" t="str">
        <f>IF(A121="",IF(CONCATENATE(B121,C121,D121,E121,F121,G121,H121)="","",ws3_EU_ID_blank),IF(ISERROR(MATCH(A121,tbWS_2[EU_ID],0)),ws3_matching_error_msg,F121*IF(D121="Y",1,1-E121)*INDEX(tbWS_2[Activity],MATCH(A121,tbWS_2[EU_ID],0))))</f>
        <v/>
      </c>
      <c r="J121" s="44" t="str">
        <f t="shared" si="5"/>
        <v/>
      </c>
      <c r="K121" s="252" t="str">
        <f>IF(B121="","",IF(ISNA(VLOOKUP(J121,$J$8:K120,1,FALSE)),MAX($K$8:K120)+1,0))</f>
        <v/>
      </c>
      <c r="L121" s="252">
        <f>_xlfn.XLOOKUP(B121,'DEQ TAC List'!$B$3:$B$609,'DEQ TAC List'!$I$3:$I$609,"")</f>
        <v>0</v>
      </c>
    </row>
    <row r="122" spans="1:12" x14ac:dyDescent="0.25">
      <c r="A122" s="51"/>
      <c r="B122" s="195"/>
      <c r="C122" s="192" t="str">
        <f t="shared" si="4"/>
        <v/>
      </c>
      <c r="D122" s="193"/>
      <c r="E122" s="194"/>
      <c r="F122" s="234"/>
      <c r="G122" s="51"/>
      <c r="H122" s="66"/>
      <c r="I122" s="240" t="str">
        <f>IF(A122="",IF(CONCATENATE(B122,C122,D122,E122,F122,G122,H122)="","",ws3_EU_ID_blank),IF(ISERROR(MATCH(A122,tbWS_2[EU_ID],0)),ws3_matching_error_msg,F122*IF(D122="Y",1,1-E122)*INDEX(tbWS_2[Activity],MATCH(A122,tbWS_2[EU_ID],0))))</f>
        <v/>
      </c>
      <c r="J122" s="44" t="str">
        <f t="shared" si="5"/>
        <v/>
      </c>
      <c r="K122" s="252" t="str">
        <f>IF(B122="","",IF(ISNA(VLOOKUP(J122,$J$8:K121,1,FALSE)),MAX($K$8:K121)+1,0))</f>
        <v/>
      </c>
      <c r="L122" s="252">
        <f>_xlfn.XLOOKUP(B122,'DEQ TAC List'!$B$3:$B$609,'DEQ TAC List'!$I$3:$I$609,"")</f>
        <v>0</v>
      </c>
    </row>
    <row r="123" spans="1:12" x14ac:dyDescent="0.25">
      <c r="A123" s="51"/>
      <c r="B123" s="195"/>
      <c r="C123" s="192" t="str">
        <f t="shared" si="4"/>
        <v/>
      </c>
      <c r="D123" s="193"/>
      <c r="E123" s="194"/>
      <c r="F123" s="234"/>
      <c r="G123" s="51"/>
      <c r="H123" s="66"/>
      <c r="I123" s="240" t="str">
        <f>IF(A123="",IF(CONCATENATE(B123,C123,D123,E123,F123,G123,H123)="","",ws3_EU_ID_blank),IF(ISERROR(MATCH(A123,tbWS_2[EU_ID],0)),ws3_matching_error_msg,F123*IF(D123="Y",1,1-E123)*INDEX(tbWS_2[Activity],MATCH(A123,tbWS_2[EU_ID],0))))</f>
        <v/>
      </c>
      <c r="J123" s="44" t="str">
        <f t="shared" si="5"/>
        <v/>
      </c>
      <c r="K123" s="252" t="str">
        <f>IF(B123="","",IF(ISNA(VLOOKUP(J123,$J$8:K122,1,FALSE)),MAX($K$8:K122)+1,0))</f>
        <v/>
      </c>
      <c r="L123" s="252">
        <f>_xlfn.XLOOKUP(B123,'DEQ TAC List'!$B$3:$B$609,'DEQ TAC List'!$I$3:$I$609,"")</f>
        <v>0</v>
      </c>
    </row>
    <row r="124" spans="1:12" x14ac:dyDescent="0.25">
      <c r="A124" s="51"/>
      <c r="B124" s="195"/>
      <c r="C124" s="192" t="str">
        <f t="shared" si="4"/>
        <v/>
      </c>
      <c r="D124" s="193"/>
      <c r="E124" s="194"/>
      <c r="F124" s="234"/>
      <c r="G124" s="51"/>
      <c r="H124" s="66"/>
      <c r="I124" s="240" t="str">
        <f>IF(A124="",IF(CONCATENATE(B124,C124,D124,E124,F124,G124,H124)="","",ws3_EU_ID_blank),IF(ISERROR(MATCH(A124,tbWS_2[EU_ID],0)),ws3_matching_error_msg,F124*IF(D124="Y",1,1-E124)*INDEX(tbWS_2[Activity],MATCH(A124,tbWS_2[EU_ID],0))))</f>
        <v/>
      </c>
      <c r="J124" s="44" t="str">
        <f t="shared" si="5"/>
        <v/>
      </c>
      <c r="K124" s="252" t="str">
        <f>IF(B124="","",IF(ISNA(VLOOKUP(J124,$J$8:K123,1,FALSE)),MAX($K$8:K123)+1,0))</f>
        <v/>
      </c>
      <c r="L124" s="252">
        <f>_xlfn.XLOOKUP(B124,'DEQ TAC List'!$B$3:$B$609,'DEQ TAC List'!$I$3:$I$609,"")</f>
        <v>0</v>
      </c>
    </row>
    <row r="125" spans="1:12" x14ac:dyDescent="0.25">
      <c r="A125" s="51"/>
      <c r="B125" s="195"/>
      <c r="C125" s="192" t="str">
        <f t="shared" si="4"/>
        <v/>
      </c>
      <c r="D125" s="193"/>
      <c r="E125" s="194"/>
      <c r="F125" s="234"/>
      <c r="G125" s="51"/>
      <c r="H125" s="66"/>
      <c r="I125" s="240" t="str">
        <f>IF(A125="",IF(CONCATENATE(B125,C125,D125,E125,F125,G125,H125)="","",ws3_EU_ID_blank),IF(ISERROR(MATCH(A125,tbWS_2[EU_ID],0)),ws3_matching_error_msg,F125*IF(D125="Y",1,1-E125)*INDEX(tbWS_2[Activity],MATCH(A125,tbWS_2[EU_ID],0))))</f>
        <v/>
      </c>
      <c r="J125" s="44" t="str">
        <f t="shared" si="5"/>
        <v/>
      </c>
      <c r="K125" s="252" t="str">
        <f>IF(B125="","",IF(ISNA(VLOOKUP(J125,$J$8:K124,1,FALSE)),MAX($K$8:K124)+1,0))</f>
        <v/>
      </c>
      <c r="L125" s="252">
        <f>_xlfn.XLOOKUP(B125,'DEQ TAC List'!$B$3:$B$609,'DEQ TAC List'!$I$3:$I$609,"")</f>
        <v>0</v>
      </c>
    </row>
    <row r="126" spans="1:12" x14ac:dyDescent="0.25">
      <c r="A126" s="51"/>
      <c r="B126" s="195"/>
      <c r="C126" s="192" t="str">
        <f t="shared" si="4"/>
        <v/>
      </c>
      <c r="D126" s="193"/>
      <c r="E126" s="194"/>
      <c r="F126" s="234"/>
      <c r="G126" s="51"/>
      <c r="H126" s="66"/>
      <c r="I126" s="240" t="str">
        <f>IF(A126="",IF(CONCATENATE(B126,C126,D126,E126,F126,G126,H126)="","",ws3_EU_ID_blank),IF(ISERROR(MATCH(A126,tbWS_2[EU_ID],0)),ws3_matching_error_msg,F126*IF(D126="Y",1,1-E126)*INDEX(tbWS_2[Activity],MATCH(A126,tbWS_2[EU_ID],0))))</f>
        <v/>
      </c>
      <c r="J126" s="44" t="str">
        <f t="shared" si="5"/>
        <v/>
      </c>
      <c r="K126" s="252" t="str">
        <f>IF(B126="","",IF(ISNA(VLOOKUP(J126,$J$8:K125,1,FALSE)),MAX($K$8:K125)+1,0))</f>
        <v/>
      </c>
      <c r="L126" s="252">
        <f>_xlfn.XLOOKUP(B126,'DEQ TAC List'!$B$3:$B$609,'DEQ TAC List'!$I$3:$I$609,"")</f>
        <v>0</v>
      </c>
    </row>
    <row r="127" spans="1:12" x14ac:dyDescent="0.25">
      <c r="A127" s="51"/>
      <c r="B127" s="195"/>
      <c r="C127" s="192" t="str">
        <f t="shared" si="4"/>
        <v/>
      </c>
      <c r="D127" s="193"/>
      <c r="E127" s="194"/>
      <c r="F127" s="234"/>
      <c r="G127" s="51"/>
      <c r="H127" s="66"/>
      <c r="I127" s="240" t="str">
        <f>IF(A127="",IF(CONCATENATE(B127,C127,D127,E127,F127,G127,H127)="","",ws3_EU_ID_blank),IF(ISERROR(MATCH(A127,tbWS_2[EU_ID],0)),ws3_matching_error_msg,F127*IF(D127="Y",1,1-E127)*INDEX(tbWS_2[Activity],MATCH(A127,tbWS_2[EU_ID],0))))</f>
        <v/>
      </c>
      <c r="J127" s="44" t="str">
        <f t="shared" si="5"/>
        <v/>
      </c>
      <c r="K127" s="252" t="str">
        <f>IF(B127="","",IF(ISNA(VLOOKUP(J127,$J$8:K126,1,FALSE)),MAX($K$8:K126)+1,0))</f>
        <v/>
      </c>
      <c r="L127" s="252">
        <f>_xlfn.XLOOKUP(B127,'DEQ TAC List'!$B$3:$B$609,'DEQ TAC List'!$I$3:$I$609,"")</f>
        <v>0</v>
      </c>
    </row>
    <row r="128" spans="1:12" x14ac:dyDescent="0.25">
      <c r="A128" s="51"/>
      <c r="B128" s="195"/>
      <c r="C128" s="192" t="str">
        <f t="shared" si="4"/>
        <v/>
      </c>
      <c r="D128" s="193"/>
      <c r="E128" s="194"/>
      <c r="F128" s="234"/>
      <c r="G128" s="51"/>
      <c r="H128" s="66"/>
      <c r="I128" s="240" t="str">
        <f>IF(A128="",IF(CONCATENATE(B128,C128,D128,E128,F128,G128,H128)="","",ws3_EU_ID_blank),IF(ISERROR(MATCH(A128,tbWS_2[EU_ID],0)),ws3_matching_error_msg,F128*IF(D128="Y",1,1-E128)*INDEX(tbWS_2[Activity],MATCH(A128,tbWS_2[EU_ID],0))))</f>
        <v/>
      </c>
      <c r="J128" s="44" t="str">
        <f t="shared" si="5"/>
        <v/>
      </c>
      <c r="K128" s="252" t="str">
        <f>IF(B128="","",IF(ISNA(VLOOKUP(J128,$J$8:K127,1,FALSE)),MAX($K$8:K127)+1,0))</f>
        <v/>
      </c>
      <c r="L128" s="252">
        <f>_xlfn.XLOOKUP(B128,'DEQ TAC List'!$B$3:$B$609,'DEQ TAC List'!$I$3:$I$609,"")</f>
        <v>0</v>
      </c>
    </row>
    <row r="129" spans="1:12" x14ac:dyDescent="0.25">
      <c r="A129" s="51"/>
      <c r="B129" s="195"/>
      <c r="C129" s="192" t="str">
        <f t="shared" si="4"/>
        <v/>
      </c>
      <c r="D129" s="193"/>
      <c r="E129" s="194"/>
      <c r="F129" s="234"/>
      <c r="G129" s="51"/>
      <c r="H129" s="66"/>
      <c r="I129" s="240" t="str">
        <f>IF(A129="",IF(CONCATENATE(B129,C129,D129,E129,F129,G129,H129)="","",ws3_EU_ID_blank),IF(ISERROR(MATCH(A129,tbWS_2[EU_ID],0)),ws3_matching_error_msg,F129*IF(D129="Y",1,1-E129)*INDEX(tbWS_2[Activity],MATCH(A129,tbWS_2[EU_ID],0))))</f>
        <v/>
      </c>
      <c r="J129" s="44" t="str">
        <f t="shared" si="5"/>
        <v/>
      </c>
      <c r="K129" s="252" t="str">
        <f>IF(B129="","",IF(ISNA(VLOOKUP(J129,$J$8:K128,1,FALSE)),MAX($K$8:K128)+1,0))</f>
        <v/>
      </c>
      <c r="L129" s="252">
        <f>_xlfn.XLOOKUP(B129,'DEQ TAC List'!$B$3:$B$609,'DEQ TAC List'!$I$3:$I$609,"")</f>
        <v>0</v>
      </c>
    </row>
    <row r="130" spans="1:12" x14ac:dyDescent="0.25">
      <c r="A130" s="51"/>
      <c r="B130" s="195"/>
      <c r="C130" s="192" t="str">
        <f t="shared" si="4"/>
        <v/>
      </c>
      <c r="D130" s="193"/>
      <c r="E130" s="194"/>
      <c r="F130" s="234"/>
      <c r="G130" s="51"/>
      <c r="H130" s="66"/>
      <c r="I130" s="240" t="str">
        <f>IF(A130="",IF(CONCATENATE(B130,C130,D130,E130,F130,G130,H130)="","",ws3_EU_ID_blank),IF(ISERROR(MATCH(A130,tbWS_2[EU_ID],0)),ws3_matching_error_msg,F130*IF(D130="Y",1,1-E130)*INDEX(tbWS_2[Activity],MATCH(A130,tbWS_2[EU_ID],0))))</f>
        <v/>
      </c>
      <c r="J130" s="44" t="str">
        <f t="shared" si="5"/>
        <v/>
      </c>
      <c r="K130" s="252" t="str">
        <f>IF(B130="","",IF(ISNA(VLOOKUP(J130,$J$8:K129,1,FALSE)),MAX($K$8:K129)+1,0))</f>
        <v/>
      </c>
      <c r="L130" s="252">
        <f>_xlfn.XLOOKUP(B130,'DEQ TAC List'!$B$3:$B$609,'DEQ TAC List'!$I$3:$I$609,"")</f>
        <v>0</v>
      </c>
    </row>
    <row r="131" spans="1:12" x14ac:dyDescent="0.25">
      <c r="A131" s="51"/>
      <c r="B131" s="195"/>
      <c r="C131" s="192" t="str">
        <f t="shared" si="4"/>
        <v/>
      </c>
      <c r="D131" s="193"/>
      <c r="E131" s="194"/>
      <c r="F131" s="234"/>
      <c r="G131" s="51"/>
      <c r="H131" s="66"/>
      <c r="I131" s="240" t="str">
        <f>IF(A131="",IF(CONCATENATE(B131,C131,D131,E131,F131,G131,H131)="","",ws3_EU_ID_blank),IF(ISERROR(MATCH(A131,tbWS_2[EU_ID],0)),ws3_matching_error_msg,F131*IF(D131="Y",1,1-E131)*INDEX(tbWS_2[Activity],MATCH(A131,tbWS_2[EU_ID],0))))</f>
        <v/>
      </c>
      <c r="J131" s="44" t="str">
        <f t="shared" si="5"/>
        <v/>
      </c>
      <c r="K131" s="252" t="str">
        <f>IF(B131="","",IF(ISNA(VLOOKUP(J131,$J$8:K130,1,FALSE)),MAX($K$8:K130)+1,0))</f>
        <v/>
      </c>
      <c r="L131" s="252">
        <f>_xlfn.XLOOKUP(B131,'DEQ TAC List'!$B$3:$B$609,'DEQ TAC List'!$I$3:$I$609,"")</f>
        <v>0</v>
      </c>
    </row>
    <row r="132" spans="1:12" x14ac:dyDescent="0.25">
      <c r="A132" s="51"/>
      <c r="B132" s="195"/>
      <c r="C132" s="192" t="str">
        <f t="shared" si="4"/>
        <v/>
      </c>
      <c r="D132" s="193"/>
      <c r="E132" s="194"/>
      <c r="F132" s="234"/>
      <c r="G132" s="51"/>
      <c r="H132" s="66"/>
      <c r="I132" s="240" t="str">
        <f>IF(A132="",IF(CONCATENATE(B132,C132,D132,E132,F132,G132,H132)="","",ws3_EU_ID_blank),IF(ISERROR(MATCH(A132,tbWS_2[EU_ID],0)),ws3_matching_error_msg,F132*IF(D132="Y",1,1-E132)*INDEX(tbWS_2[Activity],MATCH(A132,tbWS_2[EU_ID],0))))</f>
        <v/>
      </c>
      <c r="J132" s="44" t="str">
        <f t="shared" si="5"/>
        <v/>
      </c>
      <c r="K132" s="252" t="str">
        <f>IF(B132="","",IF(ISNA(VLOOKUP(J132,$J$8:K131,1,FALSE)),MAX($K$8:K131)+1,0))</f>
        <v/>
      </c>
      <c r="L132" s="252">
        <f>_xlfn.XLOOKUP(B132,'DEQ TAC List'!$B$3:$B$609,'DEQ TAC List'!$I$3:$I$609,"")</f>
        <v>0</v>
      </c>
    </row>
    <row r="133" spans="1:12" x14ac:dyDescent="0.25">
      <c r="A133" s="51"/>
      <c r="B133" s="195"/>
      <c r="C133" s="192" t="str">
        <f t="shared" si="4"/>
        <v/>
      </c>
      <c r="D133" s="193"/>
      <c r="E133" s="194"/>
      <c r="F133" s="234"/>
      <c r="G133" s="51"/>
      <c r="H133" s="66"/>
      <c r="I133" s="240" t="str">
        <f>IF(A133="",IF(CONCATENATE(B133,C133,D133,E133,F133,G133,H133)="","",ws3_EU_ID_blank),IF(ISERROR(MATCH(A133,tbWS_2[EU_ID],0)),ws3_matching_error_msg,F133*IF(D133="Y",1,1-E133)*INDEX(tbWS_2[Activity],MATCH(A133,tbWS_2[EU_ID],0))))</f>
        <v/>
      </c>
      <c r="J133" s="44" t="str">
        <f t="shared" si="5"/>
        <v/>
      </c>
      <c r="K133" s="252" t="str">
        <f>IF(B133="","",IF(ISNA(VLOOKUP(J133,$J$8:K132,1,FALSE)),MAX($K$8:K132)+1,0))</f>
        <v/>
      </c>
      <c r="L133" s="252">
        <f>_xlfn.XLOOKUP(B133,'DEQ TAC List'!$B$3:$B$609,'DEQ TAC List'!$I$3:$I$609,"")</f>
        <v>0</v>
      </c>
    </row>
    <row r="134" spans="1:12" x14ac:dyDescent="0.25">
      <c r="A134" s="51"/>
      <c r="B134" s="195"/>
      <c r="C134" s="192" t="str">
        <f t="shared" si="4"/>
        <v/>
      </c>
      <c r="D134" s="193"/>
      <c r="E134" s="194"/>
      <c r="F134" s="234"/>
      <c r="G134" s="51"/>
      <c r="H134" s="66"/>
      <c r="I134" s="240" t="str">
        <f>IF(A134="",IF(CONCATENATE(B134,C134,D134,E134,F134,G134,H134)="","",ws3_EU_ID_blank),IF(ISERROR(MATCH(A134,tbWS_2[EU_ID],0)),ws3_matching_error_msg,F134*IF(D134="Y",1,1-E134)*INDEX(tbWS_2[Activity],MATCH(A134,tbWS_2[EU_ID],0))))</f>
        <v/>
      </c>
      <c r="J134" s="44" t="str">
        <f t="shared" si="5"/>
        <v/>
      </c>
      <c r="K134" s="252" t="str">
        <f>IF(B134="","",IF(ISNA(VLOOKUP(J134,$J$8:K133,1,FALSE)),MAX($K$8:K133)+1,0))</f>
        <v/>
      </c>
      <c r="L134" s="252">
        <f>_xlfn.XLOOKUP(B134,'DEQ TAC List'!$B$3:$B$609,'DEQ TAC List'!$I$3:$I$609,"")</f>
        <v>0</v>
      </c>
    </row>
    <row r="135" spans="1:12" x14ac:dyDescent="0.25">
      <c r="A135" s="51"/>
      <c r="B135" s="195"/>
      <c r="C135" s="192" t="str">
        <f t="shared" si="4"/>
        <v/>
      </c>
      <c r="D135" s="193"/>
      <c r="E135" s="194"/>
      <c r="F135" s="234"/>
      <c r="G135" s="51"/>
      <c r="H135" s="66"/>
      <c r="I135" s="240" t="str">
        <f>IF(A135="",IF(CONCATENATE(B135,C135,D135,E135,F135,G135,H135)="","",ws3_EU_ID_blank),IF(ISERROR(MATCH(A135,tbWS_2[EU_ID],0)),ws3_matching_error_msg,F135*IF(D135="Y",1,1-E135)*INDEX(tbWS_2[Activity],MATCH(A135,tbWS_2[EU_ID],0))))</f>
        <v/>
      </c>
      <c r="J135" s="44" t="str">
        <f t="shared" si="5"/>
        <v/>
      </c>
      <c r="K135" s="252" t="str">
        <f>IF(B135="","",IF(ISNA(VLOOKUP(J135,$J$8:K134,1,FALSE)),MAX($K$8:K134)+1,0))</f>
        <v/>
      </c>
      <c r="L135" s="252">
        <f>_xlfn.XLOOKUP(B135,'DEQ TAC List'!$B$3:$B$609,'DEQ TAC List'!$I$3:$I$609,"")</f>
        <v>0</v>
      </c>
    </row>
    <row r="136" spans="1:12" x14ac:dyDescent="0.25">
      <c r="A136" s="51"/>
      <c r="B136" s="195"/>
      <c r="C136" s="192" t="str">
        <f t="shared" si="4"/>
        <v/>
      </c>
      <c r="D136" s="193"/>
      <c r="E136" s="194"/>
      <c r="F136" s="234"/>
      <c r="G136" s="51"/>
      <c r="H136" s="66"/>
      <c r="I136" s="240" t="str">
        <f>IF(A136="",IF(CONCATENATE(B136,C136,D136,E136,F136,G136,H136)="","",ws3_EU_ID_blank),IF(ISERROR(MATCH(A136,tbWS_2[EU_ID],0)),ws3_matching_error_msg,F136*IF(D136="Y",1,1-E136)*INDEX(tbWS_2[Activity],MATCH(A136,tbWS_2[EU_ID],0))))</f>
        <v/>
      </c>
      <c r="J136" s="44" t="str">
        <f t="shared" si="5"/>
        <v/>
      </c>
      <c r="K136" s="252" t="str">
        <f>IF(B136="","",IF(ISNA(VLOOKUP(J136,$J$8:K135,1,FALSE)),MAX($K$8:K135)+1,0))</f>
        <v/>
      </c>
      <c r="L136" s="252">
        <f>_xlfn.XLOOKUP(B136,'DEQ TAC List'!$B$3:$B$609,'DEQ TAC List'!$I$3:$I$609,"")</f>
        <v>0</v>
      </c>
    </row>
    <row r="137" spans="1:12" x14ac:dyDescent="0.25">
      <c r="A137" s="51"/>
      <c r="B137" s="195"/>
      <c r="C137" s="192" t="str">
        <f t="shared" si="4"/>
        <v/>
      </c>
      <c r="D137" s="193"/>
      <c r="E137" s="194"/>
      <c r="F137" s="234"/>
      <c r="G137" s="51"/>
      <c r="H137" s="66"/>
      <c r="I137" s="240" t="str">
        <f>IF(A137="",IF(CONCATENATE(B137,C137,D137,E137,F137,G137,H137)="","",ws3_EU_ID_blank),IF(ISERROR(MATCH(A137,tbWS_2[EU_ID],0)),ws3_matching_error_msg,F137*IF(D137="Y",1,1-E137)*INDEX(tbWS_2[Activity],MATCH(A137,tbWS_2[EU_ID],0))))</f>
        <v/>
      </c>
      <c r="J137" s="44" t="str">
        <f t="shared" si="5"/>
        <v/>
      </c>
      <c r="K137" s="252" t="str">
        <f>IF(B137="","",IF(ISNA(VLOOKUP(J137,$J$8:K136,1,FALSE)),MAX($K$8:K136)+1,0))</f>
        <v/>
      </c>
      <c r="L137" s="252">
        <f>_xlfn.XLOOKUP(B137,'DEQ TAC List'!$B$3:$B$609,'DEQ TAC List'!$I$3:$I$609,"")</f>
        <v>0</v>
      </c>
    </row>
    <row r="138" spans="1:12" x14ac:dyDescent="0.25">
      <c r="A138" s="51"/>
      <c r="B138" s="195"/>
      <c r="C138" s="192" t="str">
        <f t="shared" si="4"/>
        <v/>
      </c>
      <c r="D138" s="193"/>
      <c r="E138" s="194"/>
      <c r="F138" s="234"/>
      <c r="G138" s="51"/>
      <c r="H138" s="66"/>
      <c r="I138" s="240" t="str">
        <f>IF(A138="",IF(CONCATENATE(B138,C138,D138,E138,F138,G138,H138)="","",ws3_EU_ID_blank),IF(ISERROR(MATCH(A138,tbWS_2[EU_ID],0)),ws3_matching_error_msg,F138*IF(D138="Y",1,1-E138)*INDEX(tbWS_2[Activity],MATCH(A138,tbWS_2[EU_ID],0))))</f>
        <v/>
      </c>
      <c r="J138" s="44" t="str">
        <f t="shared" si="5"/>
        <v/>
      </c>
      <c r="K138" s="252" t="str">
        <f>IF(B138="","",IF(ISNA(VLOOKUP(J138,$J$8:K137,1,FALSE)),MAX($K$8:K137)+1,0))</f>
        <v/>
      </c>
      <c r="L138" s="252">
        <f>_xlfn.XLOOKUP(B138,'DEQ TAC List'!$B$3:$B$609,'DEQ TAC List'!$I$3:$I$609,"")</f>
        <v>0</v>
      </c>
    </row>
    <row r="139" spans="1:12" x14ac:dyDescent="0.25">
      <c r="A139" s="51"/>
      <c r="B139" s="195"/>
      <c r="C139" s="192" t="str">
        <f t="shared" si="4"/>
        <v/>
      </c>
      <c r="D139" s="193"/>
      <c r="E139" s="194"/>
      <c r="F139" s="234"/>
      <c r="G139" s="51"/>
      <c r="H139" s="66"/>
      <c r="I139" s="240" t="str">
        <f>IF(A139="",IF(CONCATENATE(B139,C139,D139,E139,F139,G139,H139)="","",ws3_EU_ID_blank),IF(ISERROR(MATCH(A139,tbWS_2[EU_ID],0)),ws3_matching_error_msg,F139*IF(D139="Y",1,1-E139)*INDEX(tbWS_2[Activity],MATCH(A139,tbWS_2[EU_ID],0))))</f>
        <v/>
      </c>
      <c r="J139" s="44" t="str">
        <f t="shared" si="5"/>
        <v/>
      </c>
      <c r="K139" s="252" t="str">
        <f>IF(B139="","",IF(ISNA(VLOOKUP(J139,$J$8:K138,1,FALSE)),MAX($K$8:K138)+1,0))</f>
        <v/>
      </c>
      <c r="L139" s="252">
        <f>_xlfn.XLOOKUP(B139,'DEQ TAC List'!$B$3:$B$609,'DEQ TAC List'!$I$3:$I$609,"")</f>
        <v>0</v>
      </c>
    </row>
    <row r="140" spans="1:12" x14ac:dyDescent="0.25">
      <c r="A140" s="51"/>
      <c r="B140" s="195"/>
      <c r="C140" s="192" t="str">
        <f t="shared" si="4"/>
        <v/>
      </c>
      <c r="D140" s="193"/>
      <c r="E140" s="194"/>
      <c r="F140" s="234"/>
      <c r="G140" s="51"/>
      <c r="H140" s="66"/>
      <c r="I140" s="240" t="str">
        <f>IF(A140="",IF(CONCATENATE(B140,C140,D140,E140,F140,G140,H140)="","",ws3_EU_ID_blank),IF(ISERROR(MATCH(A140,tbWS_2[EU_ID],0)),ws3_matching_error_msg,F140*IF(D140="Y",1,1-E140)*INDEX(tbWS_2[Activity],MATCH(A140,tbWS_2[EU_ID],0))))</f>
        <v/>
      </c>
      <c r="J140" s="44" t="str">
        <f t="shared" si="5"/>
        <v/>
      </c>
      <c r="K140" s="252" t="str">
        <f>IF(B140="","",IF(ISNA(VLOOKUP(J140,$J$8:K139,1,FALSE)),MAX($K$8:K139)+1,0))</f>
        <v/>
      </c>
      <c r="L140" s="252">
        <f>_xlfn.XLOOKUP(B140,'DEQ TAC List'!$B$3:$B$609,'DEQ TAC List'!$I$3:$I$609,"")</f>
        <v>0</v>
      </c>
    </row>
    <row r="141" spans="1:12" x14ac:dyDescent="0.25">
      <c r="A141" s="51"/>
      <c r="B141" s="195"/>
      <c r="C141" s="192" t="str">
        <f t="shared" si="4"/>
        <v/>
      </c>
      <c r="D141" s="193"/>
      <c r="E141" s="194"/>
      <c r="F141" s="234"/>
      <c r="G141" s="51"/>
      <c r="H141" s="66"/>
      <c r="I141" s="240" t="str">
        <f>IF(A141="",IF(CONCATENATE(B141,C141,D141,E141,F141,G141,H141)="","",ws3_EU_ID_blank),IF(ISERROR(MATCH(A141,tbWS_2[EU_ID],0)),ws3_matching_error_msg,F141*IF(D141="Y",1,1-E141)*INDEX(tbWS_2[Activity],MATCH(A141,tbWS_2[EU_ID],0))))</f>
        <v/>
      </c>
      <c r="J141" s="44" t="str">
        <f t="shared" si="5"/>
        <v/>
      </c>
      <c r="K141" s="252" t="str">
        <f>IF(B141="","",IF(ISNA(VLOOKUP(J141,$J$8:K140,1,FALSE)),MAX($K$8:K140)+1,0))</f>
        <v/>
      </c>
      <c r="L141" s="252">
        <f>_xlfn.XLOOKUP(B141,'DEQ TAC List'!$B$3:$B$609,'DEQ TAC List'!$I$3:$I$609,"")</f>
        <v>0</v>
      </c>
    </row>
    <row r="142" spans="1:12" x14ac:dyDescent="0.25">
      <c r="A142" s="51"/>
      <c r="B142" s="195"/>
      <c r="C142" s="192" t="str">
        <f t="shared" si="4"/>
        <v/>
      </c>
      <c r="D142" s="193"/>
      <c r="E142" s="194"/>
      <c r="F142" s="234"/>
      <c r="G142" s="51"/>
      <c r="H142" s="66"/>
      <c r="I142" s="240" t="str">
        <f>IF(A142="",IF(CONCATENATE(B142,C142,D142,E142,F142,G142,H142)="","",ws3_EU_ID_blank),IF(ISERROR(MATCH(A142,tbWS_2[EU_ID],0)),ws3_matching_error_msg,F142*IF(D142="Y",1,1-E142)*INDEX(tbWS_2[Activity],MATCH(A142,tbWS_2[EU_ID],0))))</f>
        <v/>
      </c>
      <c r="J142" s="44" t="str">
        <f t="shared" si="5"/>
        <v/>
      </c>
      <c r="K142" s="252" t="str">
        <f>IF(B142="","",IF(ISNA(VLOOKUP(J142,$J$8:K141,1,FALSE)),MAX($K$8:K141)+1,0))</f>
        <v/>
      </c>
      <c r="L142" s="252">
        <f>_xlfn.XLOOKUP(B142,'DEQ TAC List'!$B$3:$B$609,'DEQ TAC List'!$I$3:$I$609,"")</f>
        <v>0</v>
      </c>
    </row>
    <row r="143" spans="1:12" x14ac:dyDescent="0.25">
      <c r="A143" s="51"/>
      <c r="B143" s="195"/>
      <c r="C143" s="192" t="str">
        <f t="shared" si="4"/>
        <v/>
      </c>
      <c r="D143" s="193"/>
      <c r="E143" s="194"/>
      <c r="F143" s="234"/>
      <c r="G143" s="51"/>
      <c r="H143" s="66"/>
      <c r="I143" s="240" t="str">
        <f>IF(A143="",IF(CONCATENATE(B143,C143,D143,E143,F143,G143,H143)="","",ws3_EU_ID_blank),IF(ISERROR(MATCH(A143,tbWS_2[EU_ID],0)),ws3_matching_error_msg,F143*IF(D143="Y",1,1-E143)*INDEX(tbWS_2[Activity],MATCH(A143,tbWS_2[EU_ID],0))))</f>
        <v/>
      </c>
      <c r="J143" s="44" t="str">
        <f t="shared" si="5"/>
        <v/>
      </c>
      <c r="K143" s="252" t="str">
        <f>IF(B143="","",IF(ISNA(VLOOKUP(J143,$J$8:K142,1,FALSE)),MAX($K$8:K142)+1,0))</f>
        <v/>
      </c>
      <c r="L143" s="252">
        <f>_xlfn.XLOOKUP(B143,'DEQ TAC List'!$B$3:$B$609,'DEQ TAC List'!$I$3:$I$609,"")</f>
        <v>0</v>
      </c>
    </row>
    <row r="144" spans="1:12" x14ac:dyDescent="0.25">
      <c r="A144" s="51"/>
      <c r="B144" s="195"/>
      <c r="C144" s="192" t="str">
        <f t="shared" si="4"/>
        <v/>
      </c>
      <c r="D144" s="193"/>
      <c r="E144" s="194"/>
      <c r="F144" s="234"/>
      <c r="G144" s="51"/>
      <c r="H144" s="66"/>
      <c r="I144" s="240" t="str">
        <f>IF(A144="",IF(CONCATENATE(B144,C144,D144,E144,F144,G144,H144)="","",ws3_EU_ID_blank),IF(ISERROR(MATCH(A144,tbWS_2[EU_ID],0)),ws3_matching_error_msg,F144*IF(D144="Y",1,1-E144)*INDEX(tbWS_2[Activity],MATCH(A144,tbWS_2[EU_ID],0))))</f>
        <v/>
      </c>
      <c r="J144" s="44" t="str">
        <f t="shared" si="5"/>
        <v/>
      </c>
      <c r="K144" s="252" t="str">
        <f>IF(B144="","",IF(ISNA(VLOOKUP(J144,$J$8:K143,1,FALSE)),MAX($K$8:K143)+1,0))</f>
        <v/>
      </c>
      <c r="L144" s="252">
        <f>_xlfn.XLOOKUP(B144,'DEQ TAC List'!$B$3:$B$609,'DEQ TAC List'!$I$3:$I$609,"")</f>
        <v>0</v>
      </c>
    </row>
    <row r="145" spans="1:12" x14ac:dyDescent="0.25">
      <c r="A145" s="51"/>
      <c r="B145" s="195"/>
      <c r="C145" s="192" t="str">
        <f t="shared" si="4"/>
        <v/>
      </c>
      <c r="D145" s="193"/>
      <c r="E145" s="194"/>
      <c r="F145" s="234"/>
      <c r="G145" s="51"/>
      <c r="H145" s="66"/>
      <c r="I145" s="240" t="str">
        <f>IF(A145="",IF(CONCATENATE(B145,C145,D145,E145,F145,G145,H145)="","",ws3_EU_ID_blank),IF(ISERROR(MATCH(A145,tbWS_2[EU_ID],0)),ws3_matching_error_msg,F145*IF(D145="Y",1,1-E145)*INDEX(tbWS_2[Activity],MATCH(A145,tbWS_2[EU_ID],0))))</f>
        <v/>
      </c>
      <c r="J145" s="44" t="str">
        <f t="shared" si="5"/>
        <v/>
      </c>
      <c r="K145" s="252" t="str">
        <f>IF(B145="","",IF(ISNA(VLOOKUP(J145,$J$8:K144,1,FALSE)),MAX($K$8:K144)+1,0))</f>
        <v/>
      </c>
      <c r="L145" s="252">
        <f>_xlfn.XLOOKUP(B145,'DEQ TAC List'!$B$3:$B$609,'DEQ TAC List'!$I$3:$I$609,"")</f>
        <v>0</v>
      </c>
    </row>
    <row r="146" spans="1:12" x14ac:dyDescent="0.25">
      <c r="A146" s="51"/>
      <c r="B146" s="195"/>
      <c r="C146" s="192" t="str">
        <f t="shared" si="4"/>
        <v/>
      </c>
      <c r="D146" s="193"/>
      <c r="E146" s="194"/>
      <c r="F146" s="234"/>
      <c r="G146" s="51"/>
      <c r="H146" s="66"/>
      <c r="I146" s="240" t="str">
        <f>IF(A146="",IF(CONCATENATE(B146,C146,D146,E146,F146,G146,H146)="","",ws3_EU_ID_blank),IF(ISERROR(MATCH(A146,tbWS_2[EU_ID],0)),ws3_matching_error_msg,F146*IF(D146="Y",1,1-E146)*INDEX(tbWS_2[Activity],MATCH(A146,tbWS_2[EU_ID],0))))</f>
        <v/>
      </c>
      <c r="J146" s="44" t="str">
        <f t="shared" si="5"/>
        <v/>
      </c>
      <c r="K146" s="252" t="str">
        <f>IF(B146="","",IF(ISNA(VLOOKUP(J146,$J$8:K145,1,FALSE)),MAX($K$8:K145)+1,0))</f>
        <v/>
      </c>
      <c r="L146" s="252">
        <f>_xlfn.XLOOKUP(B146,'DEQ TAC List'!$B$3:$B$609,'DEQ TAC List'!$I$3:$I$609,"")</f>
        <v>0</v>
      </c>
    </row>
    <row r="147" spans="1:12" x14ac:dyDescent="0.25">
      <c r="A147" s="51"/>
      <c r="B147" s="195"/>
      <c r="C147" s="192" t="str">
        <f t="shared" si="4"/>
        <v/>
      </c>
      <c r="D147" s="193"/>
      <c r="E147" s="194"/>
      <c r="F147" s="234"/>
      <c r="G147" s="51"/>
      <c r="H147" s="66"/>
      <c r="I147" s="240" t="str">
        <f>IF(A147="",IF(CONCATENATE(B147,C147,D147,E147,F147,G147,H147)="","",ws3_EU_ID_blank),IF(ISERROR(MATCH(A147,tbWS_2[EU_ID],0)),ws3_matching_error_msg,F147*IF(D147="Y",1,1-E147)*INDEX(tbWS_2[Activity],MATCH(A147,tbWS_2[EU_ID],0))))</f>
        <v/>
      </c>
      <c r="J147" s="44" t="str">
        <f t="shared" si="5"/>
        <v/>
      </c>
      <c r="K147" s="252" t="str">
        <f>IF(B147="","",IF(ISNA(VLOOKUP(J147,$J$8:K146,1,FALSE)),MAX($K$8:K146)+1,0))</f>
        <v/>
      </c>
      <c r="L147" s="252">
        <f>_xlfn.XLOOKUP(B147,'DEQ TAC List'!$B$3:$B$609,'DEQ TAC List'!$I$3:$I$609,"")</f>
        <v>0</v>
      </c>
    </row>
    <row r="148" spans="1:12" x14ac:dyDescent="0.25">
      <c r="A148" s="51"/>
      <c r="B148" s="195"/>
      <c r="C148" s="192" t="str">
        <f t="shared" si="4"/>
        <v/>
      </c>
      <c r="D148" s="193"/>
      <c r="E148" s="194"/>
      <c r="F148" s="234"/>
      <c r="G148" s="51"/>
      <c r="H148" s="66"/>
      <c r="I148" s="240" t="str">
        <f>IF(A148="",IF(CONCATENATE(B148,C148,D148,E148,F148,G148,H148)="","",ws3_EU_ID_blank),IF(ISERROR(MATCH(A148,tbWS_2[EU_ID],0)),ws3_matching_error_msg,F148*IF(D148="Y",1,1-E148)*INDEX(tbWS_2[Activity],MATCH(A148,tbWS_2[EU_ID],0))))</f>
        <v/>
      </c>
      <c r="J148" s="44" t="str">
        <f t="shared" si="5"/>
        <v/>
      </c>
      <c r="K148" s="252" t="str">
        <f>IF(B148="","",IF(ISNA(VLOOKUP(J148,$J$8:K147,1,FALSE)),MAX($K$8:K147)+1,0))</f>
        <v/>
      </c>
      <c r="L148" s="252">
        <f>_xlfn.XLOOKUP(B148,'DEQ TAC List'!$B$3:$B$609,'DEQ TAC List'!$I$3:$I$609,"")</f>
        <v>0</v>
      </c>
    </row>
    <row r="149" spans="1:12" x14ac:dyDescent="0.25">
      <c r="A149" s="51"/>
      <c r="B149" s="195"/>
      <c r="C149" s="192" t="str">
        <f t="shared" si="4"/>
        <v/>
      </c>
      <c r="D149" s="193"/>
      <c r="E149" s="194"/>
      <c r="F149" s="234"/>
      <c r="G149" s="51"/>
      <c r="H149" s="66"/>
      <c r="I149" s="240" t="str">
        <f>IF(A149="",IF(CONCATENATE(B149,C149,D149,E149,F149,G149,H149)="","",ws3_EU_ID_blank),IF(ISERROR(MATCH(A149,tbWS_2[EU_ID],0)),ws3_matching_error_msg,F149*IF(D149="Y",1,1-E149)*INDEX(tbWS_2[Activity],MATCH(A149,tbWS_2[EU_ID],0))))</f>
        <v/>
      </c>
      <c r="J149" s="44" t="str">
        <f t="shared" si="5"/>
        <v/>
      </c>
      <c r="K149" s="252" t="str">
        <f>IF(B149="","",IF(ISNA(VLOOKUP(J149,$J$8:K148,1,FALSE)),MAX($K$8:K148)+1,0))</f>
        <v/>
      </c>
      <c r="L149" s="252">
        <f>_xlfn.XLOOKUP(B149,'DEQ TAC List'!$B$3:$B$609,'DEQ TAC List'!$I$3:$I$609,"")</f>
        <v>0</v>
      </c>
    </row>
    <row r="150" spans="1:12" x14ac:dyDescent="0.25">
      <c r="A150" s="51"/>
      <c r="B150" s="195"/>
      <c r="C150" s="192" t="str">
        <f t="shared" si="4"/>
        <v/>
      </c>
      <c r="D150" s="193"/>
      <c r="E150" s="194"/>
      <c r="F150" s="234"/>
      <c r="G150" s="51"/>
      <c r="H150" s="66"/>
      <c r="I150" s="240" t="str">
        <f>IF(A150="",IF(CONCATENATE(B150,C150,D150,E150,F150,G150,H150)="","",ws3_EU_ID_blank),IF(ISERROR(MATCH(A150,tbWS_2[EU_ID],0)),ws3_matching_error_msg,F150*IF(D150="Y",1,1-E150)*INDEX(tbWS_2[Activity],MATCH(A150,tbWS_2[EU_ID],0))))</f>
        <v/>
      </c>
      <c r="J150" s="44" t="str">
        <f t="shared" si="5"/>
        <v/>
      </c>
      <c r="K150" s="252" t="str">
        <f>IF(B150="","",IF(ISNA(VLOOKUP(J150,$J$8:K149,1,FALSE)),MAX($K$8:K149)+1,0))</f>
        <v/>
      </c>
      <c r="L150" s="252">
        <f>_xlfn.XLOOKUP(B150,'DEQ TAC List'!$B$3:$B$609,'DEQ TAC List'!$I$3:$I$609,"")</f>
        <v>0</v>
      </c>
    </row>
    <row r="151" spans="1:12" x14ac:dyDescent="0.25">
      <c r="A151" s="51"/>
      <c r="B151" s="195"/>
      <c r="C151" s="192" t="str">
        <f t="shared" si="4"/>
        <v/>
      </c>
      <c r="D151" s="193"/>
      <c r="E151" s="194"/>
      <c r="F151" s="234"/>
      <c r="G151" s="51"/>
      <c r="H151" s="66"/>
      <c r="I151" s="240" t="str">
        <f>IF(A151="",IF(CONCATENATE(B151,C151,D151,E151,F151,G151,H151)="","",ws3_EU_ID_blank),IF(ISERROR(MATCH(A151,tbWS_2[EU_ID],0)),ws3_matching_error_msg,F151*IF(D151="Y",1,1-E151)*INDEX(tbWS_2[Activity],MATCH(A151,tbWS_2[EU_ID],0))))</f>
        <v/>
      </c>
      <c r="J151" s="44" t="str">
        <f t="shared" si="5"/>
        <v/>
      </c>
      <c r="K151" s="252" t="str">
        <f>IF(B151="","",IF(ISNA(VLOOKUP(J151,$J$8:K150,1,FALSE)),MAX($K$8:K150)+1,0))</f>
        <v/>
      </c>
      <c r="L151" s="252">
        <f>_xlfn.XLOOKUP(B151,'DEQ TAC List'!$B$3:$B$609,'DEQ TAC List'!$I$3:$I$609,"")</f>
        <v>0</v>
      </c>
    </row>
    <row r="152" spans="1:12" x14ac:dyDescent="0.25">
      <c r="A152" s="51"/>
      <c r="B152" s="195"/>
      <c r="C152" s="192" t="str">
        <f t="shared" si="4"/>
        <v/>
      </c>
      <c r="D152" s="193"/>
      <c r="E152" s="194"/>
      <c r="F152" s="234"/>
      <c r="G152" s="51"/>
      <c r="H152" s="66"/>
      <c r="I152" s="240" t="str">
        <f>IF(A152="",IF(CONCATENATE(B152,C152,D152,E152,F152,G152,H152)="","",ws3_EU_ID_blank),IF(ISERROR(MATCH(A152,tbWS_2[EU_ID],0)),ws3_matching_error_msg,F152*IF(D152="Y",1,1-E152)*INDEX(tbWS_2[Activity],MATCH(A152,tbWS_2[EU_ID],0))))</f>
        <v/>
      </c>
      <c r="J152" s="44" t="str">
        <f t="shared" si="5"/>
        <v/>
      </c>
      <c r="K152" s="252" t="str">
        <f>IF(B152="","",IF(ISNA(VLOOKUP(J152,$J$8:K151,1,FALSE)),MAX($K$8:K151)+1,0))</f>
        <v/>
      </c>
      <c r="L152" s="252">
        <f>_xlfn.XLOOKUP(B152,'DEQ TAC List'!$B$3:$B$609,'DEQ TAC List'!$I$3:$I$609,"")</f>
        <v>0</v>
      </c>
    </row>
    <row r="153" spans="1:12" x14ac:dyDescent="0.25">
      <c r="A153" s="51"/>
      <c r="B153" s="195"/>
      <c r="C153" s="192" t="str">
        <f t="shared" si="4"/>
        <v/>
      </c>
      <c r="D153" s="193"/>
      <c r="E153" s="194"/>
      <c r="F153" s="234"/>
      <c r="G153" s="51"/>
      <c r="H153" s="66"/>
      <c r="I153" s="240" t="str">
        <f>IF(A153="",IF(CONCATENATE(B153,C153,D153,E153,F153,G153,H153)="","",ws3_EU_ID_blank),IF(ISERROR(MATCH(A153,tbWS_2[EU_ID],0)),ws3_matching_error_msg,F153*IF(D153="Y",1,1-E153)*INDEX(tbWS_2[Activity],MATCH(A153,tbWS_2[EU_ID],0))))</f>
        <v/>
      </c>
      <c r="J153" s="44" t="str">
        <f t="shared" si="5"/>
        <v/>
      </c>
      <c r="K153" s="252" t="str">
        <f>IF(B153="","",IF(ISNA(VLOOKUP(J153,$J$8:K152,1,FALSE)),MAX($K$8:K152)+1,0))</f>
        <v/>
      </c>
      <c r="L153" s="252">
        <f>_xlfn.XLOOKUP(B153,'DEQ TAC List'!$B$3:$B$609,'DEQ TAC List'!$I$3:$I$609,"")</f>
        <v>0</v>
      </c>
    </row>
    <row r="154" spans="1:12" x14ac:dyDescent="0.25">
      <c r="A154" s="51"/>
      <c r="B154" s="195"/>
      <c r="C154" s="192" t="str">
        <f t="shared" si="4"/>
        <v/>
      </c>
      <c r="D154" s="193"/>
      <c r="E154" s="194"/>
      <c r="F154" s="234"/>
      <c r="G154" s="51"/>
      <c r="H154" s="66"/>
      <c r="I154" s="240" t="str">
        <f>IF(A154="",IF(CONCATENATE(B154,C154,D154,E154,F154,G154,H154)="","",ws3_EU_ID_blank),IF(ISERROR(MATCH(A154,tbWS_2[EU_ID],0)),ws3_matching_error_msg,F154*IF(D154="Y",1,1-E154)*INDEX(tbWS_2[Activity],MATCH(A154,tbWS_2[EU_ID],0))))</f>
        <v/>
      </c>
      <c r="J154" s="44" t="str">
        <f t="shared" si="5"/>
        <v/>
      </c>
      <c r="K154" s="252" t="str">
        <f>IF(B154="","",IF(ISNA(VLOOKUP(J154,$J$8:K153,1,FALSE)),MAX($K$8:K153)+1,0))</f>
        <v/>
      </c>
      <c r="L154" s="252">
        <f>_xlfn.XLOOKUP(B154,'DEQ TAC List'!$B$3:$B$609,'DEQ TAC List'!$I$3:$I$609,"")</f>
        <v>0</v>
      </c>
    </row>
    <row r="155" spans="1:12" x14ac:dyDescent="0.25">
      <c r="A155" s="51"/>
      <c r="B155" s="195"/>
      <c r="C155" s="192" t="str">
        <f t="shared" si="4"/>
        <v/>
      </c>
      <c r="D155" s="193"/>
      <c r="E155" s="194"/>
      <c r="F155" s="234"/>
      <c r="G155" s="51"/>
      <c r="H155" s="66"/>
      <c r="I155" s="240" t="str">
        <f>IF(A155="",IF(CONCATENATE(B155,C155,D155,E155,F155,G155,H155)="","",ws3_EU_ID_blank),IF(ISERROR(MATCH(A155,tbWS_2[EU_ID],0)),ws3_matching_error_msg,F155*IF(D155="Y",1,1-E155)*INDEX(tbWS_2[Activity],MATCH(A155,tbWS_2[EU_ID],0))))</f>
        <v/>
      </c>
      <c r="J155" s="44" t="str">
        <f t="shared" si="5"/>
        <v/>
      </c>
      <c r="K155" s="252" t="str">
        <f>IF(B155="","",IF(ISNA(VLOOKUP(J155,$J$8:K154,1,FALSE)),MAX($K$8:K154)+1,0))</f>
        <v/>
      </c>
      <c r="L155" s="252">
        <f>_xlfn.XLOOKUP(B155,'DEQ TAC List'!$B$3:$B$609,'DEQ TAC List'!$I$3:$I$609,"")</f>
        <v>0</v>
      </c>
    </row>
    <row r="156" spans="1:12" x14ac:dyDescent="0.25">
      <c r="A156" s="51"/>
      <c r="B156" s="195"/>
      <c r="C156" s="192" t="str">
        <f t="shared" si="4"/>
        <v/>
      </c>
      <c r="D156" s="193"/>
      <c r="E156" s="194"/>
      <c r="F156" s="234"/>
      <c r="G156" s="51"/>
      <c r="H156" s="66"/>
      <c r="I156" s="240" t="str">
        <f>IF(A156="",IF(CONCATENATE(B156,C156,D156,E156,F156,G156,H156)="","",ws3_EU_ID_blank),IF(ISERROR(MATCH(A156,tbWS_2[EU_ID],0)),ws3_matching_error_msg,F156*IF(D156="Y",1,1-E156)*INDEX(tbWS_2[Activity],MATCH(A156,tbWS_2[EU_ID],0))))</f>
        <v/>
      </c>
      <c r="J156" s="44" t="str">
        <f t="shared" si="5"/>
        <v/>
      </c>
      <c r="K156" s="252" t="str">
        <f>IF(B156="","",IF(ISNA(VLOOKUP(J156,$J$8:K155,1,FALSE)),MAX($K$8:K155)+1,0))</f>
        <v/>
      </c>
      <c r="L156" s="252">
        <f>_xlfn.XLOOKUP(B156,'DEQ TAC List'!$B$3:$B$609,'DEQ TAC List'!$I$3:$I$609,"")</f>
        <v>0</v>
      </c>
    </row>
    <row r="157" spans="1:12" x14ac:dyDescent="0.25">
      <c r="A157" s="51"/>
      <c r="B157" s="195"/>
      <c r="C157" s="192" t="str">
        <f t="shared" si="4"/>
        <v/>
      </c>
      <c r="D157" s="193"/>
      <c r="E157" s="194"/>
      <c r="F157" s="234"/>
      <c r="G157" s="51"/>
      <c r="H157" s="66"/>
      <c r="I157" s="240" t="str">
        <f>IF(A157="",IF(CONCATENATE(B157,C157,D157,E157,F157,G157,H157)="","",ws3_EU_ID_blank),IF(ISERROR(MATCH(A157,tbWS_2[EU_ID],0)),ws3_matching_error_msg,F157*IF(D157="Y",1,1-E157)*INDEX(tbWS_2[Activity],MATCH(A157,tbWS_2[EU_ID],0))))</f>
        <v/>
      </c>
      <c r="J157" s="44" t="str">
        <f t="shared" si="5"/>
        <v/>
      </c>
      <c r="K157" s="252" t="str">
        <f>IF(B157="","",IF(ISNA(VLOOKUP(J157,$J$8:K156,1,FALSE)),MAX($K$8:K156)+1,0))</f>
        <v/>
      </c>
      <c r="L157" s="252">
        <f>_xlfn.XLOOKUP(B157,'DEQ TAC List'!$B$3:$B$609,'DEQ TAC List'!$I$3:$I$609,"")</f>
        <v>0</v>
      </c>
    </row>
    <row r="158" spans="1:12" x14ac:dyDescent="0.25">
      <c r="A158" s="51"/>
      <c r="B158" s="195"/>
      <c r="C158" s="192" t="str">
        <f t="shared" si="4"/>
        <v/>
      </c>
      <c r="D158" s="193"/>
      <c r="E158" s="194"/>
      <c r="F158" s="234"/>
      <c r="G158" s="51"/>
      <c r="H158" s="66"/>
      <c r="I158" s="240" t="str">
        <f>IF(A158="",IF(CONCATENATE(B158,C158,D158,E158,F158,G158,H158)="","",ws3_EU_ID_blank),IF(ISERROR(MATCH(A158,tbWS_2[EU_ID],0)),ws3_matching_error_msg,F158*IF(D158="Y",1,1-E158)*INDEX(tbWS_2[Activity],MATCH(A158,tbWS_2[EU_ID],0))))</f>
        <v/>
      </c>
      <c r="J158" s="44" t="str">
        <f t="shared" si="5"/>
        <v/>
      </c>
      <c r="K158" s="252" t="str">
        <f>IF(B158="","",IF(ISNA(VLOOKUP(J158,$J$8:K157,1,FALSE)),MAX($K$8:K157)+1,0))</f>
        <v/>
      </c>
      <c r="L158" s="252">
        <f>_xlfn.XLOOKUP(B158,'DEQ TAC List'!$B$3:$B$609,'DEQ TAC List'!$I$3:$I$609,"")</f>
        <v>0</v>
      </c>
    </row>
    <row r="159" spans="1:12" x14ac:dyDescent="0.25">
      <c r="A159" s="51"/>
      <c r="B159" s="195"/>
      <c r="C159" s="192" t="str">
        <f t="shared" si="4"/>
        <v/>
      </c>
      <c r="D159" s="193"/>
      <c r="E159" s="194"/>
      <c r="F159" s="234"/>
      <c r="G159" s="51"/>
      <c r="H159" s="66"/>
      <c r="I159" s="240" t="str">
        <f>IF(A159="",IF(CONCATENATE(B159,C159,D159,E159,F159,G159,H159)="","",ws3_EU_ID_blank),IF(ISERROR(MATCH(A159,tbWS_2[EU_ID],0)),ws3_matching_error_msg,F159*IF(D159="Y",1,1-E159)*INDEX(tbWS_2[Activity],MATCH(A159,tbWS_2[EU_ID],0))))</f>
        <v/>
      </c>
      <c r="J159" s="44" t="str">
        <f t="shared" si="5"/>
        <v/>
      </c>
      <c r="K159" s="252" t="str">
        <f>IF(B159="","",IF(ISNA(VLOOKUP(J159,$J$8:K158,1,FALSE)),MAX($K$8:K158)+1,0))</f>
        <v/>
      </c>
      <c r="L159" s="252">
        <f>_xlfn.XLOOKUP(B159,'DEQ TAC List'!$B$3:$B$609,'DEQ TAC List'!$I$3:$I$609,"")</f>
        <v>0</v>
      </c>
    </row>
    <row r="160" spans="1:12" x14ac:dyDescent="0.25">
      <c r="A160" s="51"/>
      <c r="B160" s="195"/>
      <c r="C160" s="192" t="str">
        <f t="shared" si="4"/>
        <v/>
      </c>
      <c r="D160" s="193"/>
      <c r="E160" s="194"/>
      <c r="F160" s="234"/>
      <c r="G160" s="51"/>
      <c r="H160" s="66"/>
      <c r="I160" s="240" t="str">
        <f>IF(A160="",IF(CONCATENATE(B160,C160,D160,E160,F160,G160,H160)="","",ws3_EU_ID_blank),IF(ISERROR(MATCH(A160,tbWS_2[EU_ID],0)),ws3_matching_error_msg,F160*IF(D160="Y",1,1-E160)*INDEX(tbWS_2[Activity],MATCH(A160,tbWS_2[EU_ID],0))))</f>
        <v/>
      </c>
      <c r="J160" s="44" t="str">
        <f t="shared" si="5"/>
        <v/>
      </c>
      <c r="K160" s="252" t="str">
        <f>IF(B160="","",IF(ISNA(VLOOKUP(J160,$J$8:K159,1,FALSE)),MAX($K$8:K159)+1,0))</f>
        <v/>
      </c>
      <c r="L160" s="252">
        <f>_xlfn.XLOOKUP(B160,'DEQ TAC List'!$B$3:$B$609,'DEQ TAC List'!$I$3:$I$609,"")</f>
        <v>0</v>
      </c>
    </row>
    <row r="161" spans="1:12" x14ac:dyDescent="0.25">
      <c r="A161" s="51"/>
      <c r="B161" s="195"/>
      <c r="C161" s="192" t="str">
        <f t="shared" si="4"/>
        <v/>
      </c>
      <c r="D161" s="193"/>
      <c r="E161" s="194"/>
      <c r="F161" s="234"/>
      <c r="G161" s="51"/>
      <c r="H161" s="66"/>
      <c r="I161" s="240" t="str">
        <f>IF(A161="",IF(CONCATENATE(B161,C161,D161,E161,F161,G161,H161)="","",ws3_EU_ID_blank),IF(ISERROR(MATCH(A161,tbWS_2[EU_ID],0)),ws3_matching_error_msg,F161*IF(D161="Y",1,1-E161)*INDEX(tbWS_2[Activity],MATCH(A161,tbWS_2[EU_ID],0))))</f>
        <v/>
      </c>
      <c r="J161" s="44" t="str">
        <f t="shared" si="5"/>
        <v/>
      </c>
      <c r="K161" s="252" t="str">
        <f>IF(B161="","",IF(ISNA(VLOOKUP(J161,$J$8:K160,1,FALSE)),MAX($K$8:K160)+1,0))</f>
        <v/>
      </c>
      <c r="L161" s="252">
        <f>_xlfn.XLOOKUP(B161,'DEQ TAC List'!$B$3:$B$609,'DEQ TAC List'!$I$3:$I$609,"")</f>
        <v>0</v>
      </c>
    </row>
    <row r="162" spans="1:12" x14ac:dyDescent="0.25">
      <c r="A162" s="51"/>
      <c r="B162" s="195"/>
      <c r="C162" s="192" t="str">
        <f t="shared" si="4"/>
        <v/>
      </c>
      <c r="D162" s="193"/>
      <c r="E162" s="194"/>
      <c r="F162" s="234"/>
      <c r="G162" s="51"/>
      <c r="H162" s="66"/>
      <c r="I162" s="240" t="str">
        <f>IF(A162="",IF(CONCATENATE(B162,C162,D162,E162,F162,G162,H162)="","",ws3_EU_ID_blank),IF(ISERROR(MATCH(A162,tbWS_2[EU_ID],0)),ws3_matching_error_msg,F162*IF(D162="Y",1,1-E162)*INDEX(tbWS_2[Activity],MATCH(A162,tbWS_2[EU_ID],0))))</f>
        <v/>
      </c>
      <c r="J162" s="44" t="str">
        <f t="shared" si="5"/>
        <v/>
      </c>
      <c r="K162" s="252" t="str">
        <f>IF(B162="","",IF(ISNA(VLOOKUP(J162,$J$8:K161,1,FALSE)),MAX($K$8:K161)+1,0))</f>
        <v/>
      </c>
      <c r="L162" s="252">
        <f>_xlfn.XLOOKUP(B162,'DEQ TAC List'!$B$3:$B$609,'DEQ TAC List'!$I$3:$I$609,"")</f>
        <v>0</v>
      </c>
    </row>
    <row r="163" spans="1:12" x14ac:dyDescent="0.25">
      <c r="A163" s="51"/>
      <c r="B163" s="195"/>
      <c r="C163" s="192" t="str">
        <f t="shared" si="4"/>
        <v/>
      </c>
      <c r="D163" s="193"/>
      <c r="E163" s="194"/>
      <c r="F163" s="234"/>
      <c r="G163" s="51"/>
      <c r="H163" s="66"/>
      <c r="I163" s="240" t="str">
        <f>IF(A163="",IF(CONCATENATE(B163,C163,D163,E163,F163,G163,H163)="","",ws3_EU_ID_blank),IF(ISERROR(MATCH(A163,tbWS_2[EU_ID],0)),ws3_matching_error_msg,F163*IF(D163="Y",1,1-E163)*INDEX(tbWS_2[Activity],MATCH(A163,tbWS_2[EU_ID],0))))</f>
        <v/>
      </c>
      <c r="J163" s="44" t="str">
        <f t="shared" si="5"/>
        <v/>
      </c>
      <c r="K163" s="252" t="str">
        <f>IF(B163="","",IF(ISNA(VLOOKUP(J163,$J$8:K162,1,FALSE)),MAX($K$8:K162)+1,0))</f>
        <v/>
      </c>
      <c r="L163" s="252">
        <f>_xlfn.XLOOKUP(B163,'DEQ TAC List'!$B$3:$B$609,'DEQ TAC List'!$I$3:$I$609,"")</f>
        <v>0</v>
      </c>
    </row>
    <row r="164" spans="1:12" x14ac:dyDescent="0.25">
      <c r="A164" s="51"/>
      <c r="B164" s="195"/>
      <c r="C164" s="192" t="str">
        <f t="shared" si="4"/>
        <v/>
      </c>
      <c r="D164" s="193"/>
      <c r="E164" s="194"/>
      <c r="F164" s="234"/>
      <c r="G164" s="51"/>
      <c r="H164" s="66"/>
      <c r="I164" s="240" t="str">
        <f>IF(A164="",IF(CONCATENATE(B164,C164,D164,E164,F164,G164,H164)="","",ws3_EU_ID_blank),IF(ISERROR(MATCH(A164,tbWS_2[EU_ID],0)),ws3_matching_error_msg,F164*IF(D164="Y",1,1-E164)*INDEX(tbWS_2[Activity],MATCH(A164,tbWS_2[EU_ID],0))))</f>
        <v/>
      </c>
      <c r="J164" s="44" t="str">
        <f t="shared" si="5"/>
        <v/>
      </c>
      <c r="K164" s="252" t="str">
        <f>IF(B164="","",IF(ISNA(VLOOKUP(J164,$J$8:K163,1,FALSE)),MAX($K$8:K163)+1,0))</f>
        <v/>
      </c>
      <c r="L164" s="252">
        <f>_xlfn.XLOOKUP(B164,'DEQ TAC List'!$B$3:$B$609,'DEQ TAC List'!$I$3:$I$609,"")</f>
        <v>0</v>
      </c>
    </row>
    <row r="165" spans="1:12" x14ac:dyDescent="0.25">
      <c r="A165" s="51"/>
      <c r="B165" s="195"/>
      <c r="C165" s="192" t="str">
        <f t="shared" si="4"/>
        <v/>
      </c>
      <c r="D165" s="193"/>
      <c r="E165" s="194"/>
      <c r="F165" s="234"/>
      <c r="G165" s="51"/>
      <c r="H165" s="66"/>
      <c r="I165" s="240" t="str">
        <f>IF(A165="",IF(CONCATENATE(B165,C165,D165,E165,F165,G165,H165)="","",ws3_EU_ID_blank),IF(ISERROR(MATCH(A165,tbWS_2[EU_ID],0)),ws3_matching_error_msg,F165*IF(D165="Y",1,1-E165)*INDEX(tbWS_2[Activity],MATCH(A165,tbWS_2[EU_ID],0))))</f>
        <v/>
      </c>
      <c r="J165" s="44" t="str">
        <f t="shared" si="5"/>
        <v/>
      </c>
      <c r="K165" s="252" t="str">
        <f>IF(B165="","",IF(ISNA(VLOOKUP(J165,$J$8:K164,1,FALSE)),MAX($K$8:K164)+1,0))</f>
        <v/>
      </c>
      <c r="L165" s="252">
        <f>_xlfn.XLOOKUP(B165,'DEQ TAC List'!$B$3:$B$609,'DEQ TAC List'!$I$3:$I$609,"")</f>
        <v>0</v>
      </c>
    </row>
    <row r="166" spans="1:12" x14ac:dyDescent="0.25">
      <c r="A166" s="51"/>
      <c r="B166" s="195"/>
      <c r="C166" s="192" t="str">
        <f t="shared" si="4"/>
        <v/>
      </c>
      <c r="D166" s="193"/>
      <c r="E166" s="194"/>
      <c r="F166" s="234"/>
      <c r="G166" s="51"/>
      <c r="H166" s="66"/>
      <c r="I166" s="240" t="str">
        <f>IF(A166="",IF(CONCATENATE(B166,C166,D166,E166,F166,G166,H166)="","",ws3_EU_ID_blank),IF(ISERROR(MATCH(A166,tbWS_2[EU_ID],0)),ws3_matching_error_msg,F166*IF(D166="Y",1,1-E166)*INDEX(tbWS_2[Activity],MATCH(A166,tbWS_2[EU_ID],0))))</f>
        <v/>
      </c>
      <c r="J166" s="44" t="str">
        <f t="shared" si="5"/>
        <v/>
      </c>
      <c r="K166" s="252" t="str">
        <f>IF(B166="","",IF(ISNA(VLOOKUP(J166,$J$8:K165,1,FALSE)),MAX($K$8:K165)+1,0))</f>
        <v/>
      </c>
      <c r="L166" s="252">
        <f>_xlfn.XLOOKUP(B166,'DEQ TAC List'!$B$3:$B$609,'DEQ TAC List'!$I$3:$I$609,"")</f>
        <v>0</v>
      </c>
    </row>
    <row r="167" spans="1:12" x14ac:dyDescent="0.25">
      <c r="A167" s="51"/>
      <c r="B167" s="195"/>
      <c r="C167" s="192" t="str">
        <f t="shared" si="4"/>
        <v/>
      </c>
      <c r="D167" s="193"/>
      <c r="E167" s="194"/>
      <c r="F167" s="234"/>
      <c r="G167" s="51"/>
      <c r="H167" s="66"/>
      <c r="I167" s="240" t="str">
        <f>IF(A167="",IF(CONCATENATE(B167,C167,D167,E167,F167,G167,H167)="","",ws3_EU_ID_blank),IF(ISERROR(MATCH(A167,tbWS_2[EU_ID],0)),ws3_matching_error_msg,F167*IF(D167="Y",1,1-E167)*INDEX(tbWS_2[Activity],MATCH(A167,tbWS_2[EU_ID],0))))</f>
        <v/>
      </c>
      <c r="J167" s="44" t="str">
        <f t="shared" si="5"/>
        <v/>
      </c>
      <c r="K167" s="252" t="str">
        <f>IF(B167="","",IF(ISNA(VLOOKUP(J167,$J$8:K166,1,FALSE)),MAX($K$8:K166)+1,0))</f>
        <v/>
      </c>
      <c r="L167" s="252">
        <f>_xlfn.XLOOKUP(B167,'DEQ TAC List'!$B$3:$B$609,'DEQ TAC List'!$I$3:$I$609,"")</f>
        <v>0</v>
      </c>
    </row>
    <row r="168" spans="1:12" x14ac:dyDescent="0.25">
      <c r="A168" s="51"/>
      <c r="B168" s="195"/>
      <c r="C168" s="192" t="str">
        <f t="shared" si="4"/>
        <v/>
      </c>
      <c r="D168" s="193"/>
      <c r="E168" s="194"/>
      <c r="F168" s="234"/>
      <c r="G168" s="51"/>
      <c r="H168" s="66"/>
      <c r="I168" s="240" t="str">
        <f>IF(A168="",IF(CONCATENATE(B168,C168,D168,E168,F168,G168,H168)="","",ws3_EU_ID_blank),IF(ISERROR(MATCH(A168,tbWS_2[EU_ID],0)),ws3_matching_error_msg,F168*IF(D168="Y",1,1-E168)*INDEX(tbWS_2[Activity],MATCH(A168,tbWS_2[EU_ID],0))))</f>
        <v/>
      </c>
      <c r="J168" s="44" t="str">
        <f t="shared" si="5"/>
        <v/>
      </c>
      <c r="K168" s="252" t="str">
        <f>IF(B168="","",IF(ISNA(VLOOKUP(J168,$J$8:K167,1,FALSE)),MAX($K$8:K167)+1,0))</f>
        <v/>
      </c>
      <c r="L168" s="252">
        <f>_xlfn.XLOOKUP(B168,'DEQ TAC List'!$B$3:$B$609,'DEQ TAC List'!$I$3:$I$609,"")</f>
        <v>0</v>
      </c>
    </row>
    <row r="169" spans="1:12" x14ac:dyDescent="0.25">
      <c r="A169" s="51"/>
      <c r="B169" s="195"/>
      <c r="C169" s="192" t="str">
        <f t="shared" si="4"/>
        <v/>
      </c>
      <c r="D169" s="193"/>
      <c r="E169" s="194"/>
      <c r="F169" s="234"/>
      <c r="G169" s="51"/>
      <c r="H169" s="66"/>
      <c r="I169" s="240" t="str">
        <f>IF(A169="",IF(CONCATENATE(B169,C169,D169,E169,F169,G169,H169)="","",ws3_EU_ID_blank),IF(ISERROR(MATCH(A169,tbWS_2[EU_ID],0)),ws3_matching_error_msg,F169*IF(D169="Y",1,1-E169)*INDEX(tbWS_2[Activity],MATCH(A169,tbWS_2[EU_ID],0))))</f>
        <v/>
      </c>
      <c r="J169" s="44" t="str">
        <f t="shared" si="5"/>
        <v/>
      </c>
      <c r="K169" s="252" t="str">
        <f>IF(B169="","",IF(ISNA(VLOOKUP(J169,$J$8:K168,1,FALSE)),MAX($K$8:K168)+1,0))</f>
        <v/>
      </c>
      <c r="L169" s="252">
        <f>_xlfn.XLOOKUP(B169,'DEQ TAC List'!$B$3:$B$609,'DEQ TAC List'!$I$3:$I$609,"")</f>
        <v>0</v>
      </c>
    </row>
    <row r="170" spans="1:12" x14ac:dyDescent="0.25">
      <c r="A170" s="51"/>
      <c r="B170" s="195"/>
      <c r="C170" s="192" t="str">
        <f t="shared" si="4"/>
        <v/>
      </c>
      <c r="D170" s="193"/>
      <c r="E170" s="194"/>
      <c r="F170" s="234"/>
      <c r="G170" s="51"/>
      <c r="H170" s="66"/>
      <c r="I170" s="240" t="str">
        <f>IF(A170="",IF(CONCATENATE(B170,C170,D170,E170,F170,G170,H170)="","",ws3_EU_ID_blank),IF(ISERROR(MATCH(A170,tbWS_2[EU_ID],0)),ws3_matching_error_msg,F170*IF(D170="Y",1,1-E170)*INDEX(tbWS_2[Activity],MATCH(A170,tbWS_2[EU_ID],0))))</f>
        <v/>
      </c>
      <c r="J170" s="44" t="str">
        <f t="shared" si="5"/>
        <v/>
      </c>
      <c r="K170" s="252" t="str">
        <f>IF(B170="","",IF(ISNA(VLOOKUP(J170,$J$8:K169,1,FALSE)),MAX($K$8:K169)+1,0))</f>
        <v/>
      </c>
      <c r="L170" s="252">
        <f>_xlfn.XLOOKUP(B170,'DEQ TAC List'!$B$3:$B$609,'DEQ TAC List'!$I$3:$I$609,"")</f>
        <v>0</v>
      </c>
    </row>
    <row r="171" spans="1:12" x14ac:dyDescent="0.25">
      <c r="A171" s="51"/>
      <c r="B171" s="195"/>
      <c r="C171" s="192" t="str">
        <f t="shared" si="4"/>
        <v/>
      </c>
      <c r="D171" s="193"/>
      <c r="E171" s="194"/>
      <c r="F171" s="234"/>
      <c r="G171" s="51"/>
      <c r="H171" s="66"/>
      <c r="I171" s="240" t="str">
        <f>IF(A171="",IF(CONCATENATE(B171,C171,D171,E171,F171,G171,H171)="","",ws3_EU_ID_blank),IF(ISERROR(MATCH(A171,tbWS_2[EU_ID],0)),ws3_matching_error_msg,F171*IF(D171="Y",1,1-E171)*INDEX(tbWS_2[Activity],MATCH(A171,tbWS_2[EU_ID],0))))</f>
        <v/>
      </c>
      <c r="J171" s="44" t="str">
        <f t="shared" si="5"/>
        <v/>
      </c>
      <c r="K171" s="252" t="str">
        <f>IF(B171="","",IF(ISNA(VLOOKUP(J171,$J$8:K170,1,FALSE)),MAX($K$8:K170)+1,0))</f>
        <v/>
      </c>
      <c r="L171" s="252">
        <f>_xlfn.XLOOKUP(B171,'DEQ TAC List'!$B$3:$B$609,'DEQ TAC List'!$I$3:$I$609,"")</f>
        <v>0</v>
      </c>
    </row>
    <row r="172" spans="1:12" x14ac:dyDescent="0.25">
      <c r="A172" s="51"/>
      <c r="B172" s="195"/>
      <c r="C172" s="192" t="str">
        <f t="shared" si="4"/>
        <v/>
      </c>
      <c r="D172" s="193"/>
      <c r="E172" s="194"/>
      <c r="F172" s="234"/>
      <c r="G172" s="51"/>
      <c r="H172" s="66"/>
      <c r="I172" s="240" t="str">
        <f>IF(A172="",IF(CONCATENATE(B172,C172,D172,E172,F172,G172,H172)="","",ws3_EU_ID_blank),IF(ISERROR(MATCH(A172,tbWS_2[EU_ID],0)),ws3_matching_error_msg,F172*IF(D172="Y",1,1-E172)*INDEX(tbWS_2[Activity],MATCH(A172,tbWS_2[EU_ID],0))))</f>
        <v/>
      </c>
      <c r="J172" s="44" t="str">
        <f t="shared" si="5"/>
        <v/>
      </c>
      <c r="K172" s="252" t="str">
        <f>IF(B172="","",IF(ISNA(VLOOKUP(J172,$J$8:K171,1,FALSE)),MAX($K$8:K171)+1,0))</f>
        <v/>
      </c>
      <c r="L172" s="252">
        <f>_xlfn.XLOOKUP(B172,'DEQ TAC List'!$B$3:$B$609,'DEQ TAC List'!$I$3:$I$609,"")</f>
        <v>0</v>
      </c>
    </row>
    <row r="173" spans="1:12" x14ac:dyDescent="0.25">
      <c r="A173" s="51"/>
      <c r="B173" s="195"/>
      <c r="C173" s="192" t="str">
        <f t="shared" si="4"/>
        <v/>
      </c>
      <c r="D173" s="193"/>
      <c r="E173" s="194"/>
      <c r="F173" s="234"/>
      <c r="G173" s="51"/>
      <c r="H173" s="66"/>
      <c r="I173" s="240" t="str">
        <f>IF(A173="",IF(CONCATENATE(B173,C173,D173,E173,F173,G173,H173)="","",ws3_EU_ID_blank),IF(ISERROR(MATCH(A173,tbWS_2[EU_ID],0)),ws3_matching_error_msg,F173*IF(D173="Y",1,1-E173)*INDEX(tbWS_2[Activity],MATCH(A173,tbWS_2[EU_ID],0))))</f>
        <v/>
      </c>
      <c r="J173" s="44" t="str">
        <f t="shared" si="5"/>
        <v/>
      </c>
      <c r="K173" s="252" t="str">
        <f>IF(B173="","",IF(ISNA(VLOOKUP(J173,$J$8:K172,1,FALSE)),MAX($K$8:K172)+1,0))</f>
        <v/>
      </c>
      <c r="L173" s="252">
        <f>_xlfn.XLOOKUP(B173,'DEQ TAC List'!$B$3:$B$609,'DEQ TAC List'!$I$3:$I$609,"")</f>
        <v>0</v>
      </c>
    </row>
    <row r="174" spans="1:12" x14ac:dyDescent="0.25">
      <c r="A174" s="51"/>
      <c r="B174" s="195"/>
      <c r="C174" s="192" t="str">
        <f t="shared" si="4"/>
        <v/>
      </c>
      <c r="D174" s="193"/>
      <c r="E174" s="194"/>
      <c r="F174" s="234"/>
      <c r="G174" s="51"/>
      <c r="H174" s="66"/>
      <c r="I174" s="240" t="str">
        <f>IF(A174="",IF(CONCATENATE(B174,C174,D174,E174,F174,G174,H174)="","",ws3_EU_ID_blank),IF(ISERROR(MATCH(A174,tbWS_2[EU_ID],0)),ws3_matching_error_msg,F174*IF(D174="Y",1,1-E174)*INDEX(tbWS_2[Activity],MATCH(A174,tbWS_2[EU_ID],0))))</f>
        <v/>
      </c>
      <c r="J174" s="44" t="str">
        <f t="shared" si="5"/>
        <v/>
      </c>
      <c r="K174" s="252" t="str">
        <f>IF(B174="","",IF(ISNA(VLOOKUP(J174,$J$8:K173,1,FALSE)),MAX($K$8:K173)+1,0))</f>
        <v/>
      </c>
      <c r="L174" s="252">
        <f>_xlfn.XLOOKUP(B174,'DEQ TAC List'!$B$3:$B$609,'DEQ TAC List'!$I$3:$I$609,"")</f>
        <v>0</v>
      </c>
    </row>
    <row r="175" spans="1:12" x14ac:dyDescent="0.25">
      <c r="A175" s="51"/>
      <c r="B175" s="195"/>
      <c r="C175" s="192" t="str">
        <f t="shared" si="4"/>
        <v/>
      </c>
      <c r="D175" s="193"/>
      <c r="E175" s="194"/>
      <c r="F175" s="234"/>
      <c r="G175" s="51"/>
      <c r="H175" s="66"/>
      <c r="I175" s="240" t="str">
        <f>IF(A175="",IF(CONCATENATE(B175,C175,D175,E175,F175,G175,H175)="","",ws3_EU_ID_blank),IF(ISERROR(MATCH(A175,tbWS_2[EU_ID],0)),ws3_matching_error_msg,F175*IF(D175="Y",1,1-E175)*INDEX(tbWS_2[Activity],MATCH(A175,tbWS_2[EU_ID],0))))</f>
        <v/>
      </c>
      <c r="J175" s="44" t="str">
        <f t="shared" si="5"/>
        <v/>
      </c>
      <c r="K175" s="252" t="str">
        <f>IF(B175="","",IF(ISNA(VLOOKUP(J175,$J$8:K174,1,FALSE)),MAX($K$8:K174)+1,0))</f>
        <v/>
      </c>
      <c r="L175" s="252">
        <f>_xlfn.XLOOKUP(B175,'DEQ TAC List'!$B$3:$B$609,'DEQ TAC List'!$I$3:$I$609,"")</f>
        <v>0</v>
      </c>
    </row>
    <row r="176" spans="1:12" x14ac:dyDescent="0.25">
      <c r="A176" s="51"/>
      <c r="B176" s="195"/>
      <c r="C176" s="192" t="str">
        <f t="shared" si="4"/>
        <v/>
      </c>
      <c r="D176" s="193"/>
      <c r="E176" s="194"/>
      <c r="F176" s="234"/>
      <c r="G176" s="51"/>
      <c r="H176" s="66"/>
      <c r="I176" s="240" t="str">
        <f>IF(A176="",IF(CONCATENATE(B176,C176,D176,E176,F176,G176,H176)="","",ws3_EU_ID_blank),IF(ISERROR(MATCH(A176,tbWS_2[EU_ID],0)),ws3_matching_error_msg,F176*IF(D176="Y",1,1-E176)*INDEX(tbWS_2[Activity],MATCH(A176,tbWS_2[EU_ID],0))))</f>
        <v/>
      </c>
      <c r="J176" s="44" t="str">
        <f t="shared" si="5"/>
        <v/>
      </c>
      <c r="K176" s="252" t="str">
        <f>IF(B176="","",IF(ISNA(VLOOKUP(J176,$J$8:K175,1,FALSE)),MAX($K$8:K175)+1,0))</f>
        <v/>
      </c>
      <c r="L176" s="252">
        <f>_xlfn.XLOOKUP(B176,'DEQ TAC List'!$B$3:$B$609,'DEQ TAC List'!$I$3:$I$609,"")</f>
        <v>0</v>
      </c>
    </row>
    <row r="177" spans="1:12" x14ac:dyDescent="0.25">
      <c r="A177" s="51"/>
      <c r="B177" s="195"/>
      <c r="C177" s="192" t="str">
        <f t="shared" si="4"/>
        <v/>
      </c>
      <c r="D177" s="193"/>
      <c r="E177" s="194"/>
      <c r="F177" s="234"/>
      <c r="G177" s="51"/>
      <c r="H177" s="66"/>
      <c r="I177" s="240" t="str">
        <f>IF(A177="",IF(CONCATENATE(B177,C177,D177,E177,F177,G177,H177)="","",ws3_EU_ID_blank),IF(ISERROR(MATCH(A177,tbWS_2[EU_ID],0)),ws3_matching_error_msg,F177*IF(D177="Y",1,1-E177)*INDEX(tbWS_2[Activity],MATCH(A177,tbWS_2[EU_ID],0))))</f>
        <v/>
      </c>
      <c r="J177" s="44" t="str">
        <f t="shared" si="5"/>
        <v/>
      </c>
      <c r="K177" s="252" t="str">
        <f>IF(B177="","",IF(ISNA(VLOOKUP(J177,$J$8:K176,1,FALSE)),MAX($K$8:K176)+1,0))</f>
        <v/>
      </c>
      <c r="L177" s="252">
        <f>_xlfn.XLOOKUP(B177,'DEQ TAC List'!$B$3:$B$609,'DEQ TAC List'!$I$3:$I$609,"")</f>
        <v>0</v>
      </c>
    </row>
    <row r="178" spans="1:12" x14ac:dyDescent="0.25">
      <c r="A178" s="51"/>
      <c r="B178" s="195"/>
      <c r="C178" s="192" t="str">
        <f t="shared" ref="C178:C241" si="6">IFERROR(INDEX(chemical_names,MATCH(TEXT(B178,"0"),CAS_numbers,0)),"")</f>
        <v/>
      </c>
      <c r="D178" s="193"/>
      <c r="E178" s="194"/>
      <c r="F178" s="234"/>
      <c r="G178" s="51"/>
      <c r="H178" s="66"/>
      <c r="I178" s="240" t="str">
        <f>IF(A178="",IF(CONCATENATE(B178,C178,D178,E178,F178,G178,H178)="","",ws3_EU_ID_blank),IF(ISERROR(MATCH(A178,tbWS_2[EU_ID],0)),ws3_matching_error_msg,F178*IF(D178="Y",1,1-E178)*INDEX(tbWS_2[Activity],MATCH(A178,tbWS_2[EU_ID],0))))</f>
        <v/>
      </c>
      <c r="J178" s="44" t="str">
        <f t="shared" ref="J178:J241" si="7">IF(AND(B178="",C178=""),"",IFERROR(IF(OR(B178="",B178="No CAS"),INDEX(sequence_IDs,MATCH(C178,chemical_names,0)),INDEX(sequence_IDs,MATCH(B178,CAS_numbers,0))),"?"))</f>
        <v/>
      </c>
      <c r="K178" s="252" t="str">
        <f>IF(B178="","",IF(ISNA(VLOOKUP(J178,$J$8:K177,1,FALSE)),MAX($K$8:K177)+1,0))</f>
        <v/>
      </c>
      <c r="L178" s="252">
        <f>_xlfn.XLOOKUP(B178,'DEQ TAC List'!$B$3:$B$609,'DEQ TAC List'!$I$3:$I$609,"")</f>
        <v>0</v>
      </c>
    </row>
    <row r="179" spans="1:12" x14ac:dyDescent="0.25">
      <c r="A179" s="51"/>
      <c r="B179" s="195"/>
      <c r="C179" s="192" t="str">
        <f t="shared" si="6"/>
        <v/>
      </c>
      <c r="D179" s="193"/>
      <c r="E179" s="194"/>
      <c r="F179" s="234"/>
      <c r="G179" s="51"/>
      <c r="H179" s="66"/>
      <c r="I179" s="240" t="str">
        <f>IF(A179="",IF(CONCATENATE(B179,C179,D179,E179,F179,G179,H179)="","",ws3_EU_ID_blank),IF(ISERROR(MATCH(A179,tbWS_2[EU_ID],0)),ws3_matching_error_msg,F179*IF(D179="Y",1,1-E179)*INDEX(tbWS_2[Activity],MATCH(A179,tbWS_2[EU_ID],0))))</f>
        <v/>
      </c>
      <c r="J179" s="44" t="str">
        <f t="shared" si="7"/>
        <v/>
      </c>
      <c r="K179" s="252" t="str">
        <f>IF(B179="","",IF(ISNA(VLOOKUP(J179,$J$8:K178,1,FALSE)),MAX($K$8:K178)+1,0))</f>
        <v/>
      </c>
      <c r="L179" s="252">
        <f>_xlfn.XLOOKUP(B179,'DEQ TAC List'!$B$3:$B$609,'DEQ TAC List'!$I$3:$I$609,"")</f>
        <v>0</v>
      </c>
    </row>
    <row r="180" spans="1:12" x14ac:dyDescent="0.25">
      <c r="A180" s="51"/>
      <c r="B180" s="195"/>
      <c r="C180" s="192" t="str">
        <f t="shared" si="6"/>
        <v/>
      </c>
      <c r="D180" s="193"/>
      <c r="E180" s="194"/>
      <c r="F180" s="234"/>
      <c r="G180" s="51"/>
      <c r="H180" s="66"/>
      <c r="I180" s="240" t="str">
        <f>IF(A180="",IF(CONCATENATE(B180,C180,D180,E180,F180,G180,H180)="","",ws3_EU_ID_blank),IF(ISERROR(MATCH(A180,tbWS_2[EU_ID],0)),ws3_matching_error_msg,F180*IF(D180="Y",1,1-E180)*INDEX(tbWS_2[Activity],MATCH(A180,tbWS_2[EU_ID],0))))</f>
        <v/>
      </c>
      <c r="J180" s="44" t="str">
        <f t="shared" si="7"/>
        <v/>
      </c>
      <c r="K180" s="252" t="str">
        <f>IF(B180="","",IF(ISNA(VLOOKUP(J180,$J$8:K179,1,FALSE)),MAX($K$8:K179)+1,0))</f>
        <v/>
      </c>
      <c r="L180" s="252">
        <f>_xlfn.XLOOKUP(B180,'DEQ TAC List'!$B$3:$B$609,'DEQ TAC List'!$I$3:$I$609,"")</f>
        <v>0</v>
      </c>
    </row>
    <row r="181" spans="1:12" x14ac:dyDescent="0.25">
      <c r="A181" s="51"/>
      <c r="B181" s="195"/>
      <c r="C181" s="192" t="str">
        <f t="shared" si="6"/>
        <v/>
      </c>
      <c r="D181" s="193"/>
      <c r="E181" s="194"/>
      <c r="F181" s="234"/>
      <c r="G181" s="51"/>
      <c r="H181" s="66"/>
      <c r="I181" s="240" t="str">
        <f>IF(A181="",IF(CONCATENATE(B181,C181,D181,E181,F181,G181,H181)="","",ws3_EU_ID_blank),IF(ISERROR(MATCH(A181,tbWS_2[EU_ID],0)),ws3_matching_error_msg,F181*IF(D181="Y",1,1-E181)*INDEX(tbWS_2[Activity],MATCH(A181,tbWS_2[EU_ID],0))))</f>
        <v/>
      </c>
      <c r="J181" s="44" t="str">
        <f t="shared" si="7"/>
        <v/>
      </c>
      <c r="K181" s="252" t="str">
        <f>IF(B181="","",IF(ISNA(VLOOKUP(J181,$J$8:K180,1,FALSE)),MAX($K$8:K180)+1,0))</f>
        <v/>
      </c>
      <c r="L181" s="252">
        <f>_xlfn.XLOOKUP(B181,'DEQ TAC List'!$B$3:$B$609,'DEQ TAC List'!$I$3:$I$609,"")</f>
        <v>0</v>
      </c>
    </row>
    <row r="182" spans="1:12" x14ac:dyDescent="0.25">
      <c r="A182" s="51"/>
      <c r="B182" s="195"/>
      <c r="C182" s="192" t="str">
        <f t="shared" si="6"/>
        <v/>
      </c>
      <c r="D182" s="193"/>
      <c r="E182" s="194"/>
      <c r="F182" s="234"/>
      <c r="G182" s="51"/>
      <c r="H182" s="66"/>
      <c r="I182" s="240" t="str">
        <f>IF(A182="",IF(CONCATENATE(B182,C182,D182,E182,F182,G182,H182)="","",ws3_EU_ID_blank),IF(ISERROR(MATCH(A182,tbWS_2[EU_ID],0)),ws3_matching_error_msg,F182*IF(D182="Y",1,1-E182)*INDEX(tbWS_2[Activity],MATCH(A182,tbWS_2[EU_ID],0))))</f>
        <v/>
      </c>
      <c r="J182" s="44" t="str">
        <f t="shared" si="7"/>
        <v/>
      </c>
      <c r="K182" s="252" t="str">
        <f>IF(B182="","",IF(ISNA(VLOOKUP(J182,$J$8:K181,1,FALSE)),MAX($K$8:K181)+1,0))</f>
        <v/>
      </c>
      <c r="L182" s="252">
        <f>_xlfn.XLOOKUP(B182,'DEQ TAC List'!$B$3:$B$609,'DEQ TAC List'!$I$3:$I$609,"")</f>
        <v>0</v>
      </c>
    </row>
    <row r="183" spans="1:12" x14ac:dyDescent="0.25">
      <c r="A183" s="51"/>
      <c r="B183" s="195"/>
      <c r="C183" s="192" t="str">
        <f t="shared" si="6"/>
        <v/>
      </c>
      <c r="D183" s="193"/>
      <c r="E183" s="194"/>
      <c r="F183" s="234"/>
      <c r="G183" s="51"/>
      <c r="H183" s="66"/>
      <c r="I183" s="240" t="str">
        <f>IF(A183="",IF(CONCATENATE(B183,C183,D183,E183,F183,G183,H183)="","",ws3_EU_ID_blank),IF(ISERROR(MATCH(A183,tbWS_2[EU_ID],0)),ws3_matching_error_msg,F183*IF(D183="Y",1,1-E183)*INDEX(tbWS_2[Activity],MATCH(A183,tbWS_2[EU_ID],0))))</f>
        <v/>
      </c>
      <c r="J183" s="44" t="str">
        <f t="shared" si="7"/>
        <v/>
      </c>
      <c r="K183" s="252" t="str">
        <f>IF(B183="","",IF(ISNA(VLOOKUP(J183,$J$8:K182,1,FALSE)),MAX($K$8:K182)+1,0))</f>
        <v/>
      </c>
      <c r="L183" s="252">
        <f>_xlfn.XLOOKUP(B183,'DEQ TAC List'!$B$3:$B$609,'DEQ TAC List'!$I$3:$I$609,"")</f>
        <v>0</v>
      </c>
    </row>
    <row r="184" spans="1:12" x14ac:dyDescent="0.25">
      <c r="A184" s="51"/>
      <c r="B184" s="195"/>
      <c r="C184" s="192" t="str">
        <f t="shared" si="6"/>
        <v/>
      </c>
      <c r="D184" s="193"/>
      <c r="E184" s="194"/>
      <c r="F184" s="234"/>
      <c r="G184" s="51"/>
      <c r="H184" s="66"/>
      <c r="I184" s="240" t="str">
        <f>IF(A184="",IF(CONCATENATE(B184,C184,D184,E184,F184,G184,H184)="","",ws3_EU_ID_blank),IF(ISERROR(MATCH(A184,tbWS_2[EU_ID],0)),ws3_matching_error_msg,F184*IF(D184="Y",1,1-E184)*INDEX(tbWS_2[Activity],MATCH(A184,tbWS_2[EU_ID],0))))</f>
        <v/>
      </c>
      <c r="J184" s="44" t="str">
        <f t="shared" si="7"/>
        <v/>
      </c>
      <c r="K184" s="252" t="str">
        <f>IF(B184="","",IF(ISNA(VLOOKUP(J184,$J$8:K183,1,FALSE)),MAX($K$8:K183)+1,0))</f>
        <v/>
      </c>
      <c r="L184" s="252">
        <f>_xlfn.XLOOKUP(B184,'DEQ TAC List'!$B$3:$B$609,'DEQ TAC List'!$I$3:$I$609,"")</f>
        <v>0</v>
      </c>
    </row>
    <row r="185" spans="1:12" x14ac:dyDescent="0.25">
      <c r="A185" s="51"/>
      <c r="B185" s="195"/>
      <c r="C185" s="192" t="str">
        <f t="shared" si="6"/>
        <v/>
      </c>
      <c r="D185" s="193"/>
      <c r="E185" s="194"/>
      <c r="F185" s="234"/>
      <c r="G185" s="51"/>
      <c r="H185" s="66"/>
      <c r="I185" s="240" t="str">
        <f>IF(A185="",IF(CONCATENATE(B185,C185,D185,E185,F185,G185,H185)="","",ws3_EU_ID_blank),IF(ISERROR(MATCH(A185,tbWS_2[EU_ID],0)),ws3_matching_error_msg,F185*IF(D185="Y",1,1-E185)*INDEX(tbWS_2[Activity],MATCH(A185,tbWS_2[EU_ID],0))))</f>
        <v/>
      </c>
      <c r="J185" s="44" t="str">
        <f t="shared" si="7"/>
        <v/>
      </c>
      <c r="K185" s="252" t="str">
        <f>IF(B185="","",IF(ISNA(VLOOKUP(J185,$J$8:K184,1,FALSE)),MAX($K$8:K184)+1,0))</f>
        <v/>
      </c>
      <c r="L185" s="252">
        <f>_xlfn.XLOOKUP(B185,'DEQ TAC List'!$B$3:$B$609,'DEQ TAC List'!$I$3:$I$609,"")</f>
        <v>0</v>
      </c>
    </row>
    <row r="186" spans="1:12" x14ac:dyDescent="0.25">
      <c r="A186" s="51"/>
      <c r="B186" s="195"/>
      <c r="C186" s="192" t="str">
        <f t="shared" si="6"/>
        <v/>
      </c>
      <c r="D186" s="193"/>
      <c r="E186" s="194"/>
      <c r="F186" s="234"/>
      <c r="G186" s="51"/>
      <c r="H186" s="66"/>
      <c r="I186" s="240" t="str">
        <f>IF(A186="",IF(CONCATENATE(B186,C186,D186,E186,F186,G186,H186)="","",ws3_EU_ID_blank),IF(ISERROR(MATCH(A186,tbWS_2[EU_ID],0)),ws3_matching_error_msg,F186*IF(D186="Y",1,1-E186)*INDEX(tbWS_2[Activity],MATCH(A186,tbWS_2[EU_ID],0))))</f>
        <v/>
      </c>
      <c r="J186" s="44" t="str">
        <f t="shared" si="7"/>
        <v/>
      </c>
      <c r="K186" s="252" t="str">
        <f>IF(B186="","",IF(ISNA(VLOOKUP(J186,$J$8:K185,1,FALSE)),MAX($K$8:K185)+1,0))</f>
        <v/>
      </c>
      <c r="L186" s="252">
        <f>_xlfn.XLOOKUP(B186,'DEQ TAC List'!$B$3:$B$609,'DEQ TAC List'!$I$3:$I$609,"")</f>
        <v>0</v>
      </c>
    </row>
    <row r="187" spans="1:12" x14ac:dyDescent="0.25">
      <c r="A187" s="51"/>
      <c r="B187" s="195"/>
      <c r="C187" s="192" t="str">
        <f t="shared" si="6"/>
        <v/>
      </c>
      <c r="D187" s="193"/>
      <c r="E187" s="194"/>
      <c r="F187" s="234"/>
      <c r="G187" s="51"/>
      <c r="H187" s="66"/>
      <c r="I187" s="240" t="str">
        <f>IF(A187="",IF(CONCATENATE(B187,C187,D187,E187,F187,G187,H187)="","",ws3_EU_ID_blank),IF(ISERROR(MATCH(A187,tbWS_2[EU_ID],0)),ws3_matching_error_msg,F187*IF(D187="Y",1,1-E187)*INDEX(tbWS_2[Activity],MATCH(A187,tbWS_2[EU_ID],0))))</f>
        <v/>
      </c>
      <c r="J187" s="44" t="str">
        <f t="shared" si="7"/>
        <v/>
      </c>
      <c r="K187" s="252" t="str">
        <f>IF(B187="","",IF(ISNA(VLOOKUP(J187,$J$8:K186,1,FALSE)),MAX($K$8:K186)+1,0))</f>
        <v/>
      </c>
      <c r="L187" s="252">
        <f>_xlfn.XLOOKUP(B187,'DEQ TAC List'!$B$3:$B$609,'DEQ TAC List'!$I$3:$I$609,"")</f>
        <v>0</v>
      </c>
    </row>
    <row r="188" spans="1:12" x14ac:dyDescent="0.25">
      <c r="A188" s="51"/>
      <c r="B188" s="195"/>
      <c r="C188" s="192" t="str">
        <f t="shared" si="6"/>
        <v/>
      </c>
      <c r="D188" s="193"/>
      <c r="E188" s="194"/>
      <c r="F188" s="234"/>
      <c r="G188" s="51"/>
      <c r="H188" s="66"/>
      <c r="I188" s="240" t="str">
        <f>IF(A188="",IF(CONCATENATE(B188,C188,D188,E188,F188,G188,H188)="","",ws3_EU_ID_blank),IF(ISERROR(MATCH(A188,tbWS_2[EU_ID],0)),ws3_matching_error_msg,F188*IF(D188="Y",1,1-E188)*INDEX(tbWS_2[Activity],MATCH(A188,tbWS_2[EU_ID],0))))</f>
        <v/>
      </c>
      <c r="J188" s="44" t="str">
        <f t="shared" si="7"/>
        <v/>
      </c>
      <c r="K188" s="252" t="str">
        <f>IF(B188="","",IF(ISNA(VLOOKUP(J188,$J$8:K187,1,FALSE)),MAX($K$8:K187)+1,0))</f>
        <v/>
      </c>
      <c r="L188" s="252">
        <f>_xlfn.XLOOKUP(B188,'DEQ TAC List'!$B$3:$B$609,'DEQ TAC List'!$I$3:$I$609,"")</f>
        <v>0</v>
      </c>
    </row>
    <row r="189" spans="1:12" x14ac:dyDescent="0.25">
      <c r="A189" s="51"/>
      <c r="B189" s="195"/>
      <c r="C189" s="192" t="str">
        <f t="shared" si="6"/>
        <v/>
      </c>
      <c r="D189" s="193"/>
      <c r="E189" s="194"/>
      <c r="F189" s="234"/>
      <c r="G189" s="51"/>
      <c r="H189" s="66"/>
      <c r="I189" s="240" t="str">
        <f>IF(A189="",IF(CONCATENATE(B189,C189,D189,E189,F189,G189,H189)="","",ws3_EU_ID_blank),IF(ISERROR(MATCH(A189,tbWS_2[EU_ID],0)),ws3_matching_error_msg,F189*IF(D189="Y",1,1-E189)*INDEX(tbWS_2[Activity],MATCH(A189,tbWS_2[EU_ID],0))))</f>
        <v/>
      </c>
      <c r="J189" s="44" t="str">
        <f t="shared" si="7"/>
        <v/>
      </c>
      <c r="K189" s="252" t="str">
        <f>IF(B189="","",IF(ISNA(VLOOKUP(J189,$J$8:K188,1,FALSE)),MAX($K$8:K188)+1,0))</f>
        <v/>
      </c>
      <c r="L189" s="252">
        <f>_xlfn.XLOOKUP(B189,'DEQ TAC List'!$B$3:$B$609,'DEQ TAC List'!$I$3:$I$609,"")</f>
        <v>0</v>
      </c>
    </row>
    <row r="190" spans="1:12" x14ac:dyDescent="0.25">
      <c r="A190" s="51"/>
      <c r="B190" s="195"/>
      <c r="C190" s="192" t="str">
        <f t="shared" si="6"/>
        <v/>
      </c>
      <c r="D190" s="193"/>
      <c r="E190" s="194"/>
      <c r="F190" s="234"/>
      <c r="G190" s="51"/>
      <c r="H190" s="66"/>
      <c r="I190" s="240" t="str">
        <f>IF(A190="",IF(CONCATENATE(B190,C190,D190,E190,F190,G190,H190)="","",ws3_EU_ID_blank),IF(ISERROR(MATCH(A190,tbWS_2[EU_ID],0)),ws3_matching_error_msg,F190*IF(D190="Y",1,1-E190)*INDEX(tbWS_2[Activity],MATCH(A190,tbWS_2[EU_ID],0))))</f>
        <v/>
      </c>
      <c r="J190" s="44" t="str">
        <f t="shared" si="7"/>
        <v/>
      </c>
      <c r="K190" s="252" t="str">
        <f>IF(B190="","",IF(ISNA(VLOOKUP(J190,$J$8:K189,1,FALSE)),MAX($K$8:K189)+1,0))</f>
        <v/>
      </c>
      <c r="L190" s="252">
        <f>_xlfn.XLOOKUP(B190,'DEQ TAC List'!$B$3:$B$609,'DEQ TAC List'!$I$3:$I$609,"")</f>
        <v>0</v>
      </c>
    </row>
    <row r="191" spans="1:12" x14ac:dyDescent="0.25">
      <c r="A191" s="51"/>
      <c r="B191" s="195"/>
      <c r="C191" s="192" t="str">
        <f t="shared" si="6"/>
        <v/>
      </c>
      <c r="D191" s="193"/>
      <c r="E191" s="194"/>
      <c r="F191" s="234"/>
      <c r="G191" s="51"/>
      <c r="H191" s="66"/>
      <c r="I191" s="240" t="str">
        <f>IF(A191="",IF(CONCATENATE(B191,C191,D191,E191,F191,G191,H191)="","",ws3_EU_ID_blank),IF(ISERROR(MATCH(A191,tbWS_2[EU_ID],0)),ws3_matching_error_msg,F191*IF(D191="Y",1,1-E191)*INDEX(tbWS_2[Activity],MATCH(A191,tbWS_2[EU_ID],0))))</f>
        <v/>
      </c>
      <c r="J191" s="44" t="str">
        <f t="shared" si="7"/>
        <v/>
      </c>
      <c r="K191" s="252" t="str">
        <f>IF(B191="","",IF(ISNA(VLOOKUP(J191,$J$8:K190,1,FALSE)),MAX($K$8:K190)+1,0))</f>
        <v/>
      </c>
      <c r="L191" s="252">
        <f>_xlfn.XLOOKUP(B191,'DEQ TAC List'!$B$3:$B$609,'DEQ TAC List'!$I$3:$I$609,"")</f>
        <v>0</v>
      </c>
    </row>
    <row r="192" spans="1:12" x14ac:dyDescent="0.25">
      <c r="A192" s="51"/>
      <c r="B192" s="195"/>
      <c r="C192" s="192" t="str">
        <f t="shared" si="6"/>
        <v/>
      </c>
      <c r="D192" s="193"/>
      <c r="E192" s="194"/>
      <c r="F192" s="234"/>
      <c r="G192" s="51"/>
      <c r="H192" s="66"/>
      <c r="I192" s="240" t="str">
        <f>IF(A192="",IF(CONCATENATE(B192,C192,D192,E192,F192,G192,H192)="","",ws3_EU_ID_blank),IF(ISERROR(MATCH(A192,tbWS_2[EU_ID],0)),ws3_matching_error_msg,F192*IF(D192="Y",1,1-E192)*INDEX(tbWS_2[Activity],MATCH(A192,tbWS_2[EU_ID],0))))</f>
        <v/>
      </c>
      <c r="J192" s="44" t="str">
        <f t="shared" si="7"/>
        <v/>
      </c>
      <c r="K192" s="252" t="str">
        <f>IF(B192="","",IF(ISNA(VLOOKUP(J192,$J$8:K191,1,FALSE)),MAX($K$8:K191)+1,0))</f>
        <v/>
      </c>
      <c r="L192" s="252">
        <f>_xlfn.XLOOKUP(B192,'DEQ TAC List'!$B$3:$B$609,'DEQ TAC List'!$I$3:$I$609,"")</f>
        <v>0</v>
      </c>
    </row>
    <row r="193" spans="1:12" x14ac:dyDescent="0.25">
      <c r="A193" s="51"/>
      <c r="B193" s="195"/>
      <c r="C193" s="192" t="str">
        <f t="shared" si="6"/>
        <v/>
      </c>
      <c r="D193" s="193"/>
      <c r="E193" s="194"/>
      <c r="F193" s="234"/>
      <c r="G193" s="51"/>
      <c r="H193" s="66"/>
      <c r="I193" s="240" t="str">
        <f>IF(A193="",IF(CONCATENATE(B193,C193,D193,E193,F193,G193,H193)="","",ws3_EU_ID_blank),IF(ISERROR(MATCH(A193,tbWS_2[EU_ID],0)),ws3_matching_error_msg,F193*IF(D193="Y",1,1-E193)*INDEX(tbWS_2[Activity],MATCH(A193,tbWS_2[EU_ID],0))))</f>
        <v/>
      </c>
      <c r="J193" s="44" t="str">
        <f t="shared" si="7"/>
        <v/>
      </c>
      <c r="K193" s="252" t="str">
        <f>IF(B193="","",IF(ISNA(VLOOKUP(J193,$J$8:K192,1,FALSE)),MAX($K$8:K192)+1,0))</f>
        <v/>
      </c>
      <c r="L193" s="252">
        <f>_xlfn.XLOOKUP(B193,'DEQ TAC List'!$B$3:$B$609,'DEQ TAC List'!$I$3:$I$609,"")</f>
        <v>0</v>
      </c>
    </row>
    <row r="194" spans="1:12" x14ac:dyDescent="0.25">
      <c r="A194" s="51"/>
      <c r="B194" s="195"/>
      <c r="C194" s="192" t="str">
        <f t="shared" si="6"/>
        <v/>
      </c>
      <c r="D194" s="193"/>
      <c r="E194" s="194"/>
      <c r="F194" s="234"/>
      <c r="G194" s="51"/>
      <c r="H194" s="66"/>
      <c r="I194" s="240" t="str">
        <f>IF(A194="",IF(CONCATENATE(B194,C194,D194,E194,F194,G194,H194)="","",ws3_EU_ID_blank),IF(ISERROR(MATCH(A194,tbWS_2[EU_ID],0)),ws3_matching_error_msg,F194*IF(D194="Y",1,1-E194)*INDEX(tbWS_2[Activity],MATCH(A194,tbWS_2[EU_ID],0))))</f>
        <v/>
      </c>
      <c r="J194" s="44" t="str">
        <f t="shared" si="7"/>
        <v/>
      </c>
      <c r="K194" s="252" t="str">
        <f>IF(B194="","",IF(ISNA(VLOOKUP(J194,$J$8:K193,1,FALSE)),MAX($K$8:K193)+1,0))</f>
        <v/>
      </c>
      <c r="L194" s="252">
        <f>_xlfn.XLOOKUP(B194,'DEQ TAC List'!$B$3:$B$609,'DEQ TAC List'!$I$3:$I$609,"")</f>
        <v>0</v>
      </c>
    </row>
    <row r="195" spans="1:12" x14ac:dyDescent="0.25">
      <c r="A195" s="51"/>
      <c r="B195" s="195"/>
      <c r="C195" s="192" t="str">
        <f t="shared" si="6"/>
        <v/>
      </c>
      <c r="D195" s="193"/>
      <c r="E195" s="194"/>
      <c r="F195" s="234"/>
      <c r="G195" s="51"/>
      <c r="H195" s="66"/>
      <c r="I195" s="240" t="str">
        <f>IF(A195="",IF(CONCATENATE(B195,C195,D195,E195,F195,G195,H195)="","",ws3_EU_ID_blank),IF(ISERROR(MATCH(A195,tbWS_2[EU_ID],0)),ws3_matching_error_msg,F195*IF(D195="Y",1,1-E195)*INDEX(tbWS_2[Activity],MATCH(A195,tbWS_2[EU_ID],0))))</f>
        <v/>
      </c>
      <c r="J195" s="44" t="str">
        <f t="shared" si="7"/>
        <v/>
      </c>
      <c r="K195" s="252" t="str">
        <f>IF(B195="","",IF(ISNA(VLOOKUP(J195,$J$8:K194,1,FALSE)),MAX($K$8:K194)+1,0))</f>
        <v/>
      </c>
      <c r="L195" s="252">
        <f>_xlfn.XLOOKUP(B195,'DEQ TAC List'!$B$3:$B$609,'DEQ TAC List'!$I$3:$I$609,"")</f>
        <v>0</v>
      </c>
    </row>
    <row r="196" spans="1:12" x14ac:dyDescent="0.25">
      <c r="A196" s="51"/>
      <c r="B196" s="195"/>
      <c r="C196" s="192" t="str">
        <f t="shared" si="6"/>
        <v/>
      </c>
      <c r="D196" s="193"/>
      <c r="E196" s="194"/>
      <c r="F196" s="234"/>
      <c r="G196" s="51"/>
      <c r="H196" s="66"/>
      <c r="I196" s="240" t="str">
        <f>IF(A196="",IF(CONCATENATE(B196,C196,D196,E196,F196,G196,H196)="","",ws3_EU_ID_blank),IF(ISERROR(MATCH(A196,tbWS_2[EU_ID],0)),ws3_matching_error_msg,F196*IF(D196="Y",1,1-E196)*INDEX(tbWS_2[Activity],MATCH(A196,tbWS_2[EU_ID],0))))</f>
        <v/>
      </c>
      <c r="J196" s="44" t="str">
        <f t="shared" si="7"/>
        <v/>
      </c>
      <c r="K196" s="252" t="str">
        <f>IF(B196="","",IF(ISNA(VLOOKUP(J196,$J$8:K195,1,FALSE)),MAX($K$8:K195)+1,0))</f>
        <v/>
      </c>
      <c r="L196" s="252">
        <f>_xlfn.XLOOKUP(B196,'DEQ TAC List'!$B$3:$B$609,'DEQ TAC List'!$I$3:$I$609,"")</f>
        <v>0</v>
      </c>
    </row>
    <row r="197" spans="1:12" x14ac:dyDescent="0.25">
      <c r="A197" s="51"/>
      <c r="B197" s="195"/>
      <c r="C197" s="192" t="str">
        <f t="shared" si="6"/>
        <v/>
      </c>
      <c r="D197" s="193"/>
      <c r="E197" s="194"/>
      <c r="F197" s="234"/>
      <c r="G197" s="51"/>
      <c r="H197" s="66"/>
      <c r="I197" s="240" t="str">
        <f>IF(A197="",IF(CONCATENATE(B197,C197,D197,E197,F197,G197,H197)="","",ws3_EU_ID_blank),IF(ISERROR(MATCH(A197,tbWS_2[EU_ID],0)),ws3_matching_error_msg,F197*IF(D197="Y",1,1-E197)*INDEX(tbWS_2[Activity],MATCH(A197,tbWS_2[EU_ID],0))))</f>
        <v/>
      </c>
      <c r="J197" s="44" t="str">
        <f t="shared" si="7"/>
        <v/>
      </c>
      <c r="K197" s="252" t="str">
        <f>IF(B197="","",IF(ISNA(VLOOKUP(J197,$J$8:K196,1,FALSE)),MAX($K$8:K196)+1,0))</f>
        <v/>
      </c>
      <c r="L197" s="252">
        <f>_xlfn.XLOOKUP(B197,'DEQ TAC List'!$B$3:$B$609,'DEQ TAC List'!$I$3:$I$609,"")</f>
        <v>0</v>
      </c>
    </row>
    <row r="198" spans="1:12" x14ac:dyDescent="0.25">
      <c r="A198" s="51"/>
      <c r="B198" s="195"/>
      <c r="C198" s="192" t="str">
        <f t="shared" si="6"/>
        <v/>
      </c>
      <c r="D198" s="193"/>
      <c r="E198" s="194"/>
      <c r="F198" s="234"/>
      <c r="G198" s="51"/>
      <c r="H198" s="66"/>
      <c r="I198" s="240" t="str">
        <f>IF(A198="",IF(CONCATENATE(B198,C198,D198,E198,F198,G198,H198)="","",ws3_EU_ID_blank),IF(ISERROR(MATCH(A198,tbWS_2[EU_ID],0)),ws3_matching_error_msg,F198*IF(D198="Y",1,1-E198)*INDEX(tbWS_2[Activity],MATCH(A198,tbWS_2[EU_ID],0))))</f>
        <v/>
      </c>
      <c r="J198" s="44" t="str">
        <f t="shared" si="7"/>
        <v/>
      </c>
      <c r="K198" s="252" t="str">
        <f>IF(B198="","",IF(ISNA(VLOOKUP(J198,$J$8:K197,1,FALSE)),MAX($K$8:K197)+1,0))</f>
        <v/>
      </c>
      <c r="L198" s="252">
        <f>_xlfn.XLOOKUP(B198,'DEQ TAC List'!$B$3:$B$609,'DEQ TAC List'!$I$3:$I$609,"")</f>
        <v>0</v>
      </c>
    </row>
    <row r="199" spans="1:12" x14ac:dyDescent="0.25">
      <c r="A199" s="51"/>
      <c r="B199" s="195"/>
      <c r="C199" s="192" t="str">
        <f t="shared" si="6"/>
        <v/>
      </c>
      <c r="D199" s="193"/>
      <c r="E199" s="194"/>
      <c r="F199" s="234"/>
      <c r="G199" s="51"/>
      <c r="H199" s="66"/>
      <c r="I199" s="240" t="str">
        <f>IF(A199="",IF(CONCATENATE(B199,C199,D199,E199,F199,G199,H199)="","",ws3_EU_ID_blank),IF(ISERROR(MATCH(A199,tbWS_2[EU_ID],0)),ws3_matching_error_msg,F199*IF(D199="Y",1,1-E199)*INDEX(tbWS_2[Activity],MATCH(A199,tbWS_2[EU_ID],0))))</f>
        <v/>
      </c>
      <c r="J199" s="44" t="str">
        <f t="shared" si="7"/>
        <v/>
      </c>
      <c r="K199" s="252" t="str">
        <f>IF(B199="","",IF(ISNA(VLOOKUP(J199,$J$8:K198,1,FALSE)),MAX($K$8:K198)+1,0))</f>
        <v/>
      </c>
      <c r="L199" s="252">
        <f>_xlfn.XLOOKUP(B199,'DEQ TAC List'!$B$3:$B$609,'DEQ TAC List'!$I$3:$I$609,"")</f>
        <v>0</v>
      </c>
    </row>
    <row r="200" spans="1:12" x14ac:dyDescent="0.25">
      <c r="A200" s="51"/>
      <c r="B200" s="195"/>
      <c r="C200" s="192" t="str">
        <f t="shared" si="6"/>
        <v/>
      </c>
      <c r="D200" s="193"/>
      <c r="E200" s="194"/>
      <c r="F200" s="234"/>
      <c r="G200" s="51"/>
      <c r="H200" s="66"/>
      <c r="I200" s="240" t="str">
        <f>IF(A200="",IF(CONCATENATE(B200,C200,D200,E200,F200,G200,H200)="","",ws3_EU_ID_blank),IF(ISERROR(MATCH(A200,tbWS_2[EU_ID],0)),ws3_matching_error_msg,F200*IF(D200="Y",1,1-E200)*INDEX(tbWS_2[Activity],MATCH(A200,tbWS_2[EU_ID],0))))</f>
        <v/>
      </c>
      <c r="J200" s="44" t="str">
        <f t="shared" si="7"/>
        <v/>
      </c>
      <c r="K200" s="252" t="str">
        <f>IF(B200="","",IF(ISNA(VLOOKUP(J200,$J$8:K199,1,FALSE)),MAX($K$8:K199)+1,0))</f>
        <v/>
      </c>
      <c r="L200" s="252">
        <f>_xlfn.XLOOKUP(B200,'DEQ TAC List'!$B$3:$B$609,'DEQ TAC List'!$I$3:$I$609,"")</f>
        <v>0</v>
      </c>
    </row>
    <row r="201" spans="1:12" x14ac:dyDescent="0.25">
      <c r="A201" s="51"/>
      <c r="B201" s="195"/>
      <c r="C201" s="192" t="str">
        <f t="shared" si="6"/>
        <v/>
      </c>
      <c r="D201" s="193"/>
      <c r="E201" s="194"/>
      <c r="F201" s="234"/>
      <c r="G201" s="51"/>
      <c r="H201" s="66"/>
      <c r="I201" s="240" t="str">
        <f>IF(A201="",IF(CONCATENATE(B201,C201,D201,E201,F201,G201,H201)="","",ws3_EU_ID_blank),IF(ISERROR(MATCH(A201,tbWS_2[EU_ID],0)),ws3_matching_error_msg,F201*IF(D201="Y",1,1-E201)*INDEX(tbWS_2[Activity],MATCH(A201,tbWS_2[EU_ID],0))))</f>
        <v/>
      </c>
      <c r="J201" s="44" t="str">
        <f t="shared" si="7"/>
        <v/>
      </c>
      <c r="K201" s="252" t="str">
        <f>IF(B201="","",IF(ISNA(VLOOKUP(J201,$J$8:K200,1,FALSE)),MAX($K$8:K200)+1,0))</f>
        <v/>
      </c>
      <c r="L201" s="252">
        <f>_xlfn.XLOOKUP(B201,'DEQ TAC List'!$B$3:$B$609,'DEQ TAC List'!$I$3:$I$609,"")</f>
        <v>0</v>
      </c>
    </row>
    <row r="202" spans="1:12" x14ac:dyDescent="0.25">
      <c r="A202" s="51"/>
      <c r="B202" s="195"/>
      <c r="C202" s="192" t="str">
        <f t="shared" si="6"/>
        <v/>
      </c>
      <c r="D202" s="193"/>
      <c r="E202" s="194"/>
      <c r="F202" s="234"/>
      <c r="G202" s="51"/>
      <c r="H202" s="66"/>
      <c r="I202" s="240" t="str">
        <f>IF(A202="",IF(CONCATENATE(B202,C202,D202,E202,F202,G202,H202)="","",ws3_EU_ID_blank),IF(ISERROR(MATCH(A202,tbWS_2[EU_ID],0)),ws3_matching_error_msg,F202*IF(D202="Y",1,1-E202)*INDEX(tbWS_2[Activity],MATCH(A202,tbWS_2[EU_ID],0))))</f>
        <v/>
      </c>
      <c r="J202" s="44" t="str">
        <f t="shared" si="7"/>
        <v/>
      </c>
      <c r="K202" s="252" t="str">
        <f>IF(B202="","",IF(ISNA(VLOOKUP(J202,$J$8:K201,1,FALSE)),MAX($K$8:K201)+1,0))</f>
        <v/>
      </c>
      <c r="L202" s="252">
        <f>_xlfn.XLOOKUP(B202,'DEQ TAC List'!$B$3:$B$609,'DEQ TAC List'!$I$3:$I$609,"")</f>
        <v>0</v>
      </c>
    </row>
    <row r="203" spans="1:12" x14ac:dyDescent="0.25">
      <c r="A203" s="51"/>
      <c r="B203" s="195"/>
      <c r="C203" s="192" t="str">
        <f t="shared" si="6"/>
        <v/>
      </c>
      <c r="D203" s="193"/>
      <c r="E203" s="194"/>
      <c r="F203" s="234"/>
      <c r="G203" s="51"/>
      <c r="H203" s="66"/>
      <c r="I203" s="240" t="str">
        <f>IF(A203="",IF(CONCATENATE(B203,C203,D203,E203,F203,G203,H203)="","",ws3_EU_ID_blank),IF(ISERROR(MATCH(A203,tbWS_2[EU_ID],0)),ws3_matching_error_msg,F203*IF(D203="Y",1,1-E203)*INDEX(tbWS_2[Activity],MATCH(A203,tbWS_2[EU_ID],0))))</f>
        <v/>
      </c>
      <c r="J203" s="44" t="str">
        <f t="shared" si="7"/>
        <v/>
      </c>
      <c r="K203" s="252" t="str">
        <f>IF(B203="","",IF(ISNA(VLOOKUP(J203,$J$8:K202,1,FALSE)),MAX($K$8:K202)+1,0))</f>
        <v/>
      </c>
      <c r="L203" s="252">
        <f>_xlfn.XLOOKUP(B203,'DEQ TAC List'!$B$3:$B$609,'DEQ TAC List'!$I$3:$I$609,"")</f>
        <v>0</v>
      </c>
    </row>
    <row r="204" spans="1:12" x14ac:dyDescent="0.25">
      <c r="A204" s="51"/>
      <c r="B204" s="195"/>
      <c r="C204" s="192" t="str">
        <f t="shared" si="6"/>
        <v/>
      </c>
      <c r="D204" s="193"/>
      <c r="E204" s="194"/>
      <c r="F204" s="234"/>
      <c r="G204" s="51"/>
      <c r="H204" s="66"/>
      <c r="I204" s="240" t="str">
        <f>IF(A204="",IF(CONCATENATE(B204,C204,D204,E204,F204,G204,H204)="","",ws3_EU_ID_blank),IF(ISERROR(MATCH(A204,tbWS_2[EU_ID],0)),ws3_matching_error_msg,F204*IF(D204="Y",1,1-E204)*INDEX(tbWS_2[Activity],MATCH(A204,tbWS_2[EU_ID],0))))</f>
        <v/>
      </c>
      <c r="J204" s="44" t="str">
        <f t="shared" si="7"/>
        <v/>
      </c>
      <c r="K204" s="252" t="str">
        <f>IF(B204="","",IF(ISNA(VLOOKUP(J204,$J$8:K203,1,FALSE)),MAX($K$8:K203)+1,0))</f>
        <v/>
      </c>
      <c r="L204" s="252">
        <f>_xlfn.XLOOKUP(B204,'DEQ TAC List'!$B$3:$B$609,'DEQ TAC List'!$I$3:$I$609,"")</f>
        <v>0</v>
      </c>
    </row>
    <row r="205" spans="1:12" x14ac:dyDescent="0.25">
      <c r="A205" s="51"/>
      <c r="B205" s="195"/>
      <c r="C205" s="192" t="str">
        <f t="shared" si="6"/>
        <v/>
      </c>
      <c r="D205" s="193"/>
      <c r="E205" s="194"/>
      <c r="F205" s="234"/>
      <c r="G205" s="51"/>
      <c r="H205" s="66"/>
      <c r="I205" s="240" t="str">
        <f>IF(A205="",IF(CONCATENATE(B205,C205,D205,E205,F205,G205,H205)="","",ws3_EU_ID_blank),IF(ISERROR(MATCH(A205,tbWS_2[EU_ID],0)),ws3_matching_error_msg,F205*IF(D205="Y",1,1-E205)*INDEX(tbWS_2[Activity],MATCH(A205,tbWS_2[EU_ID],0))))</f>
        <v/>
      </c>
      <c r="J205" s="44" t="str">
        <f t="shared" si="7"/>
        <v/>
      </c>
      <c r="K205" s="252" t="str">
        <f>IF(B205="","",IF(ISNA(VLOOKUP(J205,$J$8:K204,1,FALSE)),MAX($K$8:K204)+1,0))</f>
        <v/>
      </c>
      <c r="L205" s="252">
        <f>_xlfn.XLOOKUP(B205,'DEQ TAC List'!$B$3:$B$609,'DEQ TAC List'!$I$3:$I$609,"")</f>
        <v>0</v>
      </c>
    </row>
    <row r="206" spans="1:12" x14ac:dyDescent="0.25">
      <c r="A206" s="51"/>
      <c r="B206" s="195"/>
      <c r="C206" s="192" t="str">
        <f t="shared" si="6"/>
        <v/>
      </c>
      <c r="D206" s="193"/>
      <c r="E206" s="194"/>
      <c r="F206" s="234"/>
      <c r="G206" s="51"/>
      <c r="H206" s="66"/>
      <c r="I206" s="240" t="str">
        <f>IF(A206="",IF(CONCATENATE(B206,C206,D206,E206,F206,G206,H206)="","",ws3_EU_ID_blank),IF(ISERROR(MATCH(A206,tbWS_2[EU_ID],0)),ws3_matching_error_msg,F206*IF(D206="Y",1,1-E206)*INDEX(tbWS_2[Activity],MATCH(A206,tbWS_2[EU_ID],0))))</f>
        <v/>
      </c>
      <c r="J206" s="44" t="str">
        <f t="shared" si="7"/>
        <v/>
      </c>
      <c r="K206" s="252" t="str">
        <f>IF(B206="","",IF(ISNA(VLOOKUP(J206,$J$8:K205,1,FALSE)),MAX($K$8:K205)+1,0))</f>
        <v/>
      </c>
      <c r="L206" s="252">
        <f>_xlfn.XLOOKUP(B206,'DEQ TAC List'!$B$3:$B$609,'DEQ TAC List'!$I$3:$I$609,"")</f>
        <v>0</v>
      </c>
    </row>
    <row r="207" spans="1:12" x14ac:dyDescent="0.25">
      <c r="A207" s="51"/>
      <c r="B207" s="195"/>
      <c r="C207" s="192" t="str">
        <f t="shared" si="6"/>
        <v/>
      </c>
      <c r="D207" s="193"/>
      <c r="E207" s="194"/>
      <c r="F207" s="234"/>
      <c r="G207" s="51"/>
      <c r="H207" s="66"/>
      <c r="I207" s="240" t="str">
        <f>IF(A207="",IF(CONCATENATE(B207,C207,D207,E207,F207,G207,H207)="","",ws3_EU_ID_blank),IF(ISERROR(MATCH(A207,tbWS_2[EU_ID],0)),ws3_matching_error_msg,F207*IF(D207="Y",1,1-E207)*INDEX(tbWS_2[Activity],MATCH(A207,tbWS_2[EU_ID],0))))</f>
        <v/>
      </c>
      <c r="J207" s="44" t="str">
        <f t="shared" si="7"/>
        <v/>
      </c>
      <c r="K207" s="252" t="str">
        <f>IF(B207="","",IF(ISNA(VLOOKUP(J207,$J$8:K206,1,FALSE)),MAX($K$8:K206)+1,0))</f>
        <v/>
      </c>
      <c r="L207" s="252">
        <f>_xlfn.XLOOKUP(B207,'DEQ TAC List'!$B$3:$B$609,'DEQ TAC List'!$I$3:$I$609,"")</f>
        <v>0</v>
      </c>
    </row>
    <row r="208" spans="1:12" x14ac:dyDescent="0.25">
      <c r="A208" s="51"/>
      <c r="B208" s="195"/>
      <c r="C208" s="192" t="str">
        <f t="shared" si="6"/>
        <v/>
      </c>
      <c r="D208" s="193"/>
      <c r="E208" s="194"/>
      <c r="F208" s="234"/>
      <c r="G208" s="51"/>
      <c r="H208" s="66"/>
      <c r="I208" s="240" t="str">
        <f>IF(A208="",IF(CONCATENATE(B208,C208,D208,E208,F208,G208,H208)="","",ws3_EU_ID_blank),IF(ISERROR(MATCH(A208,tbWS_2[EU_ID],0)),ws3_matching_error_msg,F208*IF(D208="Y",1,1-E208)*INDEX(tbWS_2[Activity],MATCH(A208,tbWS_2[EU_ID],0))))</f>
        <v/>
      </c>
      <c r="J208" s="44" t="str">
        <f t="shared" si="7"/>
        <v/>
      </c>
      <c r="K208" s="252" t="str">
        <f>IF(B208="","",IF(ISNA(VLOOKUP(J208,$J$8:K207,1,FALSE)),MAX($K$8:K207)+1,0))</f>
        <v/>
      </c>
      <c r="L208" s="252">
        <f>_xlfn.XLOOKUP(B208,'DEQ TAC List'!$B$3:$B$609,'DEQ TAC List'!$I$3:$I$609,"")</f>
        <v>0</v>
      </c>
    </row>
    <row r="209" spans="1:12" x14ac:dyDescent="0.25">
      <c r="A209" s="51"/>
      <c r="B209" s="195"/>
      <c r="C209" s="192" t="str">
        <f t="shared" si="6"/>
        <v/>
      </c>
      <c r="D209" s="193"/>
      <c r="E209" s="194"/>
      <c r="F209" s="234"/>
      <c r="G209" s="51"/>
      <c r="H209" s="66"/>
      <c r="I209" s="240" t="str">
        <f>IF(A209="",IF(CONCATENATE(B209,C209,D209,E209,F209,G209,H209)="","",ws3_EU_ID_blank),IF(ISERROR(MATCH(A209,tbWS_2[EU_ID],0)),ws3_matching_error_msg,F209*IF(D209="Y",1,1-E209)*INDEX(tbWS_2[Activity],MATCH(A209,tbWS_2[EU_ID],0))))</f>
        <v/>
      </c>
      <c r="J209" s="44" t="str">
        <f t="shared" si="7"/>
        <v/>
      </c>
      <c r="K209" s="252" t="str">
        <f>IF(B209="","",IF(ISNA(VLOOKUP(J209,$J$8:K208,1,FALSE)),MAX($K$8:K208)+1,0))</f>
        <v/>
      </c>
      <c r="L209" s="252">
        <f>_xlfn.XLOOKUP(B209,'DEQ TAC List'!$B$3:$B$609,'DEQ TAC List'!$I$3:$I$609,"")</f>
        <v>0</v>
      </c>
    </row>
    <row r="210" spans="1:12" x14ac:dyDescent="0.25">
      <c r="A210" s="51"/>
      <c r="B210" s="195"/>
      <c r="C210" s="192" t="str">
        <f t="shared" si="6"/>
        <v/>
      </c>
      <c r="D210" s="193"/>
      <c r="E210" s="194"/>
      <c r="F210" s="234"/>
      <c r="G210" s="51"/>
      <c r="H210" s="66"/>
      <c r="I210" s="240" t="str">
        <f>IF(A210="",IF(CONCATENATE(B210,C210,D210,E210,F210,G210,H210)="","",ws3_EU_ID_blank),IF(ISERROR(MATCH(A210,tbWS_2[EU_ID],0)),ws3_matching_error_msg,F210*IF(D210="Y",1,1-E210)*INDEX(tbWS_2[Activity],MATCH(A210,tbWS_2[EU_ID],0))))</f>
        <v/>
      </c>
      <c r="J210" s="44" t="str">
        <f t="shared" si="7"/>
        <v/>
      </c>
      <c r="K210" s="252" t="str">
        <f>IF(B210="","",IF(ISNA(VLOOKUP(J210,$J$8:K209,1,FALSE)),MAX($K$8:K209)+1,0))</f>
        <v/>
      </c>
      <c r="L210" s="252">
        <f>_xlfn.XLOOKUP(B210,'DEQ TAC List'!$B$3:$B$609,'DEQ TAC List'!$I$3:$I$609,"")</f>
        <v>0</v>
      </c>
    </row>
    <row r="211" spans="1:12" x14ac:dyDescent="0.25">
      <c r="A211" s="51"/>
      <c r="B211" s="195"/>
      <c r="C211" s="192" t="str">
        <f t="shared" si="6"/>
        <v/>
      </c>
      <c r="D211" s="193"/>
      <c r="E211" s="194"/>
      <c r="F211" s="234"/>
      <c r="G211" s="51"/>
      <c r="H211" s="66"/>
      <c r="I211" s="240" t="str">
        <f>IF(A211="",IF(CONCATENATE(B211,C211,D211,E211,F211,G211,H211)="","",ws3_EU_ID_blank),IF(ISERROR(MATCH(A211,tbWS_2[EU_ID],0)),ws3_matching_error_msg,F211*IF(D211="Y",1,1-E211)*INDEX(tbWS_2[Activity],MATCH(A211,tbWS_2[EU_ID],0))))</f>
        <v/>
      </c>
      <c r="J211" s="44" t="str">
        <f t="shared" si="7"/>
        <v/>
      </c>
      <c r="K211" s="252" t="str">
        <f>IF(B211="","",IF(ISNA(VLOOKUP(J211,$J$8:K210,1,FALSE)),MAX($K$8:K210)+1,0))</f>
        <v/>
      </c>
      <c r="L211" s="252">
        <f>_xlfn.XLOOKUP(B211,'DEQ TAC List'!$B$3:$B$609,'DEQ TAC List'!$I$3:$I$609,"")</f>
        <v>0</v>
      </c>
    </row>
    <row r="212" spans="1:12" x14ac:dyDescent="0.25">
      <c r="A212" s="51"/>
      <c r="B212" s="195"/>
      <c r="C212" s="192" t="str">
        <f t="shared" si="6"/>
        <v/>
      </c>
      <c r="D212" s="193"/>
      <c r="E212" s="194"/>
      <c r="F212" s="234"/>
      <c r="G212" s="51"/>
      <c r="H212" s="66"/>
      <c r="I212" s="240" t="str">
        <f>IF(A212="",IF(CONCATENATE(B212,C212,D212,E212,F212,G212,H212)="","",ws3_EU_ID_blank),IF(ISERROR(MATCH(A212,tbWS_2[EU_ID],0)),ws3_matching_error_msg,F212*IF(D212="Y",1,1-E212)*INDEX(tbWS_2[Activity],MATCH(A212,tbWS_2[EU_ID],0))))</f>
        <v/>
      </c>
      <c r="J212" s="44" t="str">
        <f t="shared" si="7"/>
        <v/>
      </c>
      <c r="K212" s="252" t="str">
        <f>IF(B212="","",IF(ISNA(VLOOKUP(J212,$J$8:K211,1,FALSE)),MAX($K$8:K211)+1,0))</f>
        <v/>
      </c>
      <c r="L212" s="252">
        <f>_xlfn.XLOOKUP(B212,'DEQ TAC List'!$B$3:$B$609,'DEQ TAC List'!$I$3:$I$609,"")</f>
        <v>0</v>
      </c>
    </row>
    <row r="213" spans="1:12" x14ac:dyDescent="0.25">
      <c r="A213" s="51"/>
      <c r="B213" s="195"/>
      <c r="C213" s="192" t="str">
        <f t="shared" si="6"/>
        <v/>
      </c>
      <c r="D213" s="193"/>
      <c r="E213" s="194"/>
      <c r="F213" s="234"/>
      <c r="G213" s="51"/>
      <c r="H213" s="66"/>
      <c r="I213" s="240" t="str">
        <f>IF(A213="",IF(CONCATENATE(B213,C213,D213,E213,F213,G213,H213)="","",ws3_EU_ID_blank),IF(ISERROR(MATCH(A213,tbWS_2[EU_ID],0)),ws3_matching_error_msg,F213*IF(D213="Y",1,1-E213)*INDEX(tbWS_2[Activity],MATCH(A213,tbWS_2[EU_ID],0))))</f>
        <v/>
      </c>
      <c r="J213" s="44" t="str">
        <f t="shared" si="7"/>
        <v/>
      </c>
      <c r="K213" s="252" t="str">
        <f>IF(B213="","",IF(ISNA(VLOOKUP(J213,$J$8:K212,1,FALSE)),MAX($K$8:K212)+1,0))</f>
        <v/>
      </c>
      <c r="L213" s="252">
        <f>_xlfn.XLOOKUP(B213,'DEQ TAC List'!$B$3:$B$609,'DEQ TAC List'!$I$3:$I$609,"")</f>
        <v>0</v>
      </c>
    </row>
    <row r="214" spans="1:12" x14ac:dyDescent="0.25">
      <c r="A214" s="51"/>
      <c r="B214" s="195"/>
      <c r="C214" s="192" t="str">
        <f t="shared" si="6"/>
        <v/>
      </c>
      <c r="D214" s="193"/>
      <c r="E214" s="194"/>
      <c r="F214" s="234"/>
      <c r="G214" s="51"/>
      <c r="H214" s="66"/>
      <c r="I214" s="240" t="str">
        <f>IF(A214="",IF(CONCATENATE(B214,C214,D214,E214,F214,G214,H214)="","",ws3_EU_ID_blank),IF(ISERROR(MATCH(A214,tbWS_2[EU_ID],0)),ws3_matching_error_msg,F214*IF(D214="Y",1,1-E214)*INDEX(tbWS_2[Activity],MATCH(A214,tbWS_2[EU_ID],0))))</f>
        <v/>
      </c>
      <c r="J214" s="44" t="str">
        <f t="shared" si="7"/>
        <v/>
      </c>
      <c r="K214" s="252" t="str">
        <f>IF(B214="","",IF(ISNA(VLOOKUP(J214,$J$8:K213,1,FALSE)),MAX($K$8:K213)+1,0))</f>
        <v/>
      </c>
      <c r="L214" s="252">
        <f>_xlfn.XLOOKUP(B214,'DEQ TAC List'!$B$3:$B$609,'DEQ TAC List'!$I$3:$I$609,"")</f>
        <v>0</v>
      </c>
    </row>
    <row r="215" spans="1:12" x14ac:dyDescent="0.25">
      <c r="A215" s="51"/>
      <c r="B215" s="195"/>
      <c r="C215" s="192" t="str">
        <f t="shared" si="6"/>
        <v/>
      </c>
      <c r="D215" s="193"/>
      <c r="E215" s="194"/>
      <c r="F215" s="234"/>
      <c r="G215" s="51"/>
      <c r="H215" s="66"/>
      <c r="I215" s="240" t="str">
        <f>IF(A215="",IF(CONCATENATE(B215,C215,D215,E215,F215,G215,H215)="","",ws3_EU_ID_blank),IF(ISERROR(MATCH(A215,tbWS_2[EU_ID],0)),ws3_matching_error_msg,F215*IF(D215="Y",1,1-E215)*INDEX(tbWS_2[Activity],MATCH(A215,tbWS_2[EU_ID],0))))</f>
        <v/>
      </c>
      <c r="J215" s="44" t="str">
        <f t="shared" si="7"/>
        <v/>
      </c>
      <c r="K215" s="252" t="str">
        <f>IF(B215="","",IF(ISNA(VLOOKUP(J215,$J$8:K214,1,FALSE)),MAX($K$8:K214)+1,0))</f>
        <v/>
      </c>
      <c r="L215" s="252">
        <f>_xlfn.XLOOKUP(B215,'DEQ TAC List'!$B$3:$B$609,'DEQ TAC List'!$I$3:$I$609,"")</f>
        <v>0</v>
      </c>
    </row>
    <row r="216" spans="1:12" x14ac:dyDescent="0.25">
      <c r="A216" s="51"/>
      <c r="B216" s="195"/>
      <c r="C216" s="192" t="str">
        <f t="shared" si="6"/>
        <v/>
      </c>
      <c r="D216" s="193"/>
      <c r="E216" s="194"/>
      <c r="F216" s="234"/>
      <c r="G216" s="51"/>
      <c r="H216" s="66"/>
      <c r="I216" s="240" t="str">
        <f>IF(A216="",IF(CONCATENATE(B216,C216,D216,E216,F216,G216,H216)="","",ws3_EU_ID_blank),IF(ISERROR(MATCH(A216,tbWS_2[EU_ID],0)),ws3_matching_error_msg,F216*IF(D216="Y",1,1-E216)*INDEX(tbWS_2[Activity],MATCH(A216,tbWS_2[EU_ID],0))))</f>
        <v/>
      </c>
      <c r="J216" s="44" t="str">
        <f t="shared" si="7"/>
        <v/>
      </c>
      <c r="K216" s="252" t="str">
        <f>IF(B216="","",IF(ISNA(VLOOKUP(J216,$J$8:K215,1,FALSE)),MAX($K$8:K215)+1,0))</f>
        <v/>
      </c>
      <c r="L216" s="252">
        <f>_xlfn.XLOOKUP(B216,'DEQ TAC List'!$B$3:$B$609,'DEQ TAC List'!$I$3:$I$609,"")</f>
        <v>0</v>
      </c>
    </row>
    <row r="217" spans="1:12" x14ac:dyDescent="0.25">
      <c r="A217" s="51"/>
      <c r="B217" s="195"/>
      <c r="C217" s="192" t="str">
        <f t="shared" si="6"/>
        <v/>
      </c>
      <c r="D217" s="193"/>
      <c r="E217" s="194"/>
      <c r="F217" s="234"/>
      <c r="G217" s="51"/>
      <c r="H217" s="66"/>
      <c r="I217" s="240" t="str">
        <f>IF(A217="",IF(CONCATENATE(B217,C217,D217,E217,F217,G217,H217)="","",ws3_EU_ID_blank),IF(ISERROR(MATCH(A217,tbWS_2[EU_ID],0)),ws3_matching_error_msg,F217*IF(D217="Y",1,1-E217)*INDEX(tbWS_2[Activity],MATCH(A217,tbWS_2[EU_ID],0))))</f>
        <v/>
      </c>
      <c r="J217" s="44" t="str">
        <f t="shared" si="7"/>
        <v/>
      </c>
      <c r="K217" s="252" t="str">
        <f>IF(B217="","",IF(ISNA(VLOOKUP(J217,$J$8:K216,1,FALSE)),MAX($K$8:K216)+1,0))</f>
        <v/>
      </c>
      <c r="L217" s="252">
        <f>_xlfn.XLOOKUP(B217,'DEQ TAC List'!$B$3:$B$609,'DEQ TAC List'!$I$3:$I$609,"")</f>
        <v>0</v>
      </c>
    </row>
    <row r="218" spans="1:12" x14ac:dyDescent="0.25">
      <c r="A218" s="51"/>
      <c r="B218" s="195"/>
      <c r="C218" s="192" t="str">
        <f t="shared" si="6"/>
        <v/>
      </c>
      <c r="D218" s="193"/>
      <c r="E218" s="194"/>
      <c r="F218" s="234"/>
      <c r="G218" s="51"/>
      <c r="H218" s="66"/>
      <c r="I218" s="240" t="str">
        <f>IF(A218="",IF(CONCATENATE(B218,C218,D218,E218,F218,G218,H218)="","",ws3_EU_ID_blank),IF(ISERROR(MATCH(A218,tbWS_2[EU_ID],0)),ws3_matching_error_msg,F218*IF(D218="Y",1,1-E218)*INDEX(tbWS_2[Activity],MATCH(A218,tbWS_2[EU_ID],0))))</f>
        <v/>
      </c>
      <c r="J218" s="44" t="str">
        <f t="shared" si="7"/>
        <v/>
      </c>
      <c r="K218" s="252" t="str">
        <f>IF(B218="","",IF(ISNA(VLOOKUP(J218,$J$8:K217,1,FALSE)),MAX($K$8:K217)+1,0))</f>
        <v/>
      </c>
      <c r="L218" s="252">
        <f>_xlfn.XLOOKUP(B218,'DEQ TAC List'!$B$3:$B$609,'DEQ TAC List'!$I$3:$I$609,"")</f>
        <v>0</v>
      </c>
    </row>
    <row r="219" spans="1:12" x14ac:dyDescent="0.25">
      <c r="A219" s="51"/>
      <c r="B219" s="195"/>
      <c r="C219" s="192" t="str">
        <f t="shared" si="6"/>
        <v/>
      </c>
      <c r="D219" s="193"/>
      <c r="E219" s="194"/>
      <c r="F219" s="234"/>
      <c r="G219" s="51"/>
      <c r="H219" s="66"/>
      <c r="I219" s="240" t="str">
        <f>IF(A219="",IF(CONCATENATE(B219,C219,D219,E219,F219,G219,H219)="","",ws3_EU_ID_blank),IF(ISERROR(MATCH(A219,tbWS_2[EU_ID],0)),ws3_matching_error_msg,F219*IF(D219="Y",1,1-E219)*INDEX(tbWS_2[Activity],MATCH(A219,tbWS_2[EU_ID],0))))</f>
        <v/>
      </c>
      <c r="J219" s="44" t="str">
        <f t="shared" si="7"/>
        <v/>
      </c>
      <c r="K219" s="252" t="str">
        <f>IF(B219="","",IF(ISNA(VLOOKUP(J219,$J$8:K218,1,FALSE)),MAX($K$8:K218)+1,0))</f>
        <v/>
      </c>
      <c r="L219" s="252">
        <f>_xlfn.XLOOKUP(B219,'DEQ TAC List'!$B$3:$B$609,'DEQ TAC List'!$I$3:$I$609,"")</f>
        <v>0</v>
      </c>
    </row>
    <row r="220" spans="1:12" x14ac:dyDescent="0.25">
      <c r="A220" s="51"/>
      <c r="B220" s="195"/>
      <c r="C220" s="192" t="str">
        <f t="shared" si="6"/>
        <v/>
      </c>
      <c r="D220" s="193"/>
      <c r="E220" s="194"/>
      <c r="F220" s="234"/>
      <c r="G220" s="51"/>
      <c r="H220" s="66"/>
      <c r="I220" s="240" t="str">
        <f>IF(A220="",IF(CONCATENATE(B220,C220,D220,E220,F220,G220,H220)="","",ws3_EU_ID_blank),IF(ISERROR(MATCH(A220,tbWS_2[EU_ID],0)),ws3_matching_error_msg,F220*IF(D220="Y",1,1-E220)*INDEX(tbWS_2[Activity],MATCH(A220,tbWS_2[EU_ID],0))))</f>
        <v/>
      </c>
      <c r="J220" s="44" t="str">
        <f t="shared" si="7"/>
        <v/>
      </c>
      <c r="K220" s="252" t="str">
        <f>IF(B220="","",IF(ISNA(VLOOKUP(J220,$J$8:K219,1,FALSE)),MAX($K$8:K219)+1,0))</f>
        <v/>
      </c>
      <c r="L220" s="252">
        <f>_xlfn.XLOOKUP(B220,'DEQ TAC List'!$B$3:$B$609,'DEQ TAC List'!$I$3:$I$609,"")</f>
        <v>0</v>
      </c>
    </row>
    <row r="221" spans="1:12" x14ac:dyDescent="0.25">
      <c r="A221" s="51"/>
      <c r="B221" s="195"/>
      <c r="C221" s="192" t="str">
        <f t="shared" si="6"/>
        <v/>
      </c>
      <c r="D221" s="193"/>
      <c r="E221" s="194"/>
      <c r="F221" s="234"/>
      <c r="G221" s="51"/>
      <c r="H221" s="66"/>
      <c r="I221" s="240" t="str">
        <f>IF(A221="",IF(CONCATENATE(B221,C221,D221,E221,F221,G221,H221)="","",ws3_EU_ID_blank),IF(ISERROR(MATCH(A221,tbWS_2[EU_ID],0)),ws3_matching_error_msg,F221*IF(D221="Y",1,1-E221)*INDEX(tbWS_2[Activity],MATCH(A221,tbWS_2[EU_ID],0))))</f>
        <v/>
      </c>
      <c r="J221" s="44" t="str">
        <f t="shared" si="7"/>
        <v/>
      </c>
      <c r="K221" s="252" t="str">
        <f>IF(B221="","",IF(ISNA(VLOOKUP(J221,$J$8:K220,1,FALSE)),MAX($K$8:K220)+1,0))</f>
        <v/>
      </c>
      <c r="L221" s="252">
        <f>_xlfn.XLOOKUP(B221,'DEQ TAC List'!$B$3:$B$609,'DEQ TAC List'!$I$3:$I$609,"")</f>
        <v>0</v>
      </c>
    </row>
    <row r="222" spans="1:12" x14ac:dyDescent="0.25">
      <c r="A222" s="51"/>
      <c r="B222" s="195"/>
      <c r="C222" s="192" t="str">
        <f t="shared" si="6"/>
        <v/>
      </c>
      <c r="D222" s="193"/>
      <c r="E222" s="194"/>
      <c r="F222" s="234"/>
      <c r="G222" s="51"/>
      <c r="H222" s="66"/>
      <c r="I222" s="240" t="str">
        <f>IF(A222="",IF(CONCATENATE(B222,C222,D222,E222,F222,G222,H222)="","",ws3_EU_ID_blank),IF(ISERROR(MATCH(A222,tbWS_2[EU_ID],0)),ws3_matching_error_msg,F222*IF(D222="Y",1,1-E222)*INDEX(tbWS_2[Activity],MATCH(A222,tbWS_2[EU_ID],0))))</f>
        <v/>
      </c>
      <c r="J222" s="44" t="str">
        <f t="shared" si="7"/>
        <v/>
      </c>
      <c r="K222" s="252" t="str">
        <f>IF(B222="","",IF(ISNA(VLOOKUP(J222,$J$8:K221,1,FALSE)),MAX($K$8:K221)+1,0))</f>
        <v/>
      </c>
      <c r="L222" s="252">
        <f>_xlfn.XLOOKUP(B222,'DEQ TAC List'!$B$3:$B$609,'DEQ TAC List'!$I$3:$I$609,"")</f>
        <v>0</v>
      </c>
    </row>
    <row r="223" spans="1:12" x14ac:dyDescent="0.25">
      <c r="A223" s="51"/>
      <c r="B223" s="195"/>
      <c r="C223" s="192" t="str">
        <f t="shared" si="6"/>
        <v/>
      </c>
      <c r="D223" s="193"/>
      <c r="E223" s="194"/>
      <c r="F223" s="234"/>
      <c r="G223" s="51"/>
      <c r="H223" s="66"/>
      <c r="I223" s="240" t="str">
        <f>IF(A223="",IF(CONCATENATE(B223,C223,D223,E223,F223,G223,H223)="","",ws3_EU_ID_blank),IF(ISERROR(MATCH(A223,tbWS_2[EU_ID],0)),ws3_matching_error_msg,F223*IF(D223="Y",1,1-E223)*INDEX(tbWS_2[Activity],MATCH(A223,tbWS_2[EU_ID],0))))</f>
        <v/>
      </c>
      <c r="J223" s="44" t="str">
        <f t="shared" si="7"/>
        <v/>
      </c>
      <c r="K223" s="252" t="str">
        <f>IF(B223="","",IF(ISNA(VLOOKUP(J223,$J$8:K222,1,FALSE)),MAX($K$8:K222)+1,0))</f>
        <v/>
      </c>
      <c r="L223" s="252">
        <f>_xlfn.XLOOKUP(B223,'DEQ TAC List'!$B$3:$B$609,'DEQ TAC List'!$I$3:$I$609,"")</f>
        <v>0</v>
      </c>
    </row>
    <row r="224" spans="1:12" x14ac:dyDescent="0.25">
      <c r="A224" s="51"/>
      <c r="B224" s="195"/>
      <c r="C224" s="192" t="str">
        <f t="shared" si="6"/>
        <v/>
      </c>
      <c r="D224" s="193"/>
      <c r="E224" s="194"/>
      <c r="F224" s="234"/>
      <c r="G224" s="51"/>
      <c r="H224" s="66"/>
      <c r="I224" s="240" t="str">
        <f>IF(A224="",IF(CONCATENATE(B224,C224,D224,E224,F224,G224,H224)="","",ws3_EU_ID_blank),IF(ISERROR(MATCH(A224,tbWS_2[EU_ID],0)),ws3_matching_error_msg,F224*IF(D224="Y",1,1-E224)*INDEX(tbWS_2[Activity],MATCH(A224,tbWS_2[EU_ID],0))))</f>
        <v/>
      </c>
      <c r="J224" s="44" t="str">
        <f t="shared" si="7"/>
        <v/>
      </c>
      <c r="K224" s="252" t="str">
        <f>IF(B224="","",IF(ISNA(VLOOKUP(J224,$J$8:K223,1,FALSE)),MAX($K$8:K223)+1,0))</f>
        <v/>
      </c>
      <c r="L224" s="252">
        <f>_xlfn.XLOOKUP(B224,'DEQ TAC List'!$B$3:$B$609,'DEQ TAC List'!$I$3:$I$609,"")</f>
        <v>0</v>
      </c>
    </row>
    <row r="225" spans="1:12" x14ac:dyDescent="0.25">
      <c r="A225" s="51"/>
      <c r="B225" s="195"/>
      <c r="C225" s="192" t="str">
        <f t="shared" si="6"/>
        <v/>
      </c>
      <c r="D225" s="193"/>
      <c r="E225" s="194"/>
      <c r="F225" s="234"/>
      <c r="G225" s="51"/>
      <c r="H225" s="66"/>
      <c r="I225" s="240" t="str">
        <f>IF(A225="",IF(CONCATENATE(B225,C225,D225,E225,F225,G225,H225)="","",ws3_EU_ID_blank),IF(ISERROR(MATCH(A225,tbWS_2[EU_ID],0)),ws3_matching_error_msg,F225*IF(D225="Y",1,1-E225)*INDEX(tbWS_2[Activity],MATCH(A225,tbWS_2[EU_ID],0))))</f>
        <v/>
      </c>
      <c r="J225" s="44" t="str">
        <f t="shared" si="7"/>
        <v/>
      </c>
      <c r="K225" s="252" t="str">
        <f>IF(B225="","",IF(ISNA(VLOOKUP(J225,$J$8:K224,1,FALSE)),MAX($K$8:K224)+1,0))</f>
        <v/>
      </c>
      <c r="L225" s="252">
        <f>_xlfn.XLOOKUP(B225,'DEQ TAC List'!$B$3:$B$609,'DEQ TAC List'!$I$3:$I$609,"")</f>
        <v>0</v>
      </c>
    </row>
    <row r="226" spans="1:12" x14ac:dyDescent="0.25">
      <c r="A226" s="51"/>
      <c r="B226" s="195"/>
      <c r="C226" s="192" t="str">
        <f t="shared" si="6"/>
        <v/>
      </c>
      <c r="D226" s="193"/>
      <c r="E226" s="194"/>
      <c r="F226" s="234"/>
      <c r="G226" s="51"/>
      <c r="H226" s="66"/>
      <c r="I226" s="240" t="str">
        <f>IF(A226="",IF(CONCATENATE(B226,C226,D226,E226,F226,G226,H226)="","",ws3_EU_ID_blank),IF(ISERROR(MATCH(A226,tbWS_2[EU_ID],0)),ws3_matching_error_msg,F226*IF(D226="Y",1,1-E226)*INDEX(tbWS_2[Activity],MATCH(A226,tbWS_2[EU_ID],0))))</f>
        <v/>
      </c>
      <c r="J226" s="44" t="str">
        <f t="shared" si="7"/>
        <v/>
      </c>
      <c r="K226" s="252" t="str">
        <f>IF(B226="","",IF(ISNA(VLOOKUP(J226,$J$8:K225,1,FALSE)),MAX($K$8:K225)+1,0))</f>
        <v/>
      </c>
      <c r="L226" s="252">
        <f>_xlfn.XLOOKUP(B226,'DEQ TAC List'!$B$3:$B$609,'DEQ TAC List'!$I$3:$I$609,"")</f>
        <v>0</v>
      </c>
    </row>
    <row r="227" spans="1:12" x14ac:dyDescent="0.25">
      <c r="A227" s="51"/>
      <c r="B227" s="195"/>
      <c r="C227" s="192" t="str">
        <f t="shared" si="6"/>
        <v/>
      </c>
      <c r="D227" s="193"/>
      <c r="E227" s="194"/>
      <c r="F227" s="234"/>
      <c r="G227" s="51"/>
      <c r="H227" s="66"/>
      <c r="I227" s="240" t="str">
        <f>IF(A227="",IF(CONCATENATE(B227,C227,D227,E227,F227,G227,H227)="","",ws3_EU_ID_blank),IF(ISERROR(MATCH(A227,tbWS_2[EU_ID],0)),ws3_matching_error_msg,F227*IF(D227="Y",1,1-E227)*INDEX(tbWS_2[Activity],MATCH(A227,tbWS_2[EU_ID],0))))</f>
        <v/>
      </c>
      <c r="J227" s="44" t="str">
        <f t="shared" si="7"/>
        <v/>
      </c>
      <c r="K227" s="252" t="str">
        <f>IF(B227="","",IF(ISNA(VLOOKUP(J227,$J$8:K226,1,FALSE)),MAX($K$8:K226)+1,0))</f>
        <v/>
      </c>
      <c r="L227" s="252">
        <f>_xlfn.XLOOKUP(B227,'DEQ TAC List'!$B$3:$B$609,'DEQ TAC List'!$I$3:$I$609,"")</f>
        <v>0</v>
      </c>
    </row>
    <row r="228" spans="1:12" x14ac:dyDescent="0.25">
      <c r="A228" s="51"/>
      <c r="B228" s="195"/>
      <c r="C228" s="192" t="str">
        <f t="shared" si="6"/>
        <v/>
      </c>
      <c r="D228" s="193"/>
      <c r="E228" s="194"/>
      <c r="F228" s="234"/>
      <c r="G228" s="51"/>
      <c r="H228" s="66"/>
      <c r="I228" s="240" t="str">
        <f>IF(A228="",IF(CONCATENATE(B228,C228,D228,E228,F228,G228,H228)="","",ws3_EU_ID_blank),IF(ISERROR(MATCH(A228,tbWS_2[EU_ID],0)),ws3_matching_error_msg,F228*IF(D228="Y",1,1-E228)*INDEX(tbWS_2[Activity],MATCH(A228,tbWS_2[EU_ID],0))))</f>
        <v/>
      </c>
      <c r="J228" s="44" t="str">
        <f t="shared" si="7"/>
        <v/>
      </c>
      <c r="K228" s="252" t="str">
        <f>IF(B228="","",IF(ISNA(VLOOKUP(J228,$J$8:K227,1,FALSE)),MAX($K$8:K227)+1,0))</f>
        <v/>
      </c>
      <c r="L228" s="252">
        <f>_xlfn.XLOOKUP(B228,'DEQ TAC List'!$B$3:$B$609,'DEQ TAC List'!$I$3:$I$609,"")</f>
        <v>0</v>
      </c>
    </row>
    <row r="229" spans="1:12" x14ac:dyDescent="0.25">
      <c r="A229" s="51"/>
      <c r="B229" s="195"/>
      <c r="C229" s="192" t="str">
        <f t="shared" si="6"/>
        <v/>
      </c>
      <c r="D229" s="193"/>
      <c r="E229" s="194"/>
      <c r="F229" s="234"/>
      <c r="G229" s="51"/>
      <c r="H229" s="66"/>
      <c r="I229" s="240" t="str">
        <f>IF(A229="",IF(CONCATENATE(B229,C229,D229,E229,F229,G229,H229)="","",ws3_EU_ID_blank),IF(ISERROR(MATCH(A229,tbWS_2[EU_ID],0)),ws3_matching_error_msg,F229*IF(D229="Y",1,1-E229)*INDEX(tbWS_2[Activity],MATCH(A229,tbWS_2[EU_ID],0))))</f>
        <v/>
      </c>
      <c r="J229" s="44" t="str">
        <f t="shared" si="7"/>
        <v/>
      </c>
      <c r="K229" s="252" t="str">
        <f>IF(B229="","",IF(ISNA(VLOOKUP(J229,$J$8:K228,1,FALSE)),MAX($K$8:K228)+1,0))</f>
        <v/>
      </c>
      <c r="L229" s="252">
        <f>_xlfn.XLOOKUP(B229,'DEQ TAC List'!$B$3:$B$609,'DEQ TAC List'!$I$3:$I$609,"")</f>
        <v>0</v>
      </c>
    </row>
    <row r="230" spans="1:12" x14ac:dyDescent="0.25">
      <c r="A230" s="51"/>
      <c r="B230" s="195"/>
      <c r="C230" s="192" t="str">
        <f t="shared" si="6"/>
        <v/>
      </c>
      <c r="D230" s="193"/>
      <c r="E230" s="194"/>
      <c r="F230" s="234"/>
      <c r="G230" s="51"/>
      <c r="H230" s="66"/>
      <c r="I230" s="240" t="str">
        <f>IF(A230="",IF(CONCATENATE(B230,C230,D230,E230,F230,G230,H230)="","",ws3_EU_ID_blank),IF(ISERROR(MATCH(A230,tbWS_2[EU_ID],0)),ws3_matching_error_msg,F230*IF(D230="Y",1,1-E230)*INDEX(tbWS_2[Activity],MATCH(A230,tbWS_2[EU_ID],0))))</f>
        <v/>
      </c>
      <c r="J230" s="44" t="str">
        <f t="shared" si="7"/>
        <v/>
      </c>
      <c r="K230" s="252" t="str">
        <f>IF(B230="","",IF(ISNA(VLOOKUP(J230,$J$8:K229,1,FALSE)),MAX($K$8:K229)+1,0))</f>
        <v/>
      </c>
      <c r="L230" s="252">
        <f>_xlfn.XLOOKUP(B230,'DEQ TAC List'!$B$3:$B$609,'DEQ TAC List'!$I$3:$I$609,"")</f>
        <v>0</v>
      </c>
    </row>
    <row r="231" spans="1:12" x14ac:dyDescent="0.25">
      <c r="A231" s="51"/>
      <c r="B231" s="195"/>
      <c r="C231" s="192" t="str">
        <f t="shared" si="6"/>
        <v/>
      </c>
      <c r="D231" s="193"/>
      <c r="E231" s="194"/>
      <c r="F231" s="234"/>
      <c r="G231" s="51"/>
      <c r="H231" s="66"/>
      <c r="I231" s="240" t="str">
        <f>IF(A231="",IF(CONCATENATE(B231,C231,D231,E231,F231,G231,H231)="","",ws3_EU_ID_blank),IF(ISERROR(MATCH(A231,tbWS_2[EU_ID],0)),ws3_matching_error_msg,F231*IF(D231="Y",1,1-E231)*INDEX(tbWS_2[Activity],MATCH(A231,tbWS_2[EU_ID],0))))</f>
        <v/>
      </c>
      <c r="J231" s="44" t="str">
        <f t="shared" si="7"/>
        <v/>
      </c>
      <c r="K231" s="252" t="str">
        <f>IF(B231="","",IF(ISNA(VLOOKUP(J231,$J$8:K230,1,FALSE)),MAX($K$8:K230)+1,0))</f>
        <v/>
      </c>
      <c r="L231" s="252">
        <f>_xlfn.XLOOKUP(B231,'DEQ TAC List'!$B$3:$B$609,'DEQ TAC List'!$I$3:$I$609,"")</f>
        <v>0</v>
      </c>
    </row>
    <row r="232" spans="1:12" x14ac:dyDescent="0.25">
      <c r="A232" s="51"/>
      <c r="B232" s="195"/>
      <c r="C232" s="192" t="str">
        <f t="shared" si="6"/>
        <v/>
      </c>
      <c r="D232" s="193"/>
      <c r="E232" s="194"/>
      <c r="F232" s="234"/>
      <c r="G232" s="51"/>
      <c r="H232" s="66"/>
      <c r="I232" s="240" t="str">
        <f>IF(A232="",IF(CONCATENATE(B232,C232,D232,E232,F232,G232,H232)="","",ws3_EU_ID_blank),IF(ISERROR(MATCH(A232,tbWS_2[EU_ID],0)),ws3_matching_error_msg,F232*IF(D232="Y",1,1-E232)*INDEX(tbWS_2[Activity],MATCH(A232,tbWS_2[EU_ID],0))))</f>
        <v/>
      </c>
      <c r="J232" s="44" t="str">
        <f t="shared" si="7"/>
        <v/>
      </c>
      <c r="K232" s="252" t="str">
        <f>IF(B232="","",IF(ISNA(VLOOKUP(J232,$J$8:K231,1,FALSE)),MAX($K$8:K231)+1,0))</f>
        <v/>
      </c>
      <c r="L232" s="252">
        <f>_xlfn.XLOOKUP(B232,'DEQ TAC List'!$B$3:$B$609,'DEQ TAC List'!$I$3:$I$609,"")</f>
        <v>0</v>
      </c>
    </row>
    <row r="233" spans="1:12" x14ac:dyDescent="0.25">
      <c r="A233" s="51"/>
      <c r="B233" s="195"/>
      <c r="C233" s="192" t="str">
        <f t="shared" si="6"/>
        <v/>
      </c>
      <c r="D233" s="193"/>
      <c r="E233" s="194"/>
      <c r="F233" s="234"/>
      <c r="G233" s="51"/>
      <c r="H233" s="66"/>
      <c r="I233" s="240" t="str">
        <f>IF(A233="",IF(CONCATENATE(B233,C233,D233,E233,F233,G233,H233)="","",ws3_EU_ID_blank),IF(ISERROR(MATCH(A233,tbWS_2[EU_ID],0)),ws3_matching_error_msg,F233*IF(D233="Y",1,1-E233)*INDEX(tbWS_2[Activity],MATCH(A233,tbWS_2[EU_ID],0))))</f>
        <v/>
      </c>
      <c r="J233" s="44" t="str">
        <f t="shared" si="7"/>
        <v/>
      </c>
      <c r="K233" s="252" t="str">
        <f>IF(B233="","",IF(ISNA(VLOOKUP(J233,$J$8:K232,1,FALSE)),MAX($K$8:K232)+1,0))</f>
        <v/>
      </c>
      <c r="L233" s="252">
        <f>_xlfn.XLOOKUP(B233,'DEQ TAC List'!$B$3:$B$609,'DEQ TAC List'!$I$3:$I$609,"")</f>
        <v>0</v>
      </c>
    </row>
    <row r="234" spans="1:12" x14ac:dyDescent="0.25">
      <c r="A234" s="51"/>
      <c r="B234" s="195"/>
      <c r="C234" s="192" t="str">
        <f t="shared" si="6"/>
        <v/>
      </c>
      <c r="D234" s="193"/>
      <c r="E234" s="194"/>
      <c r="F234" s="234"/>
      <c r="G234" s="51"/>
      <c r="H234" s="66"/>
      <c r="I234" s="240" t="str">
        <f>IF(A234="",IF(CONCATENATE(B234,C234,D234,E234,F234,G234,H234)="","",ws3_EU_ID_blank),IF(ISERROR(MATCH(A234,tbWS_2[EU_ID],0)),ws3_matching_error_msg,F234*IF(D234="Y",1,1-E234)*INDEX(tbWS_2[Activity],MATCH(A234,tbWS_2[EU_ID],0))))</f>
        <v/>
      </c>
      <c r="J234" s="44" t="str">
        <f t="shared" si="7"/>
        <v/>
      </c>
      <c r="K234" s="252" t="str">
        <f>IF(B234="","",IF(ISNA(VLOOKUP(J234,$J$8:K233,1,FALSE)),MAX($K$8:K233)+1,0))</f>
        <v/>
      </c>
      <c r="L234" s="252">
        <f>_xlfn.XLOOKUP(B234,'DEQ TAC List'!$B$3:$B$609,'DEQ TAC List'!$I$3:$I$609,"")</f>
        <v>0</v>
      </c>
    </row>
    <row r="235" spans="1:12" x14ac:dyDescent="0.25">
      <c r="A235" s="51"/>
      <c r="B235" s="195"/>
      <c r="C235" s="192" t="str">
        <f t="shared" si="6"/>
        <v/>
      </c>
      <c r="D235" s="193"/>
      <c r="E235" s="194"/>
      <c r="F235" s="234"/>
      <c r="G235" s="51"/>
      <c r="H235" s="66"/>
      <c r="I235" s="240" t="str">
        <f>IF(A235="",IF(CONCATENATE(B235,C235,D235,E235,F235,G235,H235)="","",ws3_EU_ID_blank),IF(ISERROR(MATCH(A235,tbWS_2[EU_ID],0)),ws3_matching_error_msg,F235*IF(D235="Y",1,1-E235)*INDEX(tbWS_2[Activity],MATCH(A235,tbWS_2[EU_ID],0))))</f>
        <v/>
      </c>
      <c r="J235" s="44" t="str">
        <f t="shared" si="7"/>
        <v/>
      </c>
      <c r="K235" s="252" t="str">
        <f>IF(B235="","",IF(ISNA(VLOOKUP(J235,$J$8:K234,1,FALSE)),MAX($K$8:K234)+1,0))</f>
        <v/>
      </c>
      <c r="L235" s="252">
        <f>_xlfn.XLOOKUP(B235,'DEQ TAC List'!$B$3:$B$609,'DEQ TAC List'!$I$3:$I$609,"")</f>
        <v>0</v>
      </c>
    </row>
    <row r="236" spans="1:12" x14ac:dyDescent="0.25">
      <c r="A236" s="51"/>
      <c r="B236" s="195"/>
      <c r="C236" s="192" t="str">
        <f t="shared" si="6"/>
        <v/>
      </c>
      <c r="D236" s="193"/>
      <c r="E236" s="194"/>
      <c r="F236" s="234"/>
      <c r="G236" s="51"/>
      <c r="H236" s="66"/>
      <c r="I236" s="240" t="str">
        <f>IF(A236="",IF(CONCATENATE(B236,C236,D236,E236,F236,G236,H236)="","",ws3_EU_ID_blank),IF(ISERROR(MATCH(A236,tbWS_2[EU_ID],0)),ws3_matching_error_msg,F236*IF(D236="Y",1,1-E236)*INDEX(tbWS_2[Activity],MATCH(A236,tbWS_2[EU_ID],0))))</f>
        <v/>
      </c>
      <c r="J236" s="44" t="str">
        <f t="shared" si="7"/>
        <v/>
      </c>
      <c r="K236" s="252" t="str">
        <f>IF(B236="","",IF(ISNA(VLOOKUP(J236,$J$8:K235,1,FALSE)),MAX($K$8:K235)+1,0))</f>
        <v/>
      </c>
      <c r="L236" s="252">
        <f>_xlfn.XLOOKUP(B236,'DEQ TAC List'!$B$3:$B$609,'DEQ TAC List'!$I$3:$I$609,"")</f>
        <v>0</v>
      </c>
    </row>
    <row r="237" spans="1:12" x14ac:dyDescent="0.25">
      <c r="A237" s="51"/>
      <c r="B237" s="195"/>
      <c r="C237" s="192" t="str">
        <f t="shared" si="6"/>
        <v/>
      </c>
      <c r="D237" s="193"/>
      <c r="E237" s="194"/>
      <c r="F237" s="234"/>
      <c r="G237" s="51"/>
      <c r="H237" s="66"/>
      <c r="I237" s="240" t="str">
        <f>IF(A237="",IF(CONCATENATE(B237,C237,D237,E237,F237,G237,H237)="","",ws3_EU_ID_blank),IF(ISERROR(MATCH(A237,tbWS_2[EU_ID],0)),ws3_matching_error_msg,F237*IF(D237="Y",1,1-E237)*INDEX(tbWS_2[Activity],MATCH(A237,tbWS_2[EU_ID],0))))</f>
        <v/>
      </c>
      <c r="J237" s="44" t="str">
        <f t="shared" si="7"/>
        <v/>
      </c>
      <c r="K237" s="252" t="str">
        <f>IF(B237="","",IF(ISNA(VLOOKUP(J237,$J$8:K236,1,FALSE)),MAX($K$8:K236)+1,0))</f>
        <v/>
      </c>
      <c r="L237" s="252">
        <f>_xlfn.XLOOKUP(B237,'DEQ TAC List'!$B$3:$B$609,'DEQ TAC List'!$I$3:$I$609,"")</f>
        <v>0</v>
      </c>
    </row>
    <row r="238" spans="1:12" x14ac:dyDescent="0.25">
      <c r="A238" s="51"/>
      <c r="B238" s="195"/>
      <c r="C238" s="192" t="str">
        <f t="shared" si="6"/>
        <v/>
      </c>
      <c r="D238" s="193"/>
      <c r="E238" s="194"/>
      <c r="F238" s="234"/>
      <c r="G238" s="51"/>
      <c r="H238" s="66"/>
      <c r="I238" s="240" t="str">
        <f>IF(A238="",IF(CONCATENATE(B238,C238,D238,E238,F238,G238,H238)="","",ws3_EU_ID_blank),IF(ISERROR(MATCH(A238,tbWS_2[EU_ID],0)),ws3_matching_error_msg,F238*IF(D238="Y",1,1-E238)*INDEX(tbWS_2[Activity],MATCH(A238,tbWS_2[EU_ID],0))))</f>
        <v/>
      </c>
      <c r="J238" s="44" t="str">
        <f t="shared" si="7"/>
        <v/>
      </c>
      <c r="K238" s="252" t="str">
        <f>IF(B238="","",IF(ISNA(VLOOKUP(J238,$J$8:K237,1,FALSE)),MAX($K$8:K237)+1,0))</f>
        <v/>
      </c>
      <c r="L238" s="252">
        <f>_xlfn.XLOOKUP(B238,'DEQ TAC List'!$B$3:$B$609,'DEQ TAC List'!$I$3:$I$609,"")</f>
        <v>0</v>
      </c>
    </row>
    <row r="239" spans="1:12" x14ac:dyDescent="0.25">
      <c r="A239" s="51"/>
      <c r="B239" s="195"/>
      <c r="C239" s="192" t="str">
        <f t="shared" si="6"/>
        <v/>
      </c>
      <c r="D239" s="193"/>
      <c r="E239" s="194"/>
      <c r="F239" s="234"/>
      <c r="G239" s="51"/>
      <c r="H239" s="66"/>
      <c r="I239" s="240" t="str">
        <f>IF(A239="",IF(CONCATENATE(B239,C239,D239,E239,F239,G239,H239)="","",ws3_EU_ID_blank),IF(ISERROR(MATCH(A239,tbWS_2[EU_ID],0)),ws3_matching_error_msg,F239*IF(D239="Y",1,1-E239)*INDEX(tbWS_2[Activity],MATCH(A239,tbWS_2[EU_ID],0))))</f>
        <v/>
      </c>
      <c r="J239" s="44" t="str">
        <f t="shared" si="7"/>
        <v/>
      </c>
      <c r="K239" s="252" t="str">
        <f>IF(B239="","",IF(ISNA(VLOOKUP(J239,$J$8:K238,1,FALSE)),MAX($K$8:K238)+1,0))</f>
        <v/>
      </c>
      <c r="L239" s="252">
        <f>_xlfn.XLOOKUP(B239,'DEQ TAC List'!$B$3:$B$609,'DEQ TAC List'!$I$3:$I$609,"")</f>
        <v>0</v>
      </c>
    </row>
    <row r="240" spans="1:12" x14ac:dyDescent="0.25">
      <c r="A240" s="51"/>
      <c r="B240" s="195"/>
      <c r="C240" s="192" t="str">
        <f t="shared" si="6"/>
        <v/>
      </c>
      <c r="D240" s="193"/>
      <c r="E240" s="194"/>
      <c r="F240" s="234"/>
      <c r="G240" s="51"/>
      <c r="H240" s="66"/>
      <c r="I240" s="240" t="str">
        <f>IF(A240="",IF(CONCATENATE(B240,C240,D240,E240,F240,G240,H240)="","",ws3_EU_ID_blank),IF(ISERROR(MATCH(A240,tbWS_2[EU_ID],0)),ws3_matching_error_msg,F240*IF(D240="Y",1,1-E240)*INDEX(tbWS_2[Activity],MATCH(A240,tbWS_2[EU_ID],0))))</f>
        <v/>
      </c>
      <c r="J240" s="44" t="str">
        <f t="shared" si="7"/>
        <v/>
      </c>
      <c r="K240" s="252" t="str">
        <f>IF(B240="","",IF(ISNA(VLOOKUP(J240,$J$8:K239,1,FALSE)),MAX($K$8:K239)+1,0))</f>
        <v/>
      </c>
      <c r="L240" s="252">
        <f>_xlfn.XLOOKUP(B240,'DEQ TAC List'!$B$3:$B$609,'DEQ TAC List'!$I$3:$I$609,"")</f>
        <v>0</v>
      </c>
    </row>
    <row r="241" spans="1:12" x14ac:dyDescent="0.25">
      <c r="A241" s="51"/>
      <c r="B241" s="195"/>
      <c r="C241" s="192" t="str">
        <f t="shared" si="6"/>
        <v/>
      </c>
      <c r="D241" s="193"/>
      <c r="E241" s="194"/>
      <c r="F241" s="234"/>
      <c r="G241" s="51"/>
      <c r="H241" s="66"/>
      <c r="I241" s="240" t="str">
        <f>IF(A241="",IF(CONCATENATE(B241,C241,D241,E241,F241,G241,H241)="","",ws3_EU_ID_blank),IF(ISERROR(MATCH(A241,tbWS_2[EU_ID],0)),ws3_matching_error_msg,F241*IF(D241="Y",1,1-E241)*INDEX(tbWS_2[Activity],MATCH(A241,tbWS_2[EU_ID],0))))</f>
        <v/>
      </c>
      <c r="J241" s="44" t="str">
        <f t="shared" si="7"/>
        <v/>
      </c>
      <c r="K241" s="252" t="str">
        <f>IF(B241="","",IF(ISNA(VLOOKUP(J241,$J$8:K240,1,FALSE)),MAX($K$8:K240)+1,0))</f>
        <v/>
      </c>
      <c r="L241" s="252">
        <f>_xlfn.XLOOKUP(B241,'DEQ TAC List'!$B$3:$B$609,'DEQ TAC List'!$I$3:$I$609,"")</f>
        <v>0</v>
      </c>
    </row>
    <row r="242" spans="1:12" x14ac:dyDescent="0.25">
      <c r="A242" s="51"/>
      <c r="B242" s="195"/>
      <c r="C242" s="192" t="str">
        <f t="shared" ref="C242:C305" si="8">IFERROR(INDEX(chemical_names,MATCH(TEXT(B242,"0"),CAS_numbers,0)),"")</f>
        <v/>
      </c>
      <c r="D242" s="193"/>
      <c r="E242" s="194"/>
      <c r="F242" s="234"/>
      <c r="G242" s="51"/>
      <c r="H242" s="66"/>
      <c r="I242" s="240" t="str">
        <f>IF(A242="",IF(CONCATENATE(B242,C242,D242,E242,F242,G242,H242)="","",ws3_EU_ID_blank),IF(ISERROR(MATCH(A242,tbWS_2[EU_ID],0)),ws3_matching_error_msg,F242*IF(D242="Y",1,1-E242)*INDEX(tbWS_2[Activity],MATCH(A242,tbWS_2[EU_ID],0))))</f>
        <v/>
      </c>
      <c r="J242" s="44" t="str">
        <f t="shared" ref="J242:J305" si="9">IF(AND(B242="",C242=""),"",IFERROR(IF(OR(B242="",B242="No CAS"),INDEX(sequence_IDs,MATCH(C242,chemical_names,0)),INDEX(sequence_IDs,MATCH(B242,CAS_numbers,0))),"?"))</f>
        <v/>
      </c>
      <c r="K242" s="252" t="str">
        <f>IF(B242="","",IF(ISNA(VLOOKUP(J242,$J$8:K241,1,FALSE)),MAX($K$8:K241)+1,0))</f>
        <v/>
      </c>
      <c r="L242" s="252">
        <f>_xlfn.XLOOKUP(B242,'DEQ TAC List'!$B$3:$B$609,'DEQ TAC List'!$I$3:$I$609,"")</f>
        <v>0</v>
      </c>
    </row>
    <row r="243" spans="1:12" x14ac:dyDescent="0.25">
      <c r="A243" s="51"/>
      <c r="B243" s="195"/>
      <c r="C243" s="192" t="str">
        <f t="shared" si="8"/>
        <v/>
      </c>
      <c r="D243" s="193"/>
      <c r="E243" s="194"/>
      <c r="F243" s="234"/>
      <c r="G243" s="51"/>
      <c r="H243" s="66"/>
      <c r="I243" s="240" t="str">
        <f>IF(A243="",IF(CONCATENATE(B243,C243,D243,E243,F243,G243,H243)="","",ws3_EU_ID_blank),IF(ISERROR(MATCH(A243,tbWS_2[EU_ID],0)),ws3_matching_error_msg,F243*IF(D243="Y",1,1-E243)*INDEX(tbWS_2[Activity],MATCH(A243,tbWS_2[EU_ID],0))))</f>
        <v/>
      </c>
      <c r="J243" s="44" t="str">
        <f t="shared" si="9"/>
        <v/>
      </c>
      <c r="K243" s="252" t="str">
        <f>IF(B243="","",IF(ISNA(VLOOKUP(J243,$J$8:K242,1,FALSE)),MAX($K$8:K242)+1,0))</f>
        <v/>
      </c>
      <c r="L243" s="252">
        <f>_xlfn.XLOOKUP(B243,'DEQ TAC List'!$B$3:$B$609,'DEQ TAC List'!$I$3:$I$609,"")</f>
        <v>0</v>
      </c>
    </row>
    <row r="244" spans="1:12" x14ac:dyDescent="0.25">
      <c r="A244" s="51"/>
      <c r="B244" s="195"/>
      <c r="C244" s="192" t="str">
        <f t="shared" si="8"/>
        <v/>
      </c>
      <c r="D244" s="193"/>
      <c r="E244" s="194"/>
      <c r="F244" s="234"/>
      <c r="G244" s="51"/>
      <c r="H244" s="66"/>
      <c r="I244" s="240" t="str">
        <f>IF(A244="",IF(CONCATENATE(B244,C244,D244,E244,F244,G244,H244)="","",ws3_EU_ID_blank),IF(ISERROR(MATCH(A244,tbWS_2[EU_ID],0)),ws3_matching_error_msg,F244*IF(D244="Y",1,1-E244)*INDEX(tbWS_2[Activity],MATCH(A244,tbWS_2[EU_ID],0))))</f>
        <v/>
      </c>
      <c r="J244" s="44" t="str">
        <f t="shared" si="9"/>
        <v/>
      </c>
      <c r="K244" s="252" t="str">
        <f>IF(B244="","",IF(ISNA(VLOOKUP(J244,$J$8:K243,1,FALSE)),MAX($K$8:K243)+1,0))</f>
        <v/>
      </c>
      <c r="L244" s="252">
        <f>_xlfn.XLOOKUP(B244,'DEQ TAC List'!$B$3:$B$609,'DEQ TAC List'!$I$3:$I$609,"")</f>
        <v>0</v>
      </c>
    </row>
    <row r="245" spans="1:12" x14ac:dyDescent="0.25">
      <c r="A245" s="51"/>
      <c r="B245" s="195"/>
      <c r="C245" s="192" t="str">
        <f t="shared" si="8"/>
        <v/>
      </c>
      <c r="D245" s="193"/>
      <c r="E245" s="194"/>
      <c r="F245" s="234"/>
      <c r="G245" s="51"/>
      <c r="H245" s="66"/>
      <c r="I245" s="240" t="str">
        <f>IF(A245="",IF(CONCATENATE(B245,C245,D245,E245,F245,G245,H245)="","",ws3_EU_ID_blank),IF(ISERROR(MATCH(A245,tbWS_2[EU_ID],0)),ws3_matching_error_msg,F245*IF(D245="Y",1,1-E245)*INDEX(tbWS_2[Activity],MATCH(A245,tbWS_2[EU_ID],0))))</f>
        <v/>
      </c>
      <c r="J245" s="44" t="str">
        <f t="shared" si="9"/>
        <v/>
      </c>
      <c r="K245" s="252" t="str">
        <f>IF(B245="","",IF(ISNA(VLOOKUP(J245,$J$8:K244,1,FALSE)),MAX($K$8:K244)+1,0))</f>
        <v/>
      </c>
      <c r="L245" s="252">
        <f>_xlfn.XLOOKUP(B245,'DEQ TAC List'!$B$3:$B$609,'DEQ TAC List'!$I$3:$I$609,"")</f>
        <v>0</v>
      </c>
    </row>
    <row r="246" spans="1:12" x14ac:dyDescent="0.25">
      <c r="A246" s="51"/>
      <c r="B246" s="195"/>
      <c r="C246" s="192" t="str">
        <f t="shared" si="8"/>
        <v/>
      </c>
      <c r="D246" s="193"/>
      <c r="E246" s="194"/>
      <c r="F246" s="234"/>
      <c r="G246" s="51"/>
      <c r="H246" s="66"/>
      <c r="I246" s="240" t="str">
        <f>IF(A246="",IF(CONCATENATE(B246,C246,D246,E246,F246,G246,H246)="","",ws3_EU_ID_blank),IF(ISERROR(MATCH(A246,tbWS_2[EU_ID],0)),ws3_matching_error_msg,F246*IF(D246="Y",1,1-E246)*INDEX(tbWS_2[Activity],MATCH(A246,tbWS_2[EU_ID],0))))</f>
        <v/>
      </c>
      <c r="J246" s="44" t="str">
        <f t="shared" si="9"/>
        <v/>
      </c>
      <c r="K246" s="252" t="str">
        <f>IF(B246="","",IF(ISNA(VLOOKUP(J246,$J$8:K245,1,FALSE)),MAX($K$8:K245)+1,0))</f>
        <v/>
      </c>
      <c r="L246" s="252">
        <f>_xlfn.XLOOKUP(B246,'DEQ TAC List'!$B$3:$B$609,'DEQ TAC List'!$I$3:$I$609,"")</f>
        <v>0</v>
      </c>
    </row>
    <row r="247" spans="1:12" x14ac:dyDescent="0.25">
      <c r="A247" s="51"/>
      <c r="B247" s="195"/>
      <c r="C247" s="192" t="str">
        <f t="shared" si="8"/>
        <v/>
      </c>
      <c r="D247" s="193"/>
      <c r="E247" s="194"/>
      <c r="F247" s="234"/>
      <c r="G247" s="51"/>
      <c r="H247" s="66"/>
      <c r="I247" s="240" t="str">
        <f>IF(A247="",IF(CONCATENATE(B247,C247,D247,E247,F247,G247,H247)="","",ws3_EU_ID_blank),IF(ISERROR(MATCH(A247,tbWS_2[EU_ID],0)),ws3_matching_error_msg,F247*IF(D247="Y",1,1-E247)*INDEX(tbWS_2[Activity],MATCH(A247,tbWS_2[EU_ID],0))))</f>
        <v/>
      </c>
      <c r="J247" s="44" t="str">
        <f t="shared" si="9"/>
        <v/>
      </c>
      <c r="K247" s="252" t="str">
        <f>IF(B247="","",IF(ISNA(VLOOKUP(J247,$J$8:K246,1,FALSE)),MAX($K$8:K246)+1,0))</f>
        <v/>
      </c>
      <c r="L247" s="252">
        <f>_xlfn.XLOOKUP(B247,'DEQ TAC List'!$B$3:$B$609,'DEQ TAC List'!$I$3:$I$609,"")</f>
        <v>0</v>
      </c>
    </row>
    <row r="248" spans="1:12" x14ac:dyDescent="0.25">
      <c r="A248" s="51"/>
      <c r="B248" s="195"/>
      <c r="C248" s="192" t="str">
        <f t="shared" si="8"/>
        <v/>
      </c>
      <c r="D248" s="193"/>
      <c r="E248" s="194"/>
      <c r="F248" s="234"/>
      <c r="G248" s="51"/>
      <c r="H248" s="66"/>
      <c r="I248" s="240" t="str">
        <f>IF(A248="",IF(CONCATENATE(B248,C248,D248,E248,F248,G248,H248)="","",ws3_EU_ID_blank),IF(ISERROR(MATCH(A248,tbWS_2[EU_ID],0)),ws3_matching_error_msg,F248*IF(D248="Y",1,1-E248)*INDEX(tbWS_2[Activity],MATCH(A248,tbWS_2[EU_ID],0))))</f>
        <v/>
      </c>
      <c r="J248" s="44" t="str">
        <f t="shared" si="9"/>
        <v/>
      </c>
      <c r="K248" s="252" t="str">
        <f>IF(B248="","",IF(ISNA(VLOOKUP(J248,$J$8:K247,1,FALSE)),MAX($K$8:K247)+1,0))</f>
        <v/>
      </c>
      <c r="L248" s="252">
        <f>_xlfn.XLOOKUP(B248,'DEQ TAC List'!$B$3:$B$609,'DEQ TAC List'!$I$3:$I$609,"")</f>
        <v>0</v>
      </c>
    </row>
    <row r="249" spans="1:12" x14ac:dyDescent="0.25">
      <c r="A249" s="51"/>
      <c r="B249" s="195"/>
      <c r="C249" s="192" t="str">
        <f t="shared" si="8"/>
        <v/>
      </c>
      <c r="D249" s="193"/>
      <c r="E249" s="194"/>
      <c r="F249" s="234"/>
      <c r="G249" s="51"/>
      <c r="H249" s="66"/>
      <c r="I249" s="240" t="str">
        <f>IF(A249="",IF(CONCATENATE(B249,C249,D249,E249,F249,G249,H249)="","",ws3_EU_ID_blank),IF(ISERROR(MATCH(A249,tbWS_2[EU_ID],0)),ws3_matching_error_msg,F249*IF(D249="Y",1,1-E249)*INDEX(tbWS_2[Activity],MATCH(A249,tbWS_2[EU_ID],0))))</f>
        <v/>
      </c>
      <c r="J249" s="44" t="str">
        <f t="shared" si="9"/>
        <v/>
      </c>
      <c r="K249" s="252" t="str">
        <f>IF(B249="","",IF(ISNA(VLOOKUP(J249,$J$8:K248,1,FALSE)),MAX($K$8:K248)+1,0))</f>
        <v/>
      </c>
      <c r="L249" s="252">
        <f>_xlfn.XLOOKUP(B249,'DEQ TAC List'!$B$3:$B$609,'DEQ TAC List'!$I$3:$I$609,"")</f>
        <v>0</v>
      </c>
    </row>
    <row r="250" spans="1:12" x14ac:dyDescent="0.25">
      <c r="A250" s="51"/>
      <c r="B250" s="195"/>
      <c r="C250" s="192" t="str">
        <f t="shared" si="8"/>
        <v/>
      </c>
      <c r="D250" s="193"/>
      <c r="E250" s="194"/>
      <c r="F250" s="234"/>
      <c r="G250" s="51"/>
      <c r="H250" s="66"/>
      <c r="I250" s="240" t="str">
        <f>IF(A250="",IF(CONCATENATE(B250,C250,D250,E250,F250,G250,H250)="","",ws3_EU_ID_blank),IF(ISERROR(MATCH(A250,tbWS_2[EU_ID],0)),ws3_matching_error_msg,F250*IF(D250="Y",1,1-E250)*INDEX(tbWS_2[Activity],MATCH(A250,tbWS_2[EU_ID],0))))</f>
        <v/>
      </c>
      <c r="J250" s="44" t="str">
        <f t="shared" si="9"/>
        <v/>
      </c>
      <c r="K250" s="252" t="str">
        <f>IF(B250="","",IF(ISNA(VLOOKUP(J250,$J$8:K249,1,FALSE)),MAX($K$8:K249)+1,0))</f>
        <v/>
      </c>
      <c r="L250" s="252">
        <f>_xlfn.XLOOKUP(B250,'DEQ TAC List'!$B$3:$B$609,'DEQ TAC List'!$I$3:$I$609,"")</f>
        <v>0</v>
      </c>
    </row>
    <row r="251" spans="1:12" x14ac:dyDescent="0.25">
      <c r="A251" s="51"/>
      <c r="B251" s="195"/>
      <c r="C251" s="192" t="str">
        <f t="shared" si="8"/>
        <v/>
      </c>
      <c r="D251" s="193"/>
      <c r="E251" s="194"/>
      <c r="F251" s="234"/>
      <c r="G251" s="51"/>
      <c r="H251" s="66"/>
      <c r="I251" s="240" t="str">
        <f>IF(A251="",IF(CONCATENATE(B251,C251,D251,E251,F251,G251,H251)="","",ws3_EU_ID_blank),IF(ISERROR(MATCH(A251,tbWS_2[EU_ID],0)),ws3_matching_error_msg,F251*IF(D251="Y",1,1-E251)*INDEX(tbWS_2[Activity],MATCH(A251,tbWS_2[EU_ID],0))))</f>
        <v/>
      </c>
      <c r="J251" s="44" t="str">
        <f t="shared" si="9"/>
        <v/>
      </c>
      <c r="K251" s="252" t="str">
        <f>IF(B251="","",IF(ISNA(VLOOKUP(J251,$J$8:K250,1,FALSE)),MAX($K$8:K250)+1,0))</f>
        <v/>
      </c>
      <c r="L251" s="252">
        <f>_xlfn.XLOOKUP(B251,'DEQ TAC List'!$B$3:$B$609,'DEQ TAC List'!$I$3:$I$609,"")</f>
        <v>0</v>
      </c>
    </row>
    <row r="252" spans="1:12" x14ac:dyDescent="0.25">
      <c r="A252" s="51"/>
      <c r="B252" s="195"/>
      <c r="C252" s="192" t="str">
        <f t="shared" si="8"/>
        <v/>
      </c>
      <c r="D252" s="193"/>
      <c r="E252" s="194"/>
      <c r="F252" s="234"/>
      <c r="G252" s="51"/>
      <c r="H252" s="66"/>
      <c r="I252" s="240" t="str">
        <f>IF(A252="",IF(CONCATENATE(B252,C252,D252,E252,F252,G252,H252)="","",ws3_EU_ID_blank),IF(ISERROR(MATCH(A252,tbWS_2[EU_ID],0)),ws3_matching_error_msg,F252*IF(D252="Y",1,1-E252)*INDEX(tbWS_2[Activity],MATCH(A252,tbWS_2[EU_ID],0))))</f>
        <v/>
      </c>
      <c r="J252" s="44" t="str">
        <f t="shared" si="9"/>
        <v/>
      </c>
      <c r="K252" s="252" t="str">
        <f>IF(B252="","",IF(ISNA(VLOOKUP(J252,$J$8:K251,1,FALSE)),MAX($K$8:K251)+1,0))</f>
        <v/>
      </c>
      <c r="L252" s="252">
        <f>_xlfn.XLOOKUP(B252,'DEQ TAC List'!$B$3:$B$609,'DEQ TAC List'!$I$3:$I$609,"")</f>
        <v>0</v>
      </c>
    </row>
    <row r="253" spans="1:12" x14ac:dyDescent="0.25">
      <c r="A253" s="51"/>
      <c r="B253" s="195"/>
      <c r="C253" s="192" t="str">
        <f t="shared" si="8"/>
        <v/>
      </c>
      <c r="D253" s="193"/>
      <c r="E253" s="194"/>
      <c r="F253" s="234"/>
      <c r="G253" s="51"/>
      <c r="H253" s="66"/>
      <c r="I253" s="240" t="str">
        <f>IF(A253="",IF(CONCATENATE(B253,C253,D253,E253,F253,G253,H253)="","",ws3_EU_ID_blank),IF(ISERROR(MATCH(A253,tbWS_2[EU_ID],0)),ws3_matching_error_msg,F253*IF(D253="Y",1,1-E253)*INDEX(tbWS_2[Activity],MATCH(A253,tbWS_2[EU_ID],0))))</f>
        <v/>
      </c>
      <c r="J253" s="44" t="str">
        <f t="shared" si="9"/>
        <v/>
      </c>
      <c r="K253" s="252" t="str">
        <f>IF(B253="","",IF(ISNA(VLOOKUP(J253,$J$8:K252,1,FALSE)),MAX($K$8:K252)+1,0))</f>
        <v/>
      </c>
      <c r="L253" s="252">
        <f>_xlfn.XLOOKUP(B253,'DEQ TAC List'!$B$3:$B$609,'DEQ TAC List'!$I$3:$I$609,"")</f>
        <v>0</v>
      </c>
    </row>
    <row r="254" spans="1:12" x14ac:dyDescent="0.25">
      <c r="A254" s="51"/>
      <c r="B254" s="195"/>
      <c r="C254" s="192" t="str">
        <f t="shared" si="8"/>
        <v/>
      </c>
      <c r="D254" s="193"/>
      <c r="E254" s="194"/>
      <c r="F254" s="234"/>
      <c r="G254" s="51"/>
      <c r="H254" s="66"/>
      <c r="I254" s="240" t="str">
        <f>IF(A254="",IF(CONCATENATE(B254,C254,D254,E254,F254,G254,H254)="","",ws3_EU_ID_blank),IF(ISERROR(MATCH(A254,tbWS_2[EU_ID],0)),ws3_matching_error_msg,F254*IF(D254="Y",1,1-E254)*INDEX(tbWS_2[Activity],MATCH(A254,tbWS_2[EU_ID],0))))</f>
        <v/>
      </c>
      <c r="J254" s="44" t="str">
        <f t="shared" si="9"/>
        <v/>
      </c>
      <c r="K254" s="252" t="str">
        <f>IF(B254="","",IF(ISNA(VLOOKUP(J254,$J$8:K253,1,FALSE)),MAX($K$8:K253)+1,0))</f>
        <v/>
      </c>
      <c r="L254" s="252">
        <f>_xlfn.XLOOKUP(B254,'DEQ TAC List'!$B$3:$B$609,'DEQ TAC List'!$I$3:$I$609,"")</f>
        <v>0</v>
      </c>
    </row>
    <row r="255" spans="1:12" x14ac:dyDescent="0.25">
      <c r="A255" s="51"/>
      <c r="B255" s="195"/>
      <c r="C255" s="192" t="str">
        <f t="shared" si="8"/>
        <v/>
      </c>
      <c r="D255" s="193"/>
      <c r="E255" s="194"/>
      <c r="F255" s="234"/>
      <c r="G255" s="51"/>
      <c r="H255" s="66"/>
      <c r="I255" s="240" t="str">
        <f>IF(A255="",IF(CONCATENATE(B255,C255,D255,E255,F255,G255,H255)="","",ws3_EU_ID_blank),IF(ISERROR(MATCH(A255,tbWS_2[EU_ID],0)),ws3_matching_error_msg,F255*IF(D255="Y",1,1-E255)*INDEX(tbWS_2[Activity],MATCH(A255,tbWS_2[EU_ID],0))))</f>
        <v/>
      </c>
      <c r="J255" s="44" t="str">
        <f t="shared" si="9"/>
        <v/>
      </c>
      <c r="K255" s="252" t="str">
        <f>IF(B255="","",IF(ISNA(VLOOKUP(J255,$J$8:K254,1,FALSE)),MAX($K$8:K254)+1,0))</f>
        <v/>
      </c>
      <c r="L255" s="252">
        <f>_xlfn.XLOOKUP(B255,'DEQ TAC List'!$B$3:$B$609,'DEQ TAC List'!$I$3:$I$609,"")</f>
        <v>0</v>
      </c>
    </row>
    <row r="256" spans="1:12" x14ac:dyDescent="0.25">
      <c r="A256" s="51"/>
      <c r="B256" s="195"/>
      <c r="C256" s="192" t="str">
        <f t="shared" si="8"/>
        <v/>
      </c>
      <c r="D256" s="193"/>
      <c r="E256" s="194"/>
      <c r="F256" s="234"/>
      <c r="G256" s="51"/>
      <c r="H256" s="66"/>
      <c r="I256" s="240" t="str">
        <f>IF(A256="",IF(CONCATENATE(B256,C256,D256,E256,F256,G256,H256)="","",ws3_EU_ID_blank),IF(ISERROR(MATCH(A256,tbWS_2[EU_ID],0)),ws3_matching_error_msg,F256*IF(D256="Y",1,1-E256)*INDEX(tbWS_2[Activity],MATCH(A256,tbWS_2[EU_ID],0))))</f>
        <v/>
      </c>
      <c r="J256" s="44" t="str">
        <f t="shared" si="9"/>
        <v/>
      </c>
      <c r="K256" s="252" t="str">
        <f>IF(B256="","",IF(ISNA(VLOOKUP(J256,$J$8:K255,1,FALSE)),MAX($K$8:K255)+1,0))</f>
        <v/>
      </c>
      <c r="L256" s="252">
        <f>_xlfn.XLOOKUP(B256,'DEQ TAC List'!$B$3:$B$609,'DEQ TAC List'!$I$3:$I$609,"")</f>
        <v>0</v>
      </c>
    </row>
    <row r="257" spans="1:12" x14ac:dyDescent="0.25">
      <c r="A257" s="51"/>
      <c r="B257" s="195"/>
      <c r="C257" s="192" t="str">
        <f t="shared" si="8"/>
        <v/>
      </c>
      <c r="D257" s="193"/>
      <c r="E257" s="194"/>
      <c r="F257" s="234"/>
      <c r="G257" s="51"/>
      <c r="H257" s="66"/>
      <c r="I257" s="240" t="str">
        <f>IF(A257="",IF(CONCATENATE(B257,C257,D257,E257,F257,G257,H257)="","",ws3_EU_ID_blank),IF(ISERROR(MATCH(A257,tbWS_2[EU_ID],0)),ws3_matching_error_msg,F257*IF(D257="Y",1,1-E257)*INDEX(tbWS_2[Activity],MATCH(A257,tbWS_2[EU_ID],0))))</f>
        <v/>
      </c>
      <c r="J257" s="44" t="str">
        <f t="shared" si="9"/>
        <v/>
      </c>
      <c r="K257" s="252" t="str">
        <f>IF(B257="","",IF(ISNA(VLOOKUP(J257,$J$8:K256,1,FALSE)),MAX($K$8:K256)+1,0))</f>
        <v/>
      </c>
      <c r="L257" s="252">
        <f>_xlfn.XLOOKUP(B257,'DEQ TAC List'!$B$3:$B$609,'DEQ TAC List'!$I$3:$I$609,"")</f>
        <v>0</v>
      </c>
    </row>
    <row r="258" spans="1:12" x14ac:dyDescent="0.25">
      <c r="A258" s="51"/>
      <c r="B258" s="195"/>
      <c r="C258" s="192" t="str">
        <f t="shared" si="8"/>
        <v/>
      </c>
      <c r="D258" s="193"/>
      <c r="E258" s="194"/>
      <c r="F258" s="234"/>
      <c r="G258" s="51"/>
      <c r="H258" s="66"/>
      <c r="I258" s="240" t="str">
        <f>IF(A258="",IF(CONCATENATE(B258,C258,D258,E258,F258,G258,H258)="","",ws3_EU_ID_blank),IF(ISERROR(MATCH(A258,tbWS_2[EU_ID],0)),ws3_matching_error_msg,F258*IF(D258="Y",1,1-E258)*INDEX(tbWS_2[Activity],MATCH(A258,tbWS_2[EU_ID],0))))</f>
        <v/>
      </c>
      <c r="J258" s="44" t="str">
        <f t="shared" si="9"/>
        <v/>
      </c>
      <c r="K258" s="252" t="str">
        <f>IF(B258="","",IF(ISNA(VLOOKUP(J258,$J$8:K257,1,FALSE)),MAX($K$8:K257)+1,0))</f>
        <v/>
      </c>
      <c r="L258" s="252">
        <f>_xlfn.XLOOKUP(B258,'DEQ TAC List'!$B$3:$B$609,'DEQ TAC List'!$I$3:$I$609,"")</f>
        <v>0</v>
      </c>
    </row>
    <row r="259" spans="1:12" x14ac:dyDescent="0.25">
      <c r="A259" s="51"/>
      <c r="B259" s="195"/>
      <c r="C259" s="192" t="str">
        <f t="shared" si="8"/>
        <v/>
      </c>
      <c r="D259" s="193"/>
      <c r="E259" s="194"/>
      <c r="F259" s="234"/>
      <c r="G259" s="51"/>
      <c r="H259" s="66"/>
      <c r="I259" s="240" t="str">
        <f>IF(A259="",IF(CONCATENATE(B259,C259,D259,E259,F259,G259,H259)="","",ws3_EU_ID_blank),IF(ISERROR(MATCH(A259,tbWS_2[EU_ID],0)),ws3_matching_error_msg,F259*IF(D259="Y",1,1-E259)*INDEX(tbWS_2[Activity],MATCH(A259,tbWS_2[EU_ID],0))))</f>
        <v/>
      </c>
      <c r="J259" s="44" t="str">
        <f t="shared" si="9"/>
        <v/>
      </c>
      <c r="K259" s="252" t="str">
        <f>IF(B259="","",IF(ISNA(VLOOKUP(J259,$J$8:K258,1,FALSE)),MAX($K$8:K258)+1,0))</f>
        <v/>
      </c>
      <c r="L259" s="252">
        <f>_xlfn.XLOOKUP(B259,'DEQ TAC List'!$B$3:$B$609,'DEQ TAC List'!$I$3:$I$609,"")</f>
        <v>0</v>
      </c>
    </row>
    <row r="260" spans="1:12" x14ac:dyDescent="0.25">
      <c r="A260" s="51"/>
      <c r="B260" s="195"/>
      <c r="C260" s="192" t="str">
        <f t="shared" si="8"/>
        <v/>
      </c>
      <c r="D260" s="193"/>
      <c r="E260" s="194"/>
      <c r="F260" s="234"/>
      <c r="G260" s="51"/>
      <c r="H260" s="66"/>
      <c r="I260" s="240" t="str">
        <f>IF(A260="",IF(CONCATENATE(B260,C260,D260,E260,F260,G260,H260)="","",ws3_EU_ID_blank),IF(ISERROR(MATCH(A260,tbWS_2[EU_ID],0)),ws3_matching_error_msg,F260*IF(D260="Y",1,1-E260)*INDEX(tbWS_2[Activity],MATCH(A260,tbWS_2[EU_ID],0))))</f>
        <v/>
      </c>
      <c r="J260" s="44" t="str">
        <f t="shared" si="9"/>
        <v/>
      </c>
      <c r="K260" s="252" t="str">
        <f>IF(B260="","",IF(ISNA(VLOOKUP(J260,$J$8:K259,1,FALSE)),MAX($K$8:K259)+1,0))</f>
        <v/>
      </c>
      <c r="L260" s="252">
        <f>_xlfn.XLOOKUP(B260,'DEQ TAC List'!$B$3:$B$609,'DEQ TAC List'!$I$3:$I$609,"")</f>
        <v>0</v>
      </c>
    </row>
    <row r="261" spans="1:12" x14ac:dyDescent="0.25">
      <c r="A261" s="51"/>
      <c r="B261" s="195"/>
      <c r="C261" s="192" t="str">
        <f t="shared" si="8"/>
        <v/>
      </c>
      <c r="D261" s="193"/>
      <c r="E261" s="194"/>
      <c r="F261" s="234"/>
      <c r="G261" s="51"/>
      <c r="H261" s="66"/>
      <c r="I261" s="240" t="str">
        <f>IF(A261="",IF(CONCATENATE(B261,C261,D261,E261,F261,G261,H261)="","",ws3_EU_ID_blank),IF(ISERROR(MATCH(A261,tbWS_2[EU_ID],0)),ws3_matching_error_msg,F261*IF(D261="Y",1,1-E261)*INDEX(tbWS_2[Activity],MATCH(A261,tbWS_2[EU_ID],0))))</f>
        <v/>
      </c>
      <c r="J261" s="44" t="str">
        <f t="shared" si="9"/>
        <v/>
      </c>
      <c r="K261" s="252" t="str">
        <f>IF(B261="","",IF(ISNA(VLOOKUP(J261,$J$8:K260,1,FALSE)),MAX($K$8:K260)+1,0))</f>
        <v/>
      </c>
      <c r="L261" s="252">
        <f>_xlfn.XLOOKUP(B261,'DEQ TAC List'!$B$3:$B$609,'DEQ TAC List'!$I$3:$I$609,"")</f>
        <v>0</v>
      </c>
    </row>
    <row r="262" spans="1:12" x14ac:dyDescent="0.25">
      <c r="A262" s="51"/>
      <c r="B262" s="195"/>
      <c r="C262" s="192" t="str">
        <f t="shared" si="8"/>
        <v/>
      </c>
      <c r="D262" s="193"/>
      <c r="E262" s="194"/>
      <c r="F262" s="234"/>
      <c r="G262" s="51"/>
      <c r="H262" s="66"/>
      <c r="I262" s="240" t="str">
        <f>IF(A262="",IF(CONCATENATE(B262,C262,D262,E262,F262,G262,H262)="","",ws3_EU_ID_blank),IF(ISERROR(MATCH(A262,tbWS_2[EU_ID],0)),ws3_matching_error_msg,F262*IF(D262="Y",1,1-E262)*INDEX(tbWS_2[Activity],MATCH(A262,tbWS_2[EU_ID],0))))</f>
        <v/>
      </c>
      <c r="J262" s="44" t="str">
        <f t="shared" si="9"/>
        <v/>
      </c>
      <c r="K262" s="252" t="str">
        <f>IF(B262="","",IF(ISNA(VLOOKUP(J262,$J$8:K261,1,FALSE)),MAX($K$8:K261)+1,0))</f>
        <v/>
      </c>
      <c r="L262" s="252">
        <f>_xlfn.XLOOKUP(B262,'DEQ TAC List'!$B$3:$B$609,'DEQ TAC List'!$I$3:$I$609,"")</f>
        <v>0</v>
      </c>
    </row>
    <row r="263" spans="1:12" x14ac:dyDescent="0.25">
      <c r="A263" s="51"/>
      <c r="B263" s="195"/>
      <c r="C263" s="192" t="str">
        <f t="shared" si="8"/>
        <v/>
      </c>
      <c r="D263" s="193"/>
      <c r="E263" s="194"/>
      <c r="F263" s="234"/>
      <c r="G263" s="51"/>
      <c r="H263" s="66"/>
      <c r="I263" s="240" t="str">
        <f>IF(A263="",IF(CONCATENATE(B263,C263,D263,E263,F263,G263,H263)="","",ws3_EU_ID_blank),IF(ISERROR(MATCH(A263,tbWS_2[EU_ID],0)),ws3_matching_error_msg,F263*IF(D263="Y",1,1-E263)*INDEX(tbWS_2[Activity],MATCH(A263,tbWS_2[EU_ID],0))))</f>
        <v/>
      </c>
      <c r="J263" s="44" t="str">
        <f t="shared" si="9"/>
        <v/>
      </c>
      <c r="K263" s="252" t="str">
        <f>IF(B263="","",IF(ISNA(VLOOKUP(J263,$J$8:K262,1,FALSE)),MAX($K$8:K262)+1,0))</f>
        <v/>
      </c>
      <c r="L263" s="252">
        <f>_xlfn.XLOOKUP(B263,'DEQ TAC List'!$B$3:$B$609,'DEQ TAC List'!$I$3:$I$609,"")</f>
        <v>0</v>
      </c>
    </row>
    <row r="264" spans="1:12" x14ac:dyDescent="0.25">
      <c r="A264" s="51"/>
      <c r="B264" s="195"/>
      <c r="C264" s="192" t="str">
        <f t="shared" si="8"/>
        <v/>
      </c>
      <c r="D264" s="193"/>
      <c r="E264" s="194"/>
      <c r="F264" s="234"/>
      <c r="G264" s="51"/>
      <c r="H264" s="66"/>
      <c r="I264" s="240" t="str">
        <f>IF(A264="",IF(CONCATENATE(B264,C264,D264,E264,F264,G264,H264)="","",ws3_EU_ID_blank),IF(ISERROR(MATCH(A264,tbWS_2[EU_ID],0)),ws3_matching_error_msg,F264*IF(D264="Y",1,1-E264)*INDEX(tbWS_2[Activity],MATCH(A264,tbWS_2[EU_ID],0))))</f>
        <v/>
      </c>
      <c r="J264" s="44" t="str">
        <f t="shared" si="9"/>
        <v/>
      </c>
      <c r="K264" s="252" t="str">
        <f>IF(B264="","",IF(ISNA(VLOOKUP(J264,$J$8:K263,1,FALSE)),MAX($K$8:K263)+1,0))</f>
        <v/>
      </c>
      <c r="L264" s="252">
        <f>_xlfn.XLOOKUP(B264,'DEQ TAC List'!$B$3:$B$609,'DEQ TAC List'!$I$3:$I$609,"")</f>
        <v>0</v>
      </c>
    </row>
    <row r="265" spans="1:12" x14ac:dyDescent="0.25">
      <c r="A265" s="51"/>
      <c r="B265" s="195"/>
      <c r="C265" s="192" t="str">
        <f t="shared" si="8"/>
        <v/>
      </c>
      <c r="D265" s="193"/>
      <c r="E265" s="194"/>
      <c r="F265" s="234"/>
      <c r="G265" s="51"/>
      <c r="H265" s="66"/>
      <c r="I265" s="240" t="str">
        <f>IF(A265="",IF(CONCATENATE(B265,C265,D265,E265,F265,G265,H265)="","",ws3_EU_ID_blank),IF(ISERROR(MATCH(A265,tbWS_2[EU_ID],0)),ws3_matching_error_msg,F265*IF(D265="Y",1,1-E265)*INDEX(tbWS_2[Activity],MATCH(A265,tbWS_2[EU_ID],0))))</f>
        <v/>
      </c>
      <c r="J265" s="44" t="str">
        <f t="shared" si="9"/>
        <v/>
      </c>
      <c r="K265" s="252" t="str">
        <f>IF(B265="","",IF(ISNA(VLOOKUP(J265,$J$8:K264,1,FALSE)),MAX($K$8:K264)+1,0))</f>
        <v/>
      </c>
      <c r="L265" s="252">
        <f>_xlfn.XLOOKUP(B265,'DEQ TAC List'!$B$3:$B$609,'DEQ TAC List'!$I$3:$I$609,"")</f>
        <v>0</v>
      </c>
    </row>
    <row r="266" spans="1:12" x14ac:dyDescent="0.25">
      <c r="A266" s="51"/>
      <c r="B266" s="195"/>
      <c r="C266" s="192" t="str">
        <f t="shared" si="8"/>
        <v/>
      </c>
      <c r="D266" s="193"/>
      <c r="E266" s="194"/>
      <c r="F266" s="234"/>
      <c r="G266" s="51"/>
      <c r="H266" s="66"/>
      <c r="I266" s="240" t="str">
        <f>IF(A266="",IF(CONCATENATE(B266,C266,D266,E266,F266,G266,H266)="","",ws3_EU_ID_blank),IF(ISERROR(MATCH(A266,tbWS_2[EU_ID],0)),ws3_matching_error_msg,F266*IF(D266="Y",1,1-E266)*INDEX(tbWS_2[Activity],MATCH(A266,tbWS_2[EU_ID],0))))</f>
        <v/>
      </c>
      <c r="J266" s="44" t="str">
        <f t="shared" si="9"/>
        <v/>
      </c>
      <c r="K266" s="252" t="str">
        <f>IF(B266="","",IF(ISNA(VLOOKUP(J266,$J$8:K265,1,FALSE)),MAX($K$8:K265)+1,0))</f>
        <v/>
      </c>
      <c r="L266" s="252">
        <f>_xlfn.XLOOKUP(B266,'DEQ TAC List'!$B$3:$B$609,'DEQ TAC List'!$I$3:$I$609,"")</f>
        <v>0</v>
      </c>
    </row>
    <row r="267" spans="1:12" x14ac:dyDescent="0.25">
      <c r="A267" s="51"/>
      <c r="B267" s="195"/>
      <c r="C267" s="192" t="str">
        <f t="shared" si="8"/>
        <v/>
      </c>
      <c r="D267" s="193"/>
      <c r="E267" s="194"/>
      <c r="F267" s="234"/>
      <c r="G267" s="51"/>
      <c r="H267" s="66"/>
      <c r="I267" s="240" t="str">
        <f>IF(A267="",IF(CONCATENATE(B267,C267,D267,E267,F267,G267,H267)="","",ws3_EU_ID_blank),IF(ISERROR(MATCH(A267,tbWS_2[EU_ID],0)),ws3_matching_error_msg,F267*IF(D267="Y",1,1-E267)*INDEX(tbWS_2[Activity],MATCH(A267,tbWS_2[EU_ID],0))))</f>
        <v/>
      </c>
      <c r="J267" s="44" t="str">
        <f t="shared" si="9"/>
        <v/>
      </c>
      <c r="K267" s="252" t="str">
        <f>IF(B267="","",IF(ISNA(VLOOKUP(J267,$J$8:K266,1,FALSE)),MAX($K$8:K266)+1,0))</f>
        <v/>
      </c>
      <c r="L267" s="252">
        <f>_xlfn.XLOOKUP(B267,'DEQ TAC List'!$B$3:$B$609,'DEQ TAC List'!$I$3:$I$609,"")</f>
        <v>0</v>
      </c>
    </row>
    <row r="268" spans="1:12" x14ac:dyDescent="0.25">
      <c r="A268" s="51"/>
      <c r="B268" s="195"/>
      <c r="C268" s="192" t="str">
        <f t="shared" si="8"/>
        <v/>
      </c>
      <c r="D268" s="193"/>
      <c r="E268" s="194"/>
      <c r="F268" s="234"/>
      <c r="G268" s="51"/>
      <c r="H268" s="66"/>
      <c r="I268" s="240" t="str">
        <f>IF(A268="",IF(CONCATENATE(B268,C268,D268,E268,F268,G268,H268)="","",ws3_EU_ID_blank),IF(ISERROR(MATCH(A268,tbWS_2[EU_ID],0)),ws3_matching_error_msg,F268*IF(D268="Y",1,1-E268)*INDEX(tbWS_2[Activity],MATCH(A268,tbWS_2[EU_ID],0))))</f>
        <v/>
      </c>
      <c r="J268" s="44" t="str">
        <f t="shared" si="9"/>
        <v/>
      </c>
      <c r="K268" s="252" t="str">
        <f>IF(B268="","",IF(ISNA(VLOOKUP(J268,$J$8:K267,1,FALSE)),MAX($K$8:K267)+1,0))</f>
        <v/>
      </c>
      <c r="L268" s="252">
        <f>_xlfn.XLOOKUP(B268,'DEQ TAC List'!$B$3:$B$609,'DEQ TAC List'!$I$3:$I$609,"")</f>
        <v>0</v>
      </c>
    </row>
    <row r="269" spans="1:12" x14ac:dyDescent="0.25">
      <c r="A269" s="51"/>
      <c r="B269" s="195"/>
      <c r="C269" s="192" t="str">
        <f t="shared" si="8"/>
        <v/>
      </c>
      <c r="D269" s="193"/>
      <c r="E269" s="194"/>
      <c r="F269" s="234"/>
      <c r="G269" s="51"/>
      <c r="H269" s="66"/>
      <c r="I269" s="240" t="str">
        <f>IF(A269="",IF(CONCATENATE(B269,C269,D269,E269,F269,G269,H269)="","",ws3_EU_ID_blank),IF(ISERROR(MATCH(A269,tbWS_2[EU_ID],0)),ws3_matching_error_msg,F269*IF(D269="Y",1,1-E269)*INDEX(tbWS_2[Activity],MATCH(A269,tbWS_2[EU_ID],0))))</f>
        <v/>
      </c>
      <c r="J269" s="44" t="str">
        <f t="shared" si="9"/>
        <v/>
      </c>
      <c r="K269" s="252" t="str">
        <f>IF(B269="","",IF(ISNA(VLOOKUP(J269,$J$8:K268,1,FALSE)),MAX($K$8:K268)+1,0))</f>
        <v/>
      </c>
      <c r="L269" s="252">
        <f>_xlfn.XLOOKUP(B269,'DEQ TAC List'!$B$3:$B$609,'DEQ TAC List'!$I$3:$I$609,"")</f>
        <v>0</v>
      </c>
    </row>
    <row r="270" spans="1:12" x14ac:dyDescent="0.25">
      <c r="A270" s="51"/>
      <c r="B270" s="195"/>
      <c r="C270" s="192" t="str">
        <f t="shared" si="8"/>
        <v/>
      </c>
      <c r="D270" s="193"/>
      <c r="E270" s="194"/>
      <c r="F270" s="234"/>
      <c r="G270" s="51"/>
      <c r="H270" s="66"/>
      <c r="I270" s="240" t="str">
        <f>IF(A270="",IF(CONCATENATE(B270,C270,D270,E270,F270,G270,H270)="","",ws3_EU_ID_blank),IF(ISERROR(MATCH(A270,tbWS_2[EU_ID],0)),ws3_matching_error_msg,F270*IF(D270="Y",1,1-E270)*INDEX(tbWS_2[Activity],MATCH(A270,tbWS_2[EU_ID],0))))</f>
        <v/>
      </c>
      <c r="J270" s="44" t="str">
        <f t="shared" si="9"/>
        <v/>
      </c>
      <c r="K270" s="252" t="str">
        <f>IF(B270="","",IF(ISNA(VLOOKUP(J270,$J$8:K269,1,FALSE)),MAX($K$8:K269)+1,0))</f>
        <v/>
      </c>
      <c r="L270" s="252">
        <f>_xlfn.XLOOKUP(B270,'DEQ TAC List'!$B$3:$B$609,'DEQ TAC List'!$I$3:$I$609,"")</f>
        <v>0</v>
      </c>
    </row>
    <row r="271" spans="1:12" x14ac:dyDescent="0.25">
      <c r="A271" s="51"/>
      <c r="B271" s="195"/>
      <c r="C271" s="192" t="str">
        <f t="shared" si="8"/>
        <v/>
      </c>
      <c r="D271" s="193"/>
      <c r="E271" s="194"/>
      <c r="F271" s="234"/>
      <c r="G271" s="51"/>
      <c r="H271" s="66"/>
      <c r="I271" s="240" t="str">
        <f>IF(A271="",IF(CONCATENATE(B271,C271,D271,E271,F271,G271,H271)="","",ws3_EU_ID_blank),IF(ISERROR(MATCH(A271,tbWS_2[EU_ID],0)),ws3_matching_error_msg,F271*IF(D271="Y",1,1-E271)*INDEX(tbWS_2[Activity],MATCH(A271,tbWS_2[EU_ID],0))))</f>
        <v/>
      </c>
      <c r="J271" s="44" t="str">
        <f t="shared" si="9"/>
        <v/>
      </c>
      <c r="K271" s="252" t="str">
        <f>IF(B271="","",IF(ISNA(VLOOKUP(J271,$J$8:K270,1,FALSE)),MAX($K$8:K270)+1,0))</f>
        <v/>
      </c>
      <c r="L271" s="252">
        <f>_xlfn.XLOOKUP(B271,'DEQ TAC List'!$B$3:$B$609,'DEQ TAC List'!$I$3:$I$609,"")</f>
        <v>0</v>
      </c>
    </row>
    <row r="272" spans="1:12" x14ac:dyDescent="0.25">
      <c r="A272" s="51"/>
      <c r="B272" s="195"/>
      <c r="C272" s="192" t="str">
        <f t="shared" si="8"/>
        <v/>
      </c>
      <c r="D272" s="193"/>
      <c r="E272" s="194"/>
      <c r="F272" s="234"/>
      <c r="G272" s="51"/>
      <c r="H272" s="66"/>
      <c r="I272" s="240" t="str">
        <f>IF(A272="",IF(CONCATENATE(B272,C272,D272,E272,F272,G272,H272)="","",ws3_EU_ID_blank),IF(ISERROR(MATCH(A272,tbWS_2[EU_ID],0)),ws3_matching_error_msg,F272*IF(D272="Y",1,1-E272)*INDEX(tbWS_2[Activity],MATCH(A272,tbWS_2[EU_ID],0))))</f>
        <v/>
      </c>
      <c r="J272" s="44" t="str">
        <f t="shared" si="9"/>
        <v/>
      </c>
      <c r="K272" s="252" t="str">
        <f>IF(B272="","",IF(ISNA(VLOOKUP(J272,$J$8:K271,1,FALSE)),MAX($K$8:K271)+1,0))</f>
        <v/>
      </c>
      <c r="L272" s="252">
        <f>_xlfn.XLOOKUP(B272,'DEQ TAC List'!$B$3:$B$609,'DEQ TAC List'!$I$3:$I$609,"")</f>
        <v>0</v>
      </c>
    </row>
    <row r="273" spans="1:12" x14ac:dyDescent="0.25">
      <c r="A273" s="51"/>
      <c r="B273" s="195"/>
      <c r="C273" s="192" t="str">
        <f t="shared" si="8"/>
        <v/>
      </c>
      <c r="D273" s="193"/>
      <c r="E273" s="194"/>
      <c r="F273" s="234"/>
      <c r="G273" s="51"/>
      <c r="H273" s="66"/>
      <c r="I273" s="240" t="str">
        <f>IF(A273="",IF(CONCATENATE(B273,C273,D273,E273,F273,G273,H273)="","",ws3_EU_ID_blank),IF(ISERROR(MATCH(A273,tbWS_2[EU_ID],0)),ws3_matching_error_msg,F273*IF(D273="Y",1,1-E273)*INDEX(tbWS_2[Activity],MATCH(A273,tbWS_2[EU_ID],0))))</f>
        <v/>
      </c>
      <c r="J273" s="44" t="str">
        <f t="shared" si="9"/>
        <v/>
      </c>
      <c r="K273" s="252" t="str">
        <f>IF(B273="","",IF(ISNA(VLOOKUP(J273,$J$8:K272,1,FALSE)),MAX($K$8:K272)+1,0))</f>
        <v/>
      </c>
      <c r="L273" s="252">
        <f>_xlfn.XLOOKUP(B273,'DEQ TAC List'!$B$3:$B$609,'DEQ TAC List'!$I$3:$I$609,"")</f>
        <v>0</v>
      </c>
    </row>
    <row r="274" spans="1:12" x14ac:dyDescent="0.25">
      <c r="A274" s="51"/>
      <c r="B274" s="195"/>
      <c r="C274" s="192" t="str">
        <f t="shared" si="8"/>
        <v/>
      </c>
      <c r="D274" s="193"/>
      <c r="E274" s="194"/>
      <c r="F274" s="234"/>
      <c r="G274" s="51"/>
      <c r="H274" s="66"/>
      <c r="I274" s="240" t="str">
        <f>IF(A274="",IF(CONCATENATE(B274,C274,D274,E274,F274,G274,H274)="","",ws3_EU_ID_blank),IF(ISERROR(MATCH(A274,tbWS_2[EU_ID],0)),ws3_matching_error_msg,F274*IF(D274="Y",1,1-E274)*INDEX(tbWS_2[Activity],MATCH(A274,tbWS_2[EU_ID],0))))</f>
        <v/>
      </c>
      <c r="J274" s="44" t="str">
        <f t="shared" si="9"/>
        <v/>
      </c>
      <c r="K274" s="252" t="str">
        <f>IF(B274="","",IF(ISNA(VLOOKUP(J274,$J$8:K273,1,FALSE)),MAX($K$8:K273)+1,0))</f>
        <v/>
      </c>
      <c r="L274" s="252">
        <f>_xlfn.XLOOKUP(B274,'DEQ TAC List'!$B$3:$B$609,'DEQ TAC List'!$I$3:$I$609,"")</f>
        <v>0</v>
      </c>
    </row>
    <row r="275" spans="1:12" x14ac:dyDescent="0.25">
      <c r="A275" s="51"/>
      <c r="B275" s="195"/>
      <c r="C275" s="192" t="str">
        <f t="shared" si="8"/>
        <v/>
      </c>
      <c r="D275" s="193"/>
      <c r="E275" s="194"/>
      <c r="F275" s="234"/>
      <c r="G275" s="51"/>
      <c r="H275" s="66"/>
      <c r="I275" s="240" t="str">
        <f>IF(A275="",IF(CONCATENATE(B275,C275,D275,E275,F275,G275,H275)="","",ws3_EU_ID_blank),IF(ISERROR(MATCH(A275,tbWS_2[EU_ID],0)),ws3_matching_error_msg,F275*IF(D275="Y",1,1-E275)*INDEX(tbWS_2[Activity],MATCH(A275,tbWS_2[EU_ID],0))))</f>
        <v/>
      </c>
      <c r="J275" s="44" t="str">
        <f t="shared" si="9"/>
        <v/>
      </c>
      <c r="K275" s="252" t="str">
        <f>IF(B275="","",IF(ISNA(VLOOKUP(J275,$J$8:K274,1,FALSE)),MAX($K$8:K274)+1,0))</f>
        <v/>
      </c>
      <c r="L275" s="252">
        <f>_xlfn.XLOOKUP(B275,'DEQ TAC List'!$B$3:$B$609,'DEQ TAC List'!$I$3:$I$609,"")</f>
        <v>0</v>
      </c>
    </row>
    <row r="276" spans="1:12" x14ac:dyDescent="0.25">
      <c r="A276" s="51"/>
      <c r="B276" s="195"/>
      <c r="C276" s="192" t="str">
        <f t="shared" si="8"/>
        <v/>
      </c>
      <c r="D276" s="193"/>
      <c r="E276" s="194"/>
      <c r="F276" s="234"/>
      <c r="G276" s="51"/>
      <c r="H276" s="66"/>
      <c r="I276" s="240" t="str">
        <f>IF(A276="",IF(CONCATENATE(B276,C276,D276,E276,F276,G276,H276)="","",ws3_EU_ID_blank),IF(ISERROR(MATCH(A276,tbWS_2[EU_ID],0)),ws3_matching_error_msg,F276*IF(D276="Y",1,1-E276)*INDEX(tbWS_2[Activity],MATCH(A276,tbWS_2[EU_ID],0))))</f>
        <v/>
      </c>
      <c r="J276" s="44" t="str">
        <f t="shared" si="9"/>
        <v/>
      </c>
      <c r="K276" s="252" t="str">
        <f>IF(B276="","",IF(ISNA(VLOOKUP(J276,$J$8:K275,1,FALSE)),MAX($K$8:K275)+1,0))</f>
        <v/>
      </c>
      <c r="L276" s="252">
        <f>_xlfn.XLOOKUP(B276,'DEQ TAC List'!$B$3:$B$609,'DEQ TAC List'!$I$3:$I$609,"")</f>
        <v>0</v>
      </c>
    </row>
    <row r="277" spans="1:12" x14ac:dyDescent="0.25">
      <c r="A277" s="51"/>
      <c r="B277" s="195"/>
      <c r="C277" s="192" t="str">
        <f t="shared" si="8"/>
        <v/>
      </c>
      <c r="D277" s="193"/>
      <c r="E277" s="194"/>
      <c r="F277" s="234"/>
      <c r="G277" s="51"/>
      <c r="H277" s="66"/>
      <c r="I277" s="240" t="str">
        <f>IF(A277="",IF(CONCATENATE(B277,C277,D277,E277,F277,G277,H277)="","",ws3_EU_ID_blank),IF(ISERROR(MATCH(A277,tbWS_2[EU_ID],0)),ws3_matching_error_msg,F277*IF(D277="Y",1,1-E277)*INDEX(tbWS_2[Activity],MATCH(A277,tbWS_2[EU_ID],0))))</f>
        <v/>
      </c>
      <c r="J277" s="44" t="str">
        <f t="shared" si="9"/>
        <v/>
      </c>
      <c r="K277" s="252" t="str">
        <f>IF(B277="","",IF(ISNA(VLOOKUP(J277,$J$8:K276,1,FALSE)),MAX($K$8:K276)+1,0))</f>
        <v/>
      </c>
      <c r="L277" s="252">
        <f>_xlfn.XLOOKUP(B277,'DEQ TAC List'!$B$3:$B$609,'DEQ TAC List'!$I$3:$I$609,"")</f>
        <v>0</v>
      </c>
    </row>
    <row r="278" spans="1:12" x14ac:dyDescent="0.25">
      <c r="A278" s="51"/>
      <c r="B278" s="195"/>
      <c r="C278" s="192" t="str">
        <f t="shared" si="8"/>
        <v/>
      </c>
      <c r="D278" s="193"/>
      <c r="E278" s="194"/>
      <c r="F278" s="234"/>
      <c r="G278" s="51"/>
      <c r="H278" s="66"/>
      <c r="I278" s="240" t="str">
        <f>IF(A278="",IF(CONCATENATE(B278,C278,D278,E278,F278,G278,H278)="","",ws3_EU_ID_blank),IF(ISERROR(MATCH(A278,tbWS_2[EU_ID],0)),ws3_matching_error_msg,F278*IF(D278="Y",1,1-E278)*INDEX(tbWS_2[Activity],MATCH(A278,tbWS_2[EU_ID],0))))</f>
        <v/>
      </c>
      <c r="J278" s="44" t="str">
        <f t="shared" si="9"/>
        <v/>
      </c>
      <c r="K278" s="252" t="str">
        <f>IF(B278="","",IF(ISNA(VLOOKUP(J278,$J$8:K277,1,FALSE)),MAX($K$8:K277)+1,0))</f>
        <v/>
      </c>
      <c r="L278" s="252">
        <f>_xlfn.XLOOKUP(B278,'DEQ TAC List'!$B$3:$B$609,'DEQ TAC List'!$I$3:$I$609,"")</f>
        <v>0</v>
      </c>
    </row>
    <row r="279" spans="1:12" x14ac:dyDescent="0.25">
      <c r="A279" s="51"/>
      <c r="B279" s="195"/>
      <c r="C279" s="192" t="str">
        <f t="shared" si="8"/>
        <v/>
      </c>
      <c r="D279" s="193"/>
      <c r="E279" s="194"/>
      <c r="F279" s="234"/>
      <c r="G279" s="51"/>
      <c r="H279" s="66"/>
      <c r="I279" s="240" t="str">
        <f>IF(A279="",IF(CONCATENATE(B279,C279,D279,E279,F279,G279,H279)="","",ws3_EU_ID_blank),IF(ISERROR(MATCH(A279,tbWS_2[EU_ID],0)),ws3_matching_error_msg,F279*IF(D279="Y",1,1-E279)*INDEX(tbWS_2[Activity],MATCH(A279,tbWS_2[EU_ID],0))))</f>
        <v/>
      </c>
      <c r="J279" s="44" t="str">
        <f t="shared" si="9"/>
        <v/>
      </c>
      <c r="K279" s="252" t="str">
        <f>IF(B279="","",IF(ISNA(VLOOKUP(J279,$J$8:K278,1,FALSE)),MAX($K$8:K278)+1,0))</f>
        <v/>
      </c>
      <c r="L279" s="252">
        <f>_xlfn.XLOOKUP(B279,'DEQ TAC List'!$B$3:$B$609,'DEQ TAC List'!$I$3:$I$609,"")</f>
        <v>0</v>
      </c>
    </row>
    <row r="280" spans="1:12" x14ac:dyDescent="0.25">
      <c r="A280" s="51"/>
      <c r="B280" s="195"/>
      <c r="C280" s="192" t="str">
        <f t="shared" si="8"/>
        <v/>
      </c>
      <c r="D280" s="193"/>
      <c r="E280" s="194"/>
      <c r="F280" s="234"/>
      <c r="G280" s="51"/>
      <c r="H280" s="66"/>
      <c r="I280" s="240" t="str">
        <f>IF(A280="",IF(CONCATENATE(B280,C280,D280,E280,F280,G280,H280)="","",ws3_EU_ID_blank),IF(ISERROR(MATCH(A280,tbWS_2[EU_ID],0)),ws3_matching_error_msg,F280*IF(D280="Y",1,1-E280)*INDEX(tbWS_2[Activity],MATCH(A280,tbWS_2[EU_ID],0))))</f>
        <v/>
      </c>
      <c r="J280" s="44" t="str">
        <f t="shared" si="9"/>
        <v/>
      </c>
      <c r="K280" s="252" t="str">
        <f>IF(B280="","",IF(ISNA(VLOOKUP(J280,$J$8:K279,1,FALSE)),MAX($K$8:K279)+1,0))</f>
        <v/>
      </c>
      <c r="L280" s="252">
        <f>_xlfn.XLOOKUP(B280,'DEQ TAC List'!$B$3:$B$609,'DEQ TAC List'!$I$3:$I$609,"")</f>
        <v>0</v>
      </c>
    </row>
    <row r="281" spans="1:12" x14ac:dyDescent="0.25">
      <c r="A281" s="51"/>
      <c r="B281" s="195"/>
      <c r="C281" s="192" t="str">
        <f t="shared" si="8"/>
        <v/>
      </c>
      <c r="D281" s="193"/>
      <c r="E281" s="194"/>
      <c r="F281" s="234"/>
      <c r="G281" s="51"/>
      <c r="H281" s="66"/>
      <c r="I281" s="240" t="str">
        <f>IF(A281="",IF(CONCATENATE(B281,C281,D281,E281,F281,G281,H281)="","",ws3_EU_ID_blank),IF(ISERROR(MATCH(A281,tbWS_2[EU_ID],0)),ws3_matching_error_msg,F281*IF(D281="Y",1,1-E281)*INDEX(tbWS_2[Activity],MATCH(A281,tbWS_2[EU_ID],0))))</f>
        <v/>
      </c>
      <c r="J281" s="44" t="str">
        <f t="shared" si="9"/>
        <v/>
      </c>
      <c r="K281" s="252" t="str">
        <f>IF(B281="","",IF(ISNA(VLOOKUP(J281,$J$8:K280,1,FALSE)),MAX($K$8:K280)+1,0))</f>
        <v/>
      </c>
      <c r="L281" s="252">
        <f>_xlfn.XLOOKUP(B281,'DEQ TAC List'!$B$3:$B$609,'DEQ TAC List'!$I$3:$I$609,"")</f>
        <v>0</v>
      </c>
    </row>
    <row r="282" spans="1:12" x14ac:dyDescent="0.25">
      <c r="A282" s="51"/>
      <c r="B282" s="195"/>
      <c r="C282" s="192" t="str">
        <f t="shared" si="8"/>
        <v/>
      </c>
      <c r="D282" s="193"/>
      <c r="E282" s="194"/>
      <c r="F282" s="234"/>
      <c r="G282" s="51"/>
      <c r="H282" s="66"/>
      <c r="I282" s="240" t="str">
        <f>IF(A282="",IF(CONCATENATE(B282,C282,D282,E282,F282,G282,H282)="","",ws3_EU_ID_blank),IF(ISERROR(MATCH(A282,tbWS_2[EU_ID],0)),ws3_matching_error_msg,F282*IF(D282="Y",1,1-E282)*INDEX(tbWS_2[Activity],MATCH(A282,tbWS_2[EU_ID],0))))</f>
        <v/>
      </c>
      <c r="J282" s="44" t="str">
        <f t="shared" si="9"/>
        <v/>
      </c>
      <c r="K282" s="252" t="str">
        <f>IF(B282="","",IF(ISNA(VLOOKUP(J282,$J$8:K281,1,FALSE)),MAX($K$8:K281)+1,0))</f>
        <v/>
      </c>
      <c r="L282" s="252">
        <f>_xlfn.XLOOKUP(B282,'DEQ TAC List'!$B$3:$B$609,'DEQ TAC List'!$I$3:$I$609,"")</f>
        <v>0</v>
      </c>
    </row>
    <row r="283" spans="1:12" x14ac:dyDescent="0.25">
      <c r="A283" s="51"/>
      <c r="B283" s="195"/>
      <c r="C283" s="192" t="str">
        <f t="shared" si="8"/>
        <v/>
      </c>
      <c r="D283" s="193"/>
      <c r="E283" s="194"/>
      <c r="F283" s="234"/>
      <c r="G283" s="51"/>
      <c r="H283" s="66"/>
      <c r="I283" s="240" t="str">
        <f>IF(A283="",IF(CONCATENATE(B283,C283,D283,E283,F283,G283,H283)="","",ws3_EU_ID_blank),IF(ISERROR(MATCH(A283,tbWS_2[EU_ID],0)),ws3_matching_error_msg,F283*IF(D283="Y",1,1-E283)*INDEX(tbWS_2[Activity],MATCH(A283,tbWS_2[EU_ID],0))))</f>
        <v/>
      </c>
      <c r="J283" s="44" t="str">
        <f t="shared" si="9"/>
        <v/>
      </c>
      <c r="K283" s="252" t="str">
        <f>IF(B283="","",IF(ISNA(VLOOKUP(J283,$J$8:K282,1,FALSE)),MAX($K$8:K282)+1,0))</f>
        <v/>
      </c>
      <c r="L283" s="252">
        <f>_xlfn.XLOOKUP(B283,'DEQ TAC List'!$B$3:$B$609,'DEQ TAC List'!$I$3:$I$609,"")</f>
        <v>0</v>
      </c>
    </row>
    <row r="284" spans="1:12" x14ac:dyDescent="0.25">
      <c r="A284" s="51"/>
      <c r="B284" s="195"/>
      <c r="C284" s="192" t="str">
        <f t="shared" si="8"/>
        <v/>
      </c>
      <c r="D284" s="193"/>
      <c r="E284" s="194"/>
      <c r="F284" s="234"/>
      <c r="G284" s="51"/>
      <c r="H284" s="66"/>
      <c r="I284" s="240" t="str">
        <f>IF(A284="",IF(CONCATENATE(B284,C284,D284,E284,F284,G284,H284)="","",ws3_EU_ID_blank),IF(ISERROR(MATCH(A284,tbWS_2[EU_ID],0)),ws3_matching_error_msg,F284*IF(D284="Y",1,1-E284)*INDEX(tbWS_2[Activity],MATCH(A284,tbWS_2[EU_ID],0))))</f>
        <v/>
      </c>
      <c r="J284" s="44" t="str">
        <f t="shared" si="9"/>
        <v/>
      </c>
      <c r="K284" s="252" t="str">
        <f>IF(B284="","",IF(ISNA(VLOOKUP(J284,$J$8:K283,1,FALSE)),MAX($K$8:K283)+1,0))</f>
        <v/>
      </c>
      <c r="L284" s="252">
        <f>_xlfn.XLOOKUP(B284,'DEQ TAC List'!$B$3:$B$609,'DEQ TAC List'!$I$3:$I$609,"")</f>
        <v>0</v>
      </c>
    </row>
    <row r="285" spans="1:12" x14ac:dyDescent="0.25">
      <c r="A285" s="51"/>
      <c r="B285" s="195"/>
      <c r="C285" s="192" t="str">
        <f t="shared" si="8"/>
        <v/>
      </c>
      <c r="D285" s="193"/>
      <c r="E285" s="194"/>
      <c r="F285" s="234"/>
      <c r="G285" s="51"/>
      <c r="H285" s="66"/>
      <c r="I285" s="240" t="str">
        <f>IF(A285="",IF(CONCATENATE(B285,C285,D285,E285,F285,G285,H285)="","",ws3_EU_ID_blank),IF(ISERROR(MATCH(A285,tbWS_2[EU_ID],0)),ws3_matching_error_msg,F285*IF(D285="Y",1,1-E285)*INDEX(tbWS_2[Activity],MATCH(A285,tbWS_2[EU_ID],0))))</f>
        <v/>
      </c>
      <c r="J285" s="44" t="str">
        <f t="shared" si="9"/>
        <v/>
      </c>
      <c r="K285" s="252" t="str">
        <f>IF(B285="","",IF(ISNA(VLOOKUP(J285,$J$8:K284,1,FALSE)),MAX($K$8:K284)+1,0))</f>
        <v/>
      </c>
      <c r="L285" s="252">
        <f>_xlfn.XLOOKUP(B285,'DEQ TAC List'!$B$3:$B$609,'DEQ TAC List'!$I$3:$I$609,"")</f>
        <v>0</v>
      </c>
    </row>
    <row r="286" spans="1:12" x14ac:dyDescent="0.25">
      <c r="A286" s="51"/>
      <c r="B286" s="195"/>
      <c r="C286" s="192" t="str">
        <f t="shared" si="8"/>
        <v/>
      </c>
      <c r="D286" s="193"/>
      <c r="E286" s="194"/>
      <c r="F286" s="234"/>
      <c r="G286" s="51"/>
      <c r="H286" s="66"/>
      <c r="I286" s="240" t="str">
        <f>IF(A286="",IF(CONCATENATE(B286,C286,D286,E286,F286,G286,H286)="","",ws3_EU_ID_blank),IF(ISERROR(MATCH(A286,tbWS_2[EU_ID],0)),ws3_matching_error_msg,F286*IF(D286="Y",1,1-E286)*INDEX(tbWS_2[Activity],MATCH(A286,tbWS_2[EU_ID],0))))</f>
        <v/>
      </c>
      <c r="J286" s="44" t="str">
        <f t="shared" si="9"/>
        <v/>
      </c>
      <c r="K286" s="252" t="str">
        <f>IF(B286="","",IF(ISNA(VLOOKUP(J286,$J$8:K285,1,FALSE)),MAX($K$8:K285)+1,0))</f>
        <v/>
      </c>
      <c r="L286" s="252">
        <f>_xlfn.XLOOKUP(B286,'DEQ TAC List'!$B$3:$B$609,'DEQ TAC List'!$I$3:$I$609,"")</f>
        <v>0</v>
      </c>
    </row>
    <row r="287" spans="1:12" x14ac:dyDescent="0.25">
      <c r="A287" s="51"/>
      <c r="B287" s="195"/>
      <c r="C287" s="192" t="str">
        <f t="shared" si="8"/>
        <v/>
      </c>
      <c r="D287" s="193"/>
      <c r="E287" s="194"/>
      <c r="F287" s="234"/>
      <c r="G287" s="51"/>
      <c r="H287" s="66"/>
      <c r="I287" s="240" t="str">
        <f>IF(A287="",IF(CONCATENATE(B287,C287,D287,E287,F287,G287,H287)="","",ws3_EU_ID_blank),IF(ISERROR(MATCH(A287,tbWS_2[EU_ID],0)),ws3_matching_error_msg,F287*IF(D287="Y",1,1-E287)*INDEX(tbWS_2[Activity],MATCH(A287,tbWS_2[EU_ID],0))))</f>
        <v/>
      </c>
      <c r="J287" s="44" t="str">
        <f t="shared" si="9"/>
        <v/>
      </c>
      <c r="K287" s="252" t="str">
        <f>IF(B287="","",IF(ISNA(VLOOKUP(J287,$J$8:K286,1,FALSE)),MAX($K$8:K286)+1,0))</f>
        <v/>
      </c>
      <c r="L287" s="252">
        <f>_xlfn.XLOOKUP(B287,'DEQ TAC List'!$B$3:$B$609,'DEQ TAC List'!$I$3:$I$609,"")</f>
        <v>0</v>
      </c>
    </row>
    <row r="288" spans="1:12" x14ac:dyDescent="0.25">
      <c r="A288" s="51"/>
      <c r="B288" s="195"/>
      <c r="C288" s="192" t="str">
        <f t="shared" si="8"/>
        <v/>
      </c>
      <c r="D288" s="193"/>
      <c r="E288" s="194"/>
      <c r="F288" s="234"/>
      <c r="G288" s="51"/>
      <c r="H288" s="66"/>
      <c r="I288" s="240" t="str">
        <f>IF(A288="",IF(CONCATENATE(B288,C288,D288,E288,F288,G288,H288)="","",ws3_EU_ID_blank),IF(ISERROR(MATCH(A288,tbWS_2[EU_ID],0)),ws3_matching_error_msg,F288*IF(D288="Y",1,1-E288)*INDEX(tbWS_2[Activity],MATCH(A288,tbWS_2[EU_ID],0))))</f>
        <v/>
      </c>
      <c r="J288" s="44" t="str">
        <f t="shared" si="9"/>
        <v/>
      </c>
      <c r="K288" s="252" t="str">
        <f>IF(B288="","",IF(ISNA(VLOOKUP(J288,$J$8:K287,1,FALSE)),MAX($K$8:K287)+1,0))</f>
        <v/>
      </c>
      <c r="L288" s="252">
        <f>_xlfn.XLOOKUP(B288,'DEQ TAC List'!$B$3:$B$609,'DEQ TAC List'!$I$3:$I$609,"")</f>
        <v>0</v>
      </c>
    </row>
    <row r="289" spans="1:12" x14ac:dyDescent="0.25">
      <c r="A289" s="51"/>
      <c r="B289" s="195"/>
      <c r="C289" s="192" t="str">
        <f t="shared" si="8"/>
        <v/>
      </c>
      <c r="D289" s="193"/>
      <c r="E289" s="194"/>
      <c r="F289" s="234"/>
      <c r="G289" s="51"/>
      <c r="H289" s="66"/>
      <c r="I289" s="240" t="str">
        <f>IF(A289="",IF(CONCATENATE(B289,C289,D289,E289,F289,G289,H289)="","",ws3_EU_ID_blank),IF(ISERROR(MATCH(A289,tbWS_2[EU_ID],0)),ws3_matching_error_msg,F289*IF(D289="Y",1,1-E289)*INDEX(tbWS_2[Activity],MATCH(A289,tbWS_2[EU_ID],0))))</f>
        <v/>
      </c>
      <c r="J289" s="44" t="str">
        <f t="shared" si="9"/>
        <v/>
      </c>
      <c r="K289" s="252" t="str">
        <f>IF(B289="","",IF(ISNA(VLOOKUP(J289,$J$8:K288,1,FALSE)),MAX($K$8:K288)+1,0))</f>
        <v/>
      </c>
      <c r="L289" s="252">
        <f>_xlfn.XLOOKUP(B289,'DEQ TAC List'!$B$3:$B$609,'DEQ TAC List'!$I$3:$I$609,"")</f>
        <v>0</v>
      </c>
    </row>
    <row r="290" spans="1:12" x14ac:dyDescent="0.25">
      <c r="A290" s="51"/>
      <c r="B290" s="195"/>
      <c r="C290" s="192" t="str">
        <f t="shared" si="8"/>
        <v/>
      </c>
      <c r="D290" s="193"/>
      <c r="E290" s="194"/>
      <c r="F290" s="234"/>
      <c r="G290" s="51"/>
      <c r="H290" s="66"/>
      <c r="I290" s="240" t="str">
        <f>IF(A290="",IF(CONCATENATE(B290,C290,D290,E290,F290,G290,H290)="","",ws3_EU_ID_blank),IF(ISERROR(MATCH(A290,tbWS_2[EU_ID],0)),ws3_matching_error_msg,F290*IF(D290="Y",1,1-E290)*INDEX(tbWS_2[Activity],MATCH(A290,tbWS_2[EU_ID],0))))</f>
        <v/>
      </c>
      <c r="J290" s="44" t="str">
        <f t="shared" si="9"/>
        <v/>
      </c>
      <c r="K290" s="252" t="str">
        <f>IF(B290="","",IF(ISNA(VLOOKUP(J290,$J$8:K289,1,FALSE)),MAX($K$8:K289)+1,0))</f>
        <v/>
      </c>
      <c r="L290" s="252">
        <f>_xlfn.XLOOKUP(B290,'DEQ TAC List'!$B$3:$B$609,'DEQ TAC List'!$I$3:$I$609,"")</f>
        <v>0</v>
      </c>
    </row>
    <row r="291" spans="1:12" x14ac:dyDescent="0.25">
      <c r="A291" s="51"/>
      <c r="B291" s="195"/>
      <c r="C291" s="192" t="str">
        <f t="shared" si="8"/>
        <v/>
      </c>
      <c r="D291" s="193"/>
      <c r="E291" s="194"/>
      <c r="F291" s="234"/>
      <c r="G291" s="51"/>
      <c r="H291" s="66"/>
      <c r="I291" s="240" t="str">
        <f>IF(A291="",IF(CONCATENATE(B291,C291,D291,E291,F291,G291,H291)="","",ws3_EU_ID_blank),IF(ISERROR(MATCH(A291,tbWS_2[EU_ID],0)),ws3_matching_error_msg,F291*IF(D291="Y",1,1-E291)*INDEX(tbWS_2[Activity],MATCH(A291,tbWS_2[EU_ID],0))))</f>
        <v/>
      </c>
      <c r="J291" s="44" t="str">
        <f t="shared" si="9"/>
        <v/>
      </c>
      <c r="K291" s="252" t="str">
        <f>IF(B291="","",IF(ISNA(VLOOKUP(J291,$J$8:K290,1,FALSE)),MAX($K$8:K290)+1,0))</f>
        <v/>
      </c>
      <c r="L291" s="252">
        <f>_xlfn.XLOOKUP(B291,'DEQ TAC List'!$B$3:$B$609,'DEQ TAC List'!$I$3:$I$609,"")</f>
        <v>0</v>
      </c>
    </row>
    <row r="292" spans="1:12" x14ac:dyDescent="0.25">
      <c r="A292" s="51"/>
      <c r="B292" s="195"/>
      <c r="C292" s="192" t="str">
        <f t="shared" si="8"/>
        <v/>
      </c>
      <c r="D292" s="193"/>
      <c r="E292" s="194"/>
      <c r="F292" s="234"/>
      <c r="G292" s="51"/>
      <c r="H292" s="66"/>
      <c r="I292" s="240" t="str">
        <f>IF(A292="",IF(CONCATENATE(B292,C292,D292,E292,F292,G292,H292)="","",ws3_EU_ID_blank),IF(ISERROR(MATCH(A292,tbWS_2[EU_ID],0)),ws3_matching_error_msg,F292*IF(D292="Y",1,1-E292)*INDEX(tbWS_2[Activity],MATCH(A292,tbWS_2[EU_ID],0))))</f>
        <v/>
      </c>
      <c r="J292" s="44" t="str">
        <f t="shared" si="9"/>
        <v/>
      </c>
      <c r="K292" s="252" t="str">
        <f>IF(B292="","",IF(ISNA(VLOOKUP(J292,$J$8:K291,1,FALSE)),MAX($K$8:K291)+1,0))</f>
        <v/>
      </c>
      <c r="L292" s="252">
        <f>_xlfn.XLOOKUP(B292,'DEQ TAC List'!$B$3:$B$609,'DEQ TAC List'!$I$3:$I$609,"")</f>
        <v>0</v>
      </c>
    </row>
    <row r="293" spans="1:12" x14ac:dyDescent="0.25">
      <c r="A293" s="51"/>
      <c r="B293" s="195"/>
      <c r="C293" s="192" t="str">
        <f t="shared" si="8"/>
        <v/>
      </c>
      <c r="D293" s="193"/>
      <c r="E293" s="194"/>
      <c r="F293" s="234"/>
      <c r="G293" s="51"/>
      <c r="H293" s="66"/>
      <c r="I293" s="240" t="str">
        <f>IF(A293="",IF(CONCATENATE(B293,C293,D293,E293,F293,G293,H293)="","",ws3_EU_ID_blank),IF(ISERROR(MATCH(A293,tbWS_2[EU_ID],0)),ws3_matching_error_msg,F293*IF(D293="Y",1,1-E293)*INDEX(tbWS_2[Activity],MATCH(A293,tbWS_2[EU_ID],0))))</f>
        <v/>
      </c>
      <c r="J293" s="44" t="str">
        <f t="shared" si="9"/>
        <v/>
      </c>
      <c r="K293" s="252" t="str">
        <f>IF(B293="","",IF(ISNA(VLOOKUP(J293,$J$8:K292,1,FALSE)),MAX($K$8:K292)+1,0))</f>
        <v/>
      </c>
      <c r="L293" s="252">
        <f>_xlfn.XLOOKUP(B293,'DEQ TAC List'!$B$3:$B$609,'DEQ TAC List'!$I$3:$I$609,"")</f>
        <v>0</v>
      </c>
    </row>
    <row r="294" spans="1:12" x14ac:dyDescent="0.25">
      <c r="A294" s="51"/>
      <c r="B294" s="195"/>
      <c r="C294" s="192" t="str">
        <f t="shared" si="8"/>
        <v/>
      </c>
      <c r="D294" s="193"/>
      <c r="E294" s="194"/>
      <c r="F294" s="234"/>
      <c r="G294" s="51"/>
      <c r="H294" s="66"/>
      <c r="I294" s="240" t="str">
        <f>IF(A294="",IF(CONCATENATE(B294,C294,D294,E294,F294,G294,H294)="","",ws3_EU_ID_blank),IF(ISERROR(MATCH(A294,tbWS_2[EU_ID],0)),ws3_matching_error_msg,F294*IF(D294="Y",1,1-E294)*INDEX(tbWS_2[Activity],MATCH(A294,tbWS_2[EU_ID],0))))</f>
        <v/>
      </c>
      <c r="J294" s="44" t="str">
        <f t="shared" si="9"/>
        <v/>
      </c>
      <c r="K294" s="252" t="str">
        <f>IF(B294="","",IF(ISNA(VLOOKUP(J294,$J$8:K293,1,FALSE)),MAX($K$8:K293)+1,0))</f>
        <v/>
      </c>
      <c r="L294" s="252">
        <f>_xlfn.XLOOKUP(B294,'DEQ TAC List'!$B$3:$B$609,'DEQ TAC List'!$I$3:$I$609,"")</f>
        <v>0</v>
      </c>
    </row>
    <row r="295" spans="1:12" x14ac:dyDescent="0.25">
      <c r="A295" s="51"/>
      <c r="B295" s="195"/>
      <c r="C295" s="192" t="str">
        <f t="shared" si="8"/>
        <v/>
      </c>
      <c r="D295" s="193"/>
      <c r="E295" s="194"/>
      <c r="F295" s="234"/>
      <c r="G295" s="51"/>
      <c r="H295" s="66"/>
      <c r="I295" s="240" t="str">
        <f>IF(A295="",IF(CONCATENATE(B295,C295,D295,E295,F295,G295,H295)="","",ws3_EU_ID_blank),IF(ISERROR(MATCH(A295,tbWS_2[EU_ID],0)),ws3_matching_error_msg,F295*IF(D295="Y",1,1-E295)*INDEX(tbWS_2[Activity],MATCH(A295,tbWS_2[EU_ID],0))))</f>
        <v/>
      </c>
      <c r="J295" s="44" t="str">
        <f t="shared" si="9"/>
        <v/>
      </c>
      <c r="K295" s="252" t="str">
        <f>IF(B295="","",IF(ISNA(VLOOKUP(J295,$J$8:K294,1,FALSE)),MAX($K$8:K294)+1,0))</f>
        <v/>
      </c>
      <c r="L295" s="252">
        <f>_xlfn.XLOOKUP(B295,'DEQ TAC List'!$B$3:$B$609,'DEQ TAC List'!$I$3:$I$609,"")</f>
        <v>0</v>
      </c>
    </row>
    <row r="296" spans="1:12" x14ac:dyDescent="0.25">
      <c r="A296" s="51"/>
      <c r="B296" s="195"/>
      <c r="C296" s="192" t="str">
        <f t="shared" si="8"/>
        <v/>
      </c>
      <c r="D296" s="193"/>
      <c r="E296" s="194"/>
      <c r="F296" s="234"/>
      <c r="G296" s="51"/>
      <c r="H296" s="66"/>
      <c r="I296" s="240" t="str">
        <f>IF(A296="",IF(CONCATENATE(B296,C296,D296,E296,F296,G296,H296)="","",ws3_EU_ID_blank),IF(ISERROR(MATCH(A296,tbWS_2[EU_ID],0)),ws3_matching_error_msg,F296*IF(D296="Y",1,1-E296)*INDEX(tbWS_2[Activity],MATCH(A296,tbWS_2[EU_ID],0))))</f>
        <v/>
      </c>
      <c r="J296" s="44" t="str">
        <f t="shared" si="9"/>
        <v/>
      </c>
      <c r="K296" s="252" t="str">
        <f>IF(B296="","",IF(ISNA(VLOOKUP(J296,$J$8:K295,1,FALSE)),MAX($K$8:K295)+1,0))</f>
        <v/>
      </c>
      <c r="L296" s="252">
        <f>_xlfn.XLOOKUP(B296,'DEQ TAC List'!$B$3:$B$609,'DEQ TAC List'!$I$3:$I$609,"")</f>
        <v>0</v>
      </c>
    </row>
    <row r="297" spans="1:12" x14ac:dyDescent="0.25">
      <c r="A297" s="51"/>
      <c r="B297" s="195"/>
      <c r="C297" s="192" t="str">
        <f t="shared" si="8"/>
        <v/>
      </c>
      <c r="D297" s="193"/>
      <c r="E297" s="194"/>
      <c r="F297" s="234"/>
      <c r="G297" s="51"/>
      <c r="H297" s="66"/>
      <c r="I297" s="240" t="str">
        <f>IF(A297="",IF(CONCATENATE(B297,C297,D297,E297,F297,G297,H297)="","",ws3_EU_ID_blank),IF(ISERROR(MATCH(A297,tbWS_2[EU_ID],0)),ws3_matching_error_msg,F297*IF(D297="Y",1,1-E297)*INDEX(tbWS_2[Activity],MATCH(A297,tbWS_2[EU_ID],0))))</f>
        <v/>
      </c>
      <c r="J297" s="44" t="str">
        <f t="shared" si="9"/>
        <v/>
      </c>
      <c r="K297" s="252" t="str">
        <f>IF(B297="","",IF(ISNA(VLOOKUP(J297,$J$8:K296,1,FALSE)),MAX($K$8:K296)+1,0))</f>
        <v/>
      </c>
      <c r="L297" s="252">
        <f>_xlfn.XLOOKUP(B297,'DEQ TAC List'!$B$3:$B$609,'DEQ TAC List'!$I$3:$I$609,"")</f>
        <v>0</v>
      </c>
    </row>
    <row r="298" spans="1:12" x14ac:dyDescent="0.25">
      <c r="A298" s="51"/>
      <c r="B298" s="195"/>
      <c r="C298" s="192" t="str">
        <f t="shared" si="8"/>
        <v/>
      </c>
      <c r="D298" s="193"/>
      <c r="E298" s="194"/>
      <c r="F298" s="234"/>
      <c r="G298" s="51"/>
      <c r="H298" s="66"/>
      <c r="I298" s="240" t="str">
        <f>IF(A298="",IF(CONCATENATE(B298,C298,D298,E298,F298,G298,H298)="","",ws3_EU_ID_blank),IF(ISERROR(MATCH(A298,tbWS_2[EU_ID],0)),ws3_matching_error_msg,F298*IF(D298="Y",1,1-E298)*INDEX(tbWS_2[Activity],MATCH(A298,tbWS_2[EU_ID],0))))</f>
        <v/>
      </c>
      <c r="J298" s="44" t="str">
        <f t="shared" si="9"/>
        <v/>
      </c>
      <c r="K298" s="252" t="str">
        <f>IF(B298="","",IF(ISNA(VLOOKUP(J298,$J$8:K297,1,FALSE)),MAX($K$8:K297)+1,0))</f>
        <v/>
      </c>
      <c r="L298" s="252">
        <f>_xlfn.XLOOKUP(B298,'DEQ TAC List'!$B$3:$B$609,'DEQ TAC List'!$I$3:$I$609,"")</f>
        <v>0</v>
      </c>
    </row>
    <row r="299" spans="1:12" x14ac:dyDescent="0.25">
      <c r="A299" s="51"/>
      <c r="B299" s="195"/>
      <c r="C299" s="192" t="str">
        <f t="shared" si="8"/>
        <v/>
      </c>
      <c r="D299" s="193"/>
      <c r="E299" s="194"/>
      <c r="F299" s="234"/>
      <c r="G299" s="51"/>
      <c r="H299" s="66"/>
      <c r="I299" s="240" t="str">
        <f>IF(A299="",IF(CONCATENATE(B299,C299,D299,E299,F299,G299,H299)="","",ws3_EU_ID_blank),IF(ISERROR(MATCH(A299,tbWS_2[EU_ID],0)),ws3_matching_error_msg,F299*IF(D299="Y",1,1-E299)*INDEX(tbWS_2[Activity],MATCH(A299,tbWS_2[EU_ID],0))))</f>
        <v/>
      </c>
      <c r="J299" s="44" t="str">
        <f t="shared" si="9"/>
        <v/>
      </c>
      <c r="K299" s="252" t="str">
        <f>IF(B299="","",IF(ISNA(VLOOKUP(J299,$J$8:K298,1,FALSE)),MAX($K$8:K298)+1,0))</f>
        <v/>
      </c>
      <c r="L299" s="252">
        <f>_xlfn.XLOOKUP(B299,'DEQ TAC List'!$B$3:$B$609,'DEQ TAC List'!$I$3:$I$609,"")</f>
        <v>0</v>
      </c>
    </row>
    <row r="300" spans="1:12" x14ac:dyDescent="0.25">
      <c r="A300" s="51"/>
      <c r="B300" s="195"/>
      <c r="C300" s="192" t="str">
        <f t="shared" si="8"/>
        <v/>
      </c>
      <c r="D300" s="193"/>
      <c r="E300" s="194"/>
      <c r="F300" s="234"/>
      <c r="G300" s="51"/>
      <c r="H300" s="66"/>
      <c r="I300" s="240" t="str">
        <f>IF(A300="",IF(CONCATENATE(B300,C300,D300,E300,F300,G300,H300)="","",ws3_EU_ID_blank),IF(ISERROR(MATCH(A300,tbWS_2[EU_ID],0)),ws3_matching_error_msg,F300*IF(D300="Y",1,1-E300)*INDEX(tbWS_2[Activity],MATCH(A300,tbWS_2[EU_ID],0))))</f>
        <v/>
      </c>
      <c r="J300" s="44" t="str">
        <f t="shared" si="9"/>
        <v/>
      </c>
      <c r="K300" s="252" t="str">
        <f>IF(B300="","",IF(ISNA(VLOOKUP(J300,$J$8:K299,1,FALSE)),MAX($K$8:K299)+1,0))</f>
        <v/>
      </c>
      <c r="L300" s="252">
        <f>_xlfn.XLOOKUP(B300,'DEQ TAC List'!$B$3:$B$609,'DEQ TAC List'!$I$3:$I$609,"")</f>
        <v>0</v>
      </c>
    </row>
    <row r="301" spans="1:12" x14ac:dyDescent="0.25">
      <c r="A301" s="51"/>
      <c r="B301" s="195"/>
      <c r="C301" s="192" t="str">
        <f t="shared" si="8"/>
        <v/>
      </c>
      <c r="D301" s="193"/>
      <c r="E301" s="194"/>
      <c r="F301" s="234"/>
      <c r="G301" s="51"/>
      <c r="H301" s="66"/>
      <c r="I301" s="240" t="str">
        <f>IF(A301="",IF(CONCATENATE(B301,C301,D301,E301,F301,G301,H301)="","",ws3_EU_ID_blank),IF(ISERROR(MATCH(A301,tbWS_2[EU_ID],0)),ws3_matching_error_msg,F301*IF(D301="Y",1,1-E301)*INDEX(tbWS_2[Activity],MATCH(A301,tbWS_2[EU_ID],0))))</f>
        <v/>
      </c>
      <c r="J301" s="44" t="str">
        <f t="shared" si="9"/>
        <v/>
      </c>
      <c r="K301" s="252" t="str">
        <f>IF(B301="","",IF(ISNA(VLOOKUP(J301,$J$8:K300,1,FALSE)),MAX($K$8:K300)+1,0))</f>
        <v/>
      </c>
      <c r="L301" s="252">
        <f>_xlfn.XLOOKUP(B301,'DEQ TAC List'!$B$3:$B$609,'DEQ TAC List'!$I$3:$I$609,"")</f>
        <v>0</v>
      </c>
    </row>
    <row r="302" spans="1:12" x14ac:dyDescent="0.25">
      <c r="A302" s="51"/>
      <c r="B302" s="195"/>
      <c r="C302" s="192" t="str">
        <f t="shared" si="8"/>
        <v/>
      </c>
      <c r="D302" s="193"/>
      <c r="E302" s="194"/>
      <c r="F302" s="234"/>
      <c r="G302" s="51"/>
      <c r="H302" s="66"/>
      <c r="I302" s="240" t="str">
        <f>IF(A302="",IF(CONCATENATE(B302,C302,D302,E302,F302,G302,H302)="","",ws3_EU_ID_blank),IF(ISERROR(MATCH(A302,tbWS_2[EU_ID],0)),ws3_matching_error_msg,F302*IF(D302="Y",1,1-E302)*INDEX(tbWS_2[Activity],MATCH(A302,tbWS_2[EU_ID],0))))</f>
        <v/>
      </c>
      <c r="J302" s="44" t="str">
        <f t="shared" si="9"/>
        <v/>
      </c>
      <c r="K302" s="252" t="str">
        <f>IF(B302="","",IF(ISNA(VLOOKUP(J302,$J$8:K301,1,FALSE)),MAX($K$8:K301)+1,0))</f>
        <v/>
      </c>
      <c r="L302" s="252">
        <f>_xlfn.XLOOKUP(B302,'DEQ TAC List'!$B$3:$B$609,'DEQ TAC List'!$I$3:$I$609,"")</f>
        <v>0</v>
      </c>
    </row>
    <row r="303" spans="1:12" x14ac:dyDescent="0.25">
      <c r="A303" s="51"/>
      <c r="B303" s="195"/>
      <c r="C303" s="192" t="str">
        <f t="shared" si="8"/>
        <v/>
      </c>
      <c r="D303" s="193"/>
      <c r="E303" s="194"/>
      <c r="F303" s="234"/>
      <c r="G303" s="51"/>
      <c r="H303" s="66"/>
      <c r="I303" s="240" t="str">
        <f>IF(A303="",IF(CONCATENATE(B303,C303,D303,E303,F303,G303,H303)="","",ws3_EU_ID_blank),IF(ISERROR(MATCH(A303,tbWS_2[EU_ID],0)),ws3_matching_error_msg,F303*IF(D303="Y",1,1-E303)*INDEX(tbWS_2[Activity],MATCH(A303,tbWS_2[EU_ID],0))))</f>
        <v/>
      </c>
      <c r="J303" s="44" t="str">
        <f t="shared" si="9"/>
        <v/>
      </c>
      <c r="K303" s="252" t="str">
        <f>IF(B303="","",IF(ISNA(VLOOKUP(J303,$J$8:K302,1,FALSE)),MAX($K$8:K302)+1,0))</f>
        <v/>
      </c>
      <c r="L303" s="252">
        <f>_xlfn.XLOOKUP(B303,'DEQ TAC List'!$B$3:$B$609,'DEQ TAC List'!$I$3:$I$609,"")</f>
        <v>0</v>
      </c>
    </row>
    <row r="304" spans="1:12" x14ac:dyDescent="0.25">
      <c r="A304" s="51"/>
      <c r="B304" s="195"/>
      <c r="C304" s="192" t="str">
        <f t="shared" si="8"/>
        <v/>
      </c>
      <c r="D304" s="193"/>
      <c r="E304" s="194"/>
      <c r="F304" s="234"/>
      <c r="G304" s="51"/>
      <c r="H304" s="66"/>
      <c r="I304" s="240" t="str">
        <f>IF(A304="",IF(CONCATENATE(B304,C304,D304,E304,F304,G304,H304)="","",ws3_EU_ID_blank),IF(ISERROR(MATCH(A304,tbWS_2[EU_ID],0)),ws3_matching_error_msg,F304*IF(D304="Y",1,1-E304)*INDEX(tbWS_2[Activity],MATCH(A304,tbWS_2[EU_ID],0))))</f>
        <v/>
      </c>
      <c r="J304" s="44" t="str">
        <f t="shared" si="9"/>
        <v/>
      </c>
      <c r="K304" s="252" t="str">
        <f>IF(B304="","",IF(ISNA(VLOOKUP(J304,$J$8:K303,1,FALSE)),MAX($K$8:K303)+1,0))</f>
        <v/>
      </c>
      <c r="L304" s="252">
        <f>_xlfn.XLOOKUP(B304,'DEQ TAC List'!$B$3:$B$609,'DEQ TAC List'!$I$3:$I$609,"")</f>
        <v>0</v>
      </c>
    </row>
    <row r="305" spans="1:12" x14ac:dyDescent="0.25">
      <c r="A305" s="51"/>
      <c r="B305" s="195"/>
      <c r="C305" s="192" t="str">
        <f t="shared" si="8"/>
        <v/>
      </c>
      <c r="D305" s="193"/>
      <c r="E305" s="194"/>
      <c r="F305" s="234"/>
      <c r="G305" s="51"/>
      <c r="H305" s="66"/>
      <c r="I305" s="240" t="str">
        <f>IF(A305="",IF(CONCATENATE(B305,C305,D305,E305,F305,G305,H305)="","",ws3_EU_ID_blank),IF(ISERROR(MATCH(A305,tbWS_2[EU_ID],0)),ws3_matching_error_msg,F305*IF(D305="Y",1,1-E305)*INDEX(tbWS_2[Activity],MATCH(A305,tbWS_2[EU_ID],0))))</f>
        <v/>
      </c>
      <c r="J305" s="44" t="str">
        <f t="shared" si="9"/>
        <v/>
      </c>
      <c r="K305" s="252" t="str">
        <f>IF(B305="","",IF(ISNA(VLOOKUP(J305,$J$8:K304,1,FALSE)),MAX($K$8:K304)+1,0))</f>
        <v/>
      </c>
      <c r="L305" s="252">
        <f>_xlfn.XLOOKUP(B305,'DEQ TAC List'!$B$3:$B$609,'DEQ TAC List'!$I$3:$I$609,"")</f>
        <v>0</v>
      </c>
    </row>
    <row r="306" spans="1:12" x14ac:dyDescent="0.25">
      <c r="A306" s="51"/>
      <c r="B306" s="195"/>
      <c r="C306" s="192" t="str">
        <f t="shared" ref="C306:C369" si="10">IFERROR(INDEX(chemical_names,MATCH(TEXT(B306,"0"),CAS_numbers,0)),"")</f>
        <v/>
      </c>
      <c r="D306" s="193"/>
      <c r="E306" s="194"/>
      <c r="F306" s="234"/>
      <c r="G306" s="51"/>
      <c r="H306" s="66"/>
      <c r="I306" s="240" t="str">
        <f>IF(A306="",IF(CONCATENATE(B306,C306,D306,E306,F306,G306,H306)="","",ws3_EU_ID_blank),IF(ISERROR(MATCH(A306,tbWS_2[EU_ID],0)),ws3_matching_error_msg,F306*IF(D306="Y",1,1-E306)*INDEX(tbWS_2[Activity],MATCH(A306,tbWS_2[EU_ID],0))))</f>
        <v/>
      </c>
      <c r="J306" s="44" t="str">
        <f t="shared" ref="J306:J369" si="11">IF(AND(B306="",C306=""),"",IFERROR(IF(OR(B306="",B306="No CAS"),INDEX(sequence_IDs,MATCH(C306,chemical_names,0)),INDEX(sequence_IDs,MATCH(B306,CAS_numbers,0))),"?"))</f>
        <v/>
      </c>
      <c r="K306" s="252" t="str">
        <f>IF(B306="","",IF(ISNA(VLOOKUP(J306,$J$8:K305,1,FALSE)),MAX($K$8:K305)+1,0))</f>
        <v/>
      </c>
      <c r="L306" s="252">
        <f>_xlfn.XLOOKUP(B306,'DEQ TAC List'!$B$3:$B$609,'DEQ TAC List'!$I$3:$I$609,"")</f>
        <v>0</v>
      </c>
    </row>
    <row r="307" spans="1:12" x14ac:dyDescent="0.25">
      <c r="A307" s="51"/>
      <c r="B307" s="195"/>
      <c r="C307" s="192" t="str">
        <f t="shared" si="10"/>
        <v/>
      </c>
      <c r="D307" s="193"/>
      <c r="E307" s="194"/>
      <c r="F307" s="234"/>
      <c r="G307" s="51"/>
      <c r="H307" s="66"/>
      <c r="I307" s="240" t="str">
        <f>IF(A307="",IF(CONCATENATE(B307,C307,D307,E307,F307,G307,H307)="","",ws3_EU_ID_blank),IF(ISERROR(MATCH(A307,tbWS_2[EU_ID],0)),ws3_matching_error_msg,F307*IF(D307="Y",1,1-E307)*INDEX(tbWS_2[Activity],MATCH(A307,tbWS_2[EU_ID],0))))</f>
        <v/>
      </c>
      <c r="J307" s="44" t="str">
        <f t="shared" si="11"/>
        <v/>
      </c>
      <c r="K307" s="252" t="str">
        <f>IF(B307="","",IF(ISNA(VLOOKUP(J307,$J$8:K306,1,FALSE)),MAX($K$8:K306)+1,0))</f>
        <v/>
      </c>
      <c r="L307" s="252">
        <f>_xlfn.XLOOKUP(B307,'DEQ TAC List'!$B$3:$B$609,'DEQ TAC List'!$I$3:$I$609,"")</f>
        <v>0</v>
      </c>
    </row>
    <row r="308" spans="1:12" x14ac:dyDescent="0.25">
      <c r="A308" s="51"/>
      <c r="B308" s="195"/>
      <c r="C308" s="192" t="str">
        <f t="shared" si="10"/>
        <v/>
      </c>
      <c r="D308" s="193"/>
      <c r="E308" s="194"/>
      <c r="F308" s="234"/>
      <c r="G308" s="51"/>
      <c r="H308" s="66"/>
      <c r="I308" s="240" t="str">
        <f>IF(A308="",IF(CONCATENATE(B308,C308,D308,E308,F308,G308,H308)="","",ws3_EU_ID_blank),IF(ISERROR(MATCH(A308,tbWS_2[EU_ID],0)),ws3_matching_error_msg,F308*IF(D308="Y",1,1-E308)*INDEX(tbWS_2[Activity],MATCH(A308,tbWS_2[EU_ID],0))))</f>
        <v/>
      </c>
      <c r="J308" s="44" t="str">
        <f t="shared" si="11"/>
        <v/>
      </c>
      <c r="K308" s="252" t="str">
        <f>IF(B308="","",IF(ISNA(VLOOKUP(J308,$J$8:K307,1,FALSE)),MAX($K$8:K307)+1,0))</f>
        <v/>
      </c>
      <c r="L308" s="252">
        <f>_xlfn.XLOOKUP(B308,'DEQ TAC List'!$B$3:$B$609,'DEQ TAC List'!$I$3:$I$609,"")</f>
        <v>0</v>
      </c>
    </row>
    <row r="309" spans="1:12" x14ac:dyDescent="0.25">
      <c r="A309" s="51"/>
      <c r="B309" s="195"/>
      <c r="C309" s="192" t="str">
        <f t="shared" si="10"/>
        <v/>
      </c>
      <c r="D309" s="193"/>
      <c r="E309" s="194"/>
      <c r="F309" s="234"/>
      <c r="G309" s="51"/>
      <c r="H309" s="66"/>
      <c r="I309" s="240" t="str">
        <f>IF(A309="",IF(CONCATENATE(B309,C309,D309,E309,F309,G309,H309)="","",ws3_EU_ID_blank),IF(ISERROR(MATCH(A309,tbWS_2[EU_ID],0)),ws3_matching_error_msg,F309*IF(D309="Y",1,1-E309)*INDEX(tbWS_2[Activity],MATCH(A309,tbWS_2[EU_ID],0))))</f>
        <v/>
      </c>
      <c r="J309" s="44" t="str">
        <f t="shared" si="11"/>
        <v/>
      </c>
      <c r="K309" s="252" t="str">
        <f>IF(B309="","",IF(ISNA(VLOOKUP(J309,$J$8:K308,1,FALSE)),MAX($K$8:K308)+1,0))</f>
        <v/>
      </c>
      <c r="L309" s="252">
        <f>_xlfn.XLOOKUP(B309,'DEQ TAC List'!$B$3:$B$609,'DEQ TAC List'!$I$3:$I$609,"")</f>
        <v>0</v>
      </c>
    </row>
    <row r="310" spans="1:12" x14ac:dyDescent="0.25">
      <c r="A310" s="51"/>
      <c r="B310" s="195"/>
      <c r="C310" s="192" t="str">
        <f t="shared" si="10"/>
        <v/>
      </c>
      <c r="D310" s="193"/>
      <c r="E310" s="194"/>
      <c r="F310" s="234"/>
      <c r="G310" s="51"/>
      <c r="H310" s="66"/>
      <c r="I310" s="240" t="str">
        <f>IF(A310="",IF(CONCATENATE(B310,C310,D310,E310,F310,G310,H310)="","",ws3_EU_ID_blank),IF(ISERROR(MATCH(A310,tbWS_2[EU_ID],0)),ws3_matching_error_msg,F310*IF(D310="Y",1,1-E310)*INDEX(tbWS_2[Activity],MATCH(A310,tbWS_2[EU_ID],0))))</f>
        <v/>
      </c>
      <c r="J310" s="44" t="str">
        <f t="shared" si="11"/>
        <v/>
      </c>
      <c r="K310" s="252" t="str">
        <f>IF(B310="","",IF(ISNA(VLOOKUP(J310,$J$8:K309,1,FALSE)),MAX($K$8:K309)+1,0))</f>
        <v/>
      </c>
      <c r="L310" s="252">
        <f>_xlfn.XLOOKUP(B310,'DEQ TAC List'!$B$3:$B$609,'DEQ TAC List'!$I$3:$I$609,"")</f>
        <v>0</v>
      </c>
    </row>
    <row r="311" spans="1:12" x14ac:dyDescent="0.25">
      <c r="A311" s="51"/>
      <c r="B311" s="195"/>
      <c r="C311" s="192" t="str">
        <f t="shared" si="10"/>
        <v/>
      </c>
      <c r="D311" s="193"/>
      <c r="E311" s="194"/>
      <c r="F311" s="234"/>
      <c r="G311" s="51"/>
      <c r="H311" s="66"/>
      <c r="I311" s="240" t="str">
        <f>IF(A311="",IF(CONCATENATE(B311,C311,D311,E311,F311,G311,H311)="","",ws3_EU_ID_blank),IF(ISERROR(MATCH(A311,tbWS_2[EU_ID],0)),ws3_matching_error_msg,F311*IF(D311="Y",1,1-E311)*INDEX(tbWS_2[Activity],MATCH(A311,tbWS_2[EU_ID],0))))</f>
        <v/>
      </c>
      <c r="J311" s="44" t="str">
        <f t="shared" si="11"/>
        <v/>
      </c>
      <c r="K311" s="252" t="str">
        <f>IF(B311="","",IF(ISNA(VLOOKUP(J311,$J$8:K310,1,FALSE)),MAX($K$8:K310)+1,0))</f>
        <v/>
      </c>
      <c r="L311" s="252">
        <f>_xlfn.XLOOKUP(B311,'DEQ TAC List'!$B$3:$B$609,'DEQ TAC List'!$I$3:$I$609,"")</f>
        <v>0</v>
      </c>
    </row>
    <row r="312" spans="1:12" x14ac:dyDescent="0.25">
      <c r="A312" s="51"/>
      <c r="B312" s="195"/>
      <c r="C312" s="192" t="str">
        <f t="shared" si="10"/>
        <v/>
      </c>
      <c r="D312" s="193"/>
      <c r="E312" s="194"/>
      <c r="F312" s="234"/>
      <c r="G312" s="51"/>
      <c r="H312" s="66"/>
      <c r="I312" s="240" t="str">
        <f>IF(A312="",IF(CONCATENATE(B312,C312,D312,E312,F312,G312,H312)="","",ws3_EU_ID_blank),IF(ISERROR(MATCH(A312,tbWS_2[EU_ID],0)),ws3_matching_error_msg,F312*IF(D312="Y",1,1-E312)*INDEX(tbWS_2[Activity],MATCH(A312,tbWS_2[EU_ID],0))))</f>
        <v/>
      </c>
      <c r="J312" s="44" t="str">
        <f t="shared" si="11"/>
        <v/>
      </c>
      <c r="K312" s="252" t="str">
        <f>IF(B312="","",IF(ISNA(VLOOKUP(J312,$J$8:K311,1,FALSE)),MAX($K$8:K311)+1,0))</f>
        <v/>
      </c>
      <c r="L312" s="252">
        <f>_xlfn.XLOOKUP(B312,'DEQ TAC List'!$B$3:$B$609,'DEQ TAC List'!$I$3:$I$609,"")</f>
        <v>0</v>
      </c>
    </row>
    <row r="313" spans="1:12" x14ac:dyDescent="0.25">
      <c r="A313" s="51"/>
      <c r="B313" s="195"/>
      <c r="C313" s="192" t="str">
        <f t="shared" si="10"/>
        <v/>
      </c>
      <c r="D313" s="193"/>
      <c r="E313" s="194"/>
      <c r="F313" s="234"/>
      <c r="G313" s="51"/>
      <c r="H313" s="66"/>
      <c r="I313" s="240" t="str">
        <f>IF(A313="",IF(CONCATENATE(B313,C313,D313,E313,F313,G313,H313)="","",ws3_EU_ID_blank),IF(ISERROR(MATCH(A313,tbWS_2[EU_ID],0)),ws3_matching_error_msg,F313*IF(D313="Y",1,1-E313)*INDEX(tbWS_2[Activity],MATCH(A313,tbWS_2[EU_ID],0))))</f>
        <v/>
      </c>
      <c r="J313" s="44" t="str">
        <f t="shared" si="11"/>
        <v/>
      </c>
      <c r="K313" s="252" t="str">
        <f>IF(B313="","",IF(ISNA(VLOOKUP(J313,$J$8:K312,1,FALSE)),MAX($K$8:K312)+1,0))</f>
        <v/>
      </c>
      <c r="L313" s="252">
        <f>_xlfn.XLOOKUP(B313,'DEQ TAC List'!$B$3:$B$609,'DEQ TAC List'!$I$3:$I$609,"")</f>
        <v>0</v>
      </c>
    </row>
    <row r="314" spans="1:12" x14ac:dyDescent="0.25">
      <c r="A314" s="51"/>
      <c r="B314" s="195"/>
      <c r="C314" s="192" t="str">
        <f t="shared" si="10"/>
        <v/>
      </c>
      <c r="D314" s="193"/>
      <c r="E314" s="194"/>
      <c r="F314" s="234"/>
      <c r="G314" s="51"/>
      <c r="H314" s="66"/>
      <c r="I314" s="240" t="str">
        <f>IF(A314="",IF(CONCATENATE(B314,C314,D314,E314,F314,G314,H314)="","",ws3_EU_ID_blank),IF(ISERROR(MATCH(A314,tbWS_2[EU_ID],0)),ws3_matching_error_msg,F314*IF(D314="Y",1,1-E314)*INDEX(tbWS_2[Activity],MATCH(A314,tbWS_2[EU_ID],0))))</f>
        <v/>
      </c>
      <c r="J314" s="44" t="str">
        <f t="shared" si="11"/>
        <v/>
      </c>
      <c r="K314" s="252" t="str">
        <f>IF(B314="","",IF(ISNA(VLOOKUP(J314,$J$8:K313,1,FALSE)),MAX($K$8:K313)+1,0))</f>
        <v/>
      </c>
      <c r="L314" s="252">
        <f>_xlfn.XLOOKUP(B314,'DEQ TAC List'!$B$3:$B$609,'DEQ TAC List'!$I$3:$I$609,"")</f>
        <v>0</v>
      </c>
    </row>
    <row r="315" spans="1:12" x14ac:dyDescent="0.25">
      <c r="A315" s="51"/>
      <c r="B315" s="195"/>
      <c r="C315" s="192" t="str">
        <f t="shared" si="10"/>
        <v/>
      </c>
      <c r="D315" s="193"/>
      <c r="E315" s="194"/>
      <c r="F315" s="234"/>
      <c r="G315" s="51"/>
      <c r="H315" s="66"/>
      <c r="I315" s="240" t="str">
        <f>IF(A315="",IF(CONCATENATE(B315,C315,D315,E315,F315,G315,H315)="","",ws3_EU_ID_blank),IF(ISERROR(MATCH(A315,tbWS_2[EU_ID],0)),ws3_matching_error_msg,F315*IF(D315="Y",1,1-E315)*INDEX(tbWS_2[Activity],MATCH(A315,tbWS_2[EU_ID],0))))</f>
        <v/>
      </c>
      <c r="J315" s="44" t="str">
        <f t="shared" si="11"/>
        <v/>
      </c>
      <c r="K315" s="252" t="str">
        <f>IF(B315="","",IF(ISNA(VLOOKUP(J315,$J$8:K314,1,FALSE)),MAX($K$8:K314)+1,0))</f>
        <v/>
      </c>
      <c r="L315" s="252">
        <f>_xlfn.XLOOKUP(B315,'DEQ TAC List'!$B$3:$B$609,'DEQ TAC List'!$I$3:$I$609,"")</f>
        <v>0</v>
      </c>
    </row>
    <row r="316" spans="1:12" x14ac:dyDescent="0.25">
      <c r="A316" s="51"/>
      <c r="B316" s="195"/>
      <c r="C316" s="192" t="str">
        <f t="shared" si="10"/>
        <v/>
      </c>
      <c r="D316" s="193"/>
      <c r="E316" s="194"/>
      <c r="F316" s="234"/>
      <c r="G316" s="51"/>
      <c r="H316" s="66"/>
      <c r="I316" s="240" t="str">
        <f>IF(A316="",IF(CONCATENATE(B316,C316,D316,E316,F316,G316,H316)="","",ws3_EU_ID_blank),IF(ISERROR(MATCH(A316,tbWS_2[EU_ID],0)),ws3_matching_error_msg,F316*IF(D316="Y",1,1-E316)*INDEX(tbWS_2[Activity],MATCH(A316,tbWS_2[EU_ID],0))))</f>
        <v/>
      </c>
      <c r="J316" s="44" t="str">
        <f t="shared" si="11"/>
        <v/>
      </c>
      <c r="K316" s="252" t="str">
        <f>IF(B316="","",IF(ISNA(VLOOKUP(J316,$J$8:K315,1,FALSE)),MAX($K$8:K315)+1,0))</f>
        <v/>
      </c>
      <c r="L316" s="252">
        <f>_xlfn.XLOOKUP(B316,'DEQ TAC List'!$B$3:$B$609,'DEQ TAC List'!$I$3:$I$609,"")</f>
        <v>0</v>
      </c>
    </row>
    <row r="317" spans="1:12" x14ac:dyDescent="0.25">
      <c r="A317" s="51"/>
      <c r="B317" s="195"/>
      <c r="C317" s="192" t="str">
        <f t="shared" si="10"/>
        <v/>
      </c>
      <c r="D317" s="193"/>
      <c r="E317" s="194"/>
      <c r="F317" s="234"/>
      <c r="G317" s="51"/>
      <c r="H317" s="66"/>
      <c r="I317" s="240" t="str">
        <f>IF(A317="",IF(CONCATENATE(B317,C317,D317,E317,F317,G317,H317)="","",ws3_EU_ID_blank),IF(ISERROR(MATCH(A317,tbWS_2[EU_ID],0)),ws3_matching_error_msg,F317*IF(D317="Y",1,1-E317)*INDEX(tbWS_2[Activity],MATCH(A317,tbWS_2[EU_ID],0))))</f>
        <v/>
      </c>
      <c r="J317" s="44" t="str">
        <f t="shared" si="11"/>
        <v/>
      </c>
      <c r="K317" s="252" t="str">
        <f>IF(B317="","",IF(ISNA(VLOOKUP(J317,$J$8:K316,1,FALSE)),MAX($K$8:K316)+1,0))</f>
        <v/>
      </c>
      <c r="L317" s="252">
        <f>_xlfn.XLOOKUP(B317,'DEQ TAC List'!$B$3:$B$609,'DEQ TAC List'!$I$3:$I$609,"")</f>
        <v>0</v>
      </c>
    </row>
    <row r="318" spans="1:12" x14ac:dyDescent="0.25">
      <c r="A318" s="51"/>
      <c r="B318" s="195"/>
      <c r="C318" s="192" t="str">
        <f t="shared" si="10"/>
        <v/>
      </c>
      <c r="D318" s="193"/>
      <c r="E318" s="194"/>
      <c r="F318" s="234"/>
      <c r="G318" s="51"/>
      <c r="H318" s="66"/>
      <c r="I318" s="240" t="str">
        <f>IF(A318="",IF(CONCATENATE(B318,C318,D318,E318,F318,G318,H318)="","",ws3_EU_ID_blank),IF(ISERROR(MATCH(A318,tbWS_2[EU_ID],0)),ws3_matching_error_msg,F318*IF(D318="Y",1,1-E318)*INDEX(tbWS_2[Activity],MATCH(A318,tbWS_2[EU_ID],0))))</f>
        <v/>
      </c>
      <c r="J318" s="44" t="str">
        <f t="shared" si="11"/>
        <v/>
      </c>
      <c r="K318" s="252" t="str">
        <f>IF(B318="","",IF(ISNA(VLOOKUP(J318,$J$8:K317,1,FALSE)),MAX($K$8:K317)+1,0))</f>
        <v/>
      </c>
      <c r="L318" s="252">
        <f>_xlfn.XLOOKUP(B318,'DEQ TAC List'!$B$3:$B$609,'DEQ TAC List'!$I$3:$I$609,"")</f>
        <v>0</v>
      </c>
    </row>
    <row r="319" spans="1:12" x14ac:dyDescent="0.25">
      <c r="A319" s="51"/>
      <c r="B319" s="195"/>
      <c r="C319" s="192" t="str">
        <f t="shared" si="10"/>
        <v/>
      </c>
      <c r="D319" s="193"/>
      <c r="E319" s="194"/>
      <c r="F319" s="234"/>
      <c r="G319" s="51"/>
      <c r="H319" s="66"/>
      <c r="I319" s="240" t="str">
        <f>IF(A319="",IF(CONCATENATE(B319,C319,D319,E319,F319,G319,H319)="","",ws3_EU_ID_blank),IF(ISERROR(MATCH(A319,tbWS_2[EU_ID],0)),ws3_matching_error_msg,F319*IF(D319="Y",1,1-E319)*INDEX(tbWS_2[Activity],MATCH(A319,tbWS_2[EU_ID],0))))</f>
        <v/>
      </c>
      <c r="J319" s="44" t="str">
        <f t="shared" si="11"/>
        <v/>
      </c>
      <c r="K319" s="252" t="str">
        <f>IF(B319="","",IF(ISNA(VLOOKUP(J319,$J$8:K318,1,FALSE)),MAX($K$8:K318)+1,0))</f>
        <v/>
      </c>
      <c r="L319" s="252">
        <f>_xlfn.XLOOKUP(B319,'DEQ TAC List'!$B$3:$B$609,'DEQ TAC List'!$I$3:$I$609,"")</f>
        <v>0</v>
      </c>
    </row>
    <row r="320" spans="1:12" x14ac:dyDescent="0.25">
      <c r="A320" s="51"/>
      <c r="B320" s="195"/>
      <c r="C320" s="192" t="str">
        <f t="shared" si="10"/>
        <v/>
      </c>
      <c r="D320" s="193"/>
      <c r="E320" s="194"/>
      <c r="F320" s="234"/>
      <c r="G320" s="51"/>
      <c r="H320" s="66"/>
      <c r="I320" s="240" t="str">
        <f>IF(A320="",IF(CONCATENATE(B320,C320,D320,E320,F320,G320,H320)="","",ws3_EU_ID_blank),IF(ISERROR(MATCH(A320,tbWS_2[EU_ID],0)),ws3_matching_error_msg,F320*IF(D320="Y",1,1-E320)*INDEX(tbWS_2[Activity],MATCH(A320,tbWS_2[EU_ID],0))))</f>
        <v/>
      </c>
      <c r="J320" s="44" t="str">
        <f t="shared" si="11"/>
        <v/>
      </c>
      <c r="K320" s="252" t="str">
        <f>IF(B320="","",IF(ISNA(VLOOKUP(J320,$J$8:K319,1,FALSE)),MAX($K$8:K319)+1,0))</f>
        <v/>
      </c>
      <c r="L320" s="252">
        <f>_xlfn.XLOOKUP(B320,'DEQ TAC List'!$B$3:$B$609,'DEQ TAC List'!$I$3:$I$609,"")</f>
        <v>0</v>
      </c>
    </row>
    <row r="321" spans="1:12" x14ac:dyDescent="0.25">
      <c r="A321" s="51"/>
      <c r="B321" s="195"/>
      <c r="C321" s="192" t="str">
        <f t="shared" si="10"/>
        <v/>
      </c>
      <c r="D321" s="193"/>
      <c r="E321" s="194"/>
      <c r="F321" s="234"/>
      <c r="G321" s="51"/>
      <c r="H321" s="66"/>
      <c r="I321" s="240" t="str">
        <f>IF(A321="",IF(CONCATENATE(B321,C321,D321,E321,F321,G321,H321)="","",ws3_EU_ID_blank),IF(ISERROR(MATCH(A321,tbWS_2[EU_ID],0)),ws3_matching_error_msg,F321*IF(D321="Y",1,1-E321)*INDEX(tbWS_2[Activity],MATCH(A321,tbWS_2[EU_ID],0))))</f>
        <v/>
      </c>
      <c r="J321" s="44" t="str">
        <f t="shared" si="11"/>
        <v/>
      </c>
      <c r="K321" s="252" t="str">
        <f>IF(B321="","",IF(ISNA(VLOOKUP(J321,$J$8:K320,1,FALSE)),MAX($K$8:K320)+1,0))</f>
        <v/>
      </c>
      <c r="L321" s="252">
        <f>_xlfn.XLOOKUP(B321,'DEQ TAC List'!$B$3:$B$609,'DEQ TAC List'!$I$3:$I$609,"")</f>
        <v>0</v>
      </c>
    </row>
    <row r="322" spans="1:12" x14ac:dyDescent="0.25">
      <c r="A322" s="51"/>
      <c r="B322" s="195"/>
      <c r="C322" s="192" t="str">
        <f t="shared" si="10"/>
        <v/>
      </c>
      <c r="D322" s="193"/>
      <c r="E322" s="194"/>
      <c r="F322" s="234"/>
      <c r="G322" s="51"/>
      <c r="H322" s="66"/>
      <c r="I322" s="240" t="str">
        <f>IF(A322="",IF(CONCATENATE(B322,C322,D322,E322,F322,G322,H322)="","",ws3_EU_ID_blank),IF(ISERROR(MATCH(A322,tbWS_2[EU_ID],0)),ws3_matching_error_msg,F322*IF(D322="Y",1,1-E322)*INDEX(tbWS_2[Activity],MATCH(A322,tbWS_2[EU_ID],0))))</f>
        <v/>
      </c>
      <c r="J322" s="44" t="str">
        <f t="shared" si="11"/>
        <v/>
      </c>
      <c r="K322" s="252" t="str">
        <f>IF(B322="","",IF(ISNA(VLOOKUP(J322,$J$8:K321,1,FALSE)),MAX($K$8:K321)+1,0))</f>
        <v/>
      </c>
      <c r="L322" s="252">
        <f>_xlfn.XLOOKUP(B322,'DEQ TAC List'!$B$3:$B$609,'DEQ TAC List'!$I$3:$I$609,"")</f>
        <v>0</v>
      </c>
    </row>
    <row r="323" spans="1:12" x14ac:dyDescent="0.25">
      <c r="A323" s="51"/>
      <c r="B323" s="195"/>
      <c r="C323" s="192" t="str">
        <f t="shared" si="10"/>
        <v/>
      </c>
      <c r="D323" s="193"/>
      <c r="E323" s="194"/>
      <c r="F323" s="234"/>
      <c r="G323" s="51"/>
      <c r="H323" s="66"/>
      <c r="I323" s="240" t="str">
        <f>IF(A323="",IF(CONCATENATE(B323,C323,D323,E323,F323,G323,H323)="","",ws3_EU_ID_blank),IF(ISERROR(MATCH(A323,tbWS_2[EU_ID],0)),ws3_matching_error_msg,F323*IF(D323="Y",1,1-E323)*INDEX(tbWS_2[Activity],MATCH(A323,tbWS_2[EU_ID],0))))</f>
        <v/>
      </c>
      <c r="J323" s="44" t="str">
        <f t="shared" si="11"/>
        <v/>
      </c>
      <c r="K323" s="252" t="str">
        <f>IF(B323="","",IF(ISNA(VLOOKUP(J323,$J$8:K322,1,FALSE)),MAX($K$8:K322)+1,0))</f>
        <v/>
      </c>
      <c r="L323" s="252">
        <f>_xlfn.XLOOKUP(B323,'DEQ TAC List'!$B$3:$B$609,'DEQ TAC List'!$I$3:$I$609,"")</f>
        <v>0</v>
      </c>
    </row>
    <row r="324" spans="1:12" x14ac:dyDescent="0.25">
      <c r="A324" s="51"/>
      <c r="B324" s="195"/>
      <c r="C324" s="192" t="str">
        <f t="shared" si="10"/>
        <v/>
      </c>
      <c r="D324" s="193"/>
      <c r="E324" s="194"/>
      <c r="F324" s="234"/>
      <c r="G324" s="51"/>
      <c r="H324" s="66"/>
      <c r="I324" s="240" t="str">
        <f>IF(A324="",IF(CONCATENATE(B324,C324,D324,E324,F324,G324,H324)="","",ws3_EU_ID_blank),IF(ISERROR(MATCH(A324,tbWS_2[EU_ID],0)),ws3_matching_error_msg,F324*IF(D324="Y",1,1-E324)*INDEX(tbWS_2[Activity],MATCH(A324,tbWS_2[EU_ID],0))))</f>
        <v/>
      </c>
      <c r="J324" s="44" t="str">
        <f t="shared" si="11"/>
        <v/>
      </c>
      <c r="K324" s="252" t="str">
        <f>IF(B324="","",IF(ISNA(VLOOKUP(J324,$J$8:K323,1,FALSE)),MAX($K$8:K323)+1,0))</f>
        <v/>
      </c>
      <c r="L324" s="252">
        <f>_xlfn.XLOOKUP(B324,'DEQ TAC List'!$B$3:$B$609,'DEQ TAC List'!$I$3:$I$609,"")</f>
        <v>0</v>
      </c>
    </row>
    <row r="325" spans="1:12" x14ac:dyDescent="0.25">
      <c r="A325" s="51"/>
      <c r="B325" s="195"/>
      <c r="C325" s="192" t="str">
        <f t="shared" si="10"/>
        <v/>
      </c>
      <c r="D325" s="193"/>
      <c r="E325" s="194"/>
      <c r="F325" s="234"/>
      <c r="G325" s="51"/>
      <c r="H325" s="66"/>
      <c r="I325" s="240" t="str">
        <f>IF(A325="",IF(CONCATENATE(B325,C325,D325,E325,F325,G325,H325)="","",ws3_EU_ID_blank),IF(ISERROR(MATCH(A325,tbWS_2[EU_ID],0)),ws3_matching_error_msg,F325*IF(D325="Y",1,1-E325)*INDEX(tbWS_2[Activity],MATCH(A325,tbWS_2[EU_ID],0))))</f>
        <v/>
      </c>
      <c r="J325" s="44" t="str">
        <f t="shared" si="11"/>
        <v/>
      </c>
      <c r="K325" s="252" t="str">
        <f>IF(B325="","",IF(ISNA(VLOOKUP(J325,$J$8:K324,1,FALSE)),MAX($K$8:K324)+1,0))</f>
        <v/>
      </c>
      <c r="L325" s="252">
        <f>_xlfn.XLOOKUP(B325,'DEQ TAC List'!$B$3:$B$609,'DEQ TAC List'!$I$3:$I$609,"")</f>
        <v>0</v>
      </c>
    </row>
    <row r="326" spans="1:12" x14ac:dyDescent="0.25">
      <c r="A326" s="51"/>
      <c r="B326" s="195"/>
      <c r="C326" s="192" t="str">
        <f t="shared" si="10"/>
        <v/>
      </c>
      <c r="D326" s="193"/>
      <c r="E326" s="194"/>
      <c r="F326" s="234"/>
      <c r="G326" s="51"/>
      <c r="H326" s="66"/>
      <c r="I326" s="240" t="str">
        <f>IF(A326="",IF(CONCATENATE(B326,C326,D326,E326,F326,G326,H326)="","",ws3_EU_ID_blank),IF(ISERROR(MATCH(A326,tbWS_2[EU_ID],0)),ws3_matching_error_msg,F326*IF(D326="Y",1,1-E326)*INDEX(tbWS_2[Activity],MATCH(A326,tbWS_2[EU_ID],0))))</f>
        <v/>
      </c>
      <c r="J326" s="44" t="str">
        <f t="shared" si="11"/>
        <v/>
      </c>
      <c r="K326" s="252" t="str">
        <f>IF(B326="","",IF(ISNA(VLOOKUP(J326,$J$8:K325,1,FALSE)),MAX($K$8:K325)+1,0))</f>
        <v/>
      </c>
      <c r="L326" s="252">
        <f>_xlfn.XLOOKUP(B326,'DEQ TAC List'!$B$3:$B$609,'DEQ TAC List'!$I$3:$I$609,"")</f>
        <v>0</v>
      </c>
    </row>
    <row r="327" spans="1:12" x14ac:dyDescent="0.25">
      <c r="A327" s="51"/>
      <c r="B327" s="195"/>
      <c r="C327" s="192" t="str">
        <f t="shared" si="10"/>
        <v/>
      </c>
      <c r="D327" s="193"/>
      <c r="E327" s="194"/>
      <c r="F327" s="234"/>
      <c r="G327" s="51"/>
      <c r="H327" s="66"/>
      <c r="I327" s="240" t="str">
        <f>IF(A327="",IF(CONCATENATE(B327,C327,D327,E327,F327,G327,H327)="","",ws3_EU_ID_blank),IF(ISERROR(MATCH(A327,tbWS_2[EU_ID],0)),ws3_matching_error_msg,F327*IF(D327="Y",1,1-E327)*INDEX(tbWS_2[Activity],MATCH(A327,tbWS_2[EU_ID],0))))</f>
        <v/>
      </c>
      <c r="J327" s="44" t="str">
        <f t="shared" si="11"/>
        <v/>
      </c>
      <c r="K327" s="252" t="str">
        <f>IF(B327="","",IF(ISNA(VLOOKUP(J327,$J$8:K326,1,FALSE)),MAX($K$8:K326)+1,0))</f>
        <v/>
      </c>
      <c r="L327" s="252">
        <f>_xlfn.XLOOKUP(B327,'DEQ TAC List'!$B$3:$B$609,'DEQ TAC List'!$I$3:$I$609,"")</f>
        <v>0</v>
      </c>
    </row>
    <row r="328" spans="1:12" x14ac:dyDescent="0.25">
      <c r="A328" s="51"/>
      <c r="B328" s="195"/>
      <c r="C328" s="192" t="str">
        <f t="shared" si="10"/>
        <v/>
      </c>
      <c r="D328" s="193"/>
      <c r="E328" s="194"/>
      <c r="F328" s="234"/>
      <c r="G328" s="51"/>
      <c r="H328" s="66"/>
      <c r="I328" s="240" t="str">
        <f>IF(A328="",IF(CONCATENATE(B328,C328,D328,E328,F328,G328,H328)="","",ws3_EU_ID_blank),IF(ISERROR(MATCH(A328,tbWS_2[EU_ID],0)),ws3_matching_error_msg,F328*IF(D328="Y",1,1-E328)*INDEX(tbWS_2[Activity],MATCH(A328,tbWS_2[EU_ID],0))))</f>
        <v/>
      </c>
      <c r="J328" s="44" t="str">
        <f t="shared" si="11"/>
        <v/>
      </c>
      <c r="K328" s="252" t="str">
        <f>IF(B328="","",IF(ISNA(VLOOKUP(J328,$J$8:K327,1,FALSE)),MAX($K$8:K327)+1,0))</f>
        <v/>
      </c>
      <c r="L328" s="252">
        <f>_xlfn.XLOOKUP(B328,'DEQ TAC List'!$B$3:$B$609,'DEQ TAC List'!$I$3:$I$609,"")</f>
        <v>0</v>
      </c>
    </row>
    <row r="329" spans="1:12" x14ac:dyDescent="0.25">
      <c r="A329" s="51"/>
      <c r="B329" s="195"/>
      <c r="C329" s="192" t="str">
        <f t="shared" si="10"/>
        <v/>
      </c>
      <c r="D329" s="193"/>
      <c r="E329" s="194"/>
      <c r="F329" s="234"/>
      <c r="G329" s="51"/>
      <c r="H329" s="66"/>
      <c r="I329" s="240" t="str">
        <f>IF(A329="",IF(CONCATENATE(B329,C329,D329,E329,F329,G329,H329)="","",ws3_EU_ID_blank),IF(ISERROR(MATCH(A329,tbWS_2[EU_ID],0)),ws3_matching_error_msg,F329*IF(D329="Y",1,1-E329)*INDEX(tbWS_2[Activity],MATCH(A329,tbWS_2[EU_ID],0))))</f>
        <v/>
      </c>
      <c r="J329" s="44" t="str">
        <f t="shared" si="11"/>
        <v/>
      </c>
      <c r="K329" s="252" t="str">
        <f>IF(B329="","",IF(ISNA(VLOOKUP(J329,$J$8:K328,1,FALSE)),MAX($K$8:K328)+1,0))</f>
        <v/>
      </c>
      <c r="L329" s="252">
        <f>_xlfn.XLOOKUP(B329,'DEQ TAC List'!$B$3:$B$609,'DEQ TAC List'!$I$3:$I$609,"")</f>
        <v>0</v>
      </c>
    </row>
    <row r="330" spans="1:12" x14ac:dyDescent="0.25">
      <c r="A330" s="51"/>
      <c r="B330" s="195"/>
      <c r="C330" s="192" t="str">
        <f t="shared" si="10"/>
        <v/>
      </c>
      <c r="D330" s="193"/>
      <c r="E330" s="194"/>
      <c r="F330" s="234"/>
      <c r="G330" s="51"/>
      <c r="H330" s="66"/>
      <c r="I330" s="240" t="str">
        <f>IF(A330="",IF(CONCATENATE(B330,C330,D330,E330,F330,G330,H330)="","",ws3_EU_ID_blank),IF(ISERROR(MATCH(A330,tbWS_2[EU_ID],0)),ws3_matching_error_msg,F330*IF(D330="Y",1,1-E330)*INDEX(tbWS_2[Activity],MATCH(A330,tbWS_2[EU_ID],0))))</f>
        <v/>
      </c>
      <c r="J330" s="44" t="str">
        <f t="shared" si="11"/>
        <v/>
      </c>
      <c r="K330" s="252" t="str">
        <f>IF(B330="","",IF(ISNA(VLOOKUP(J330,$J$8:K329,1,FALSE)),MAX($K$8:K329)+1,0))</f>
        <v/>
      </c>
      <c r="L330" s="252">
        <f>_xlfn.XLOOKUP(B330,'DEQ TAC List'!$B$3:$B$609,'DEQ TAC List'!$I$3:$I$609,"")</f>
        <v>0</v>
      </c>
    </row>
    <row r="331" spans="1:12" x14ac:dyDescent="0.25">
      <c r="A331" s="51"/>
      <c r="B331" s="195"/>
      <c r="C331" s="192" t="str">
        <f t="shared" si="10"/>
        <v/>
      </c>
      <c r="D331" s="193"/>
      <c r="E331" s="194"/>
      <c r="F331" s="234"/>
      <c r="G331" s="51"/>
      <c r="H331" s="66"/>
      <c r="I331" s="240" t="str">
        <f>IF(A331="",IF(CONCATENATE(B331,C331,D331,E331,F331,G331,H331)="","",ws3_EU_ID_blank),IF(ISERROR(MATCH(A331,tbWS_2[EU_ID],0)),ws3_matching_error_msg,F331*IF(D331="Y",1,1-E331)*INDEX(tbWS_2[Activity],MATCH(A331,tbWS_2[EU_ID],0))))</f>
        <v/>
      </c>
      <c r="J331" s="44" t="str">
        <f t="shared" si="11"/>
        <v/>
      </c>
      <c r="K331" s="252" t="str">
        <f>IF(B331="","",IF(ISNA(VLOOKUP(J331,$J$8:K330,1,FALSE)),MAX($K$8:K330)+1,0))</f>
        <v/>
      </c>
      <c r="L331" s="252">
        <f>_xlfn.XLOOKUP(B331,'DEQ TAC List'!$B$3:$B$609,'DEQ TAC List'!$I$3:$I$609,"")</f>
        <v>0</v>
      </c>
    </row>
    <row r="332" spans="1:12" x14ac:dyDescent="0.25">
      <c r="A332" s="51"/>
      <c r="B332" s="195"/>
      <c r="C332" s="192" t="str">
        <f t="shared" si="10"/>
        <v/>
      </c>
      <c r="D332" s="193"/>
      <c r="E332" s="194"/>
      <c r="F332" s="234"/>
      <c r="G332" s="51"/>
      <c r="H332" s="66"/>
      <c r="I332" s="240" t="str">
        <f>IF(A332="",IF(CONCATENATE(B332,C332,D332,E332,F332,G332,H332)="","",ws3_EU_ID_blank),IF(ISERROR(MATCH(A332,tbWS_2[EU_ID],0)),ws3_matching_error_msg,F332*IF(D332="Y",1,1-E332)*INDEX(tbWS_2[Activity],MATCH(A332,tbWS_2[EU_ID],0))))</f>
        <v/>
      </c>
      <c r="J332" s="44" t="str">
        <f t="shared" si="11"/>
        <v/>
      </c>
      <c r="K332" s="252" t="str">
        <f>IF(B332="","",IF(ISNA(VLOOKUP(J332,$J$8:K331,1,FALSE)),MAX($K$8:K331)+1,0))</f>
        <v/>
      </c>
      <c r="L332" s="252">
        <f>_xlfn.XLOOKUP(B332,'DEQ TAC List'!$B$3:$B$609,'DEQ TAC List'!$I$3:$I$609,"")</f>
        <v>0</v>
      </c>
    </row>
    <row r="333" spans="1:12" x14ac:dyDescent="0.25">
      <c r="A333" s="51"/>
      <c r="B333" s="195"/>
      <c r="C333" s="192" t="str">
        <f t="shared" si="10"/>
        <v/>
      </c>
      <c r="D333" s="193"/>
      <c r="E333" s="194"/>
      <c r="F333" s="234"/>
      <c r="G333" s="51"/>
      <c r="H333" s="66"/>
      <c r="I333" s="240" t="str">
        <f>IF(A333="",IF(CONCATENATE(B333,C333,D333,E333,F333,G333,H333)="","",ws3_EU_ID_blank),IF(ISERROR(MATCH(A333,tbWS_2[EU_ID],0)),ws3_matching_error_msg,F333*IF(D333="Y",1,1-E333)*INDEX(tbWS_2[Activity],MATCH(A333,tbWS_2[EU_ID],0))))</f>
        <v/>
      </c>
      <c r="J333" s="44" t="str">
        <f t="shared" si="11"/>
        <v/>
      </c>
      <c r="K333" s="252" t="str">
        <f>IF(B333="","",IF(ISNA(VLOOKUP(J333,$J$8:K332,1,FALSE)),MAX($K$8:K332)+1,0))</f>
        <v/>
      </c>
      <c r="L333" s="252">
        <f>_xlfn.XLOOKUP(B333,'DEQ TAC List'!$B$3:$B$609,'DEQ TAC List'!$I$3:$I$609,"")</f>
        <v>0</v>
      </c>
    </row>
    <row r="334" spans="1:12" x14ac:dyDescent="0.25">
      <c r="A334" s="51"/>
      <c r="B334" s="195"/>
      <c r="C334" s="192" t="str">
        <f t="shared" si="10"/>
        <v/>
      </c>
      <c r="D334" s="193"/>
      <c r="E334" s="194"/>
      <c r="F334" s="234"/>
      <c r="G334" s="51"/>
      <c r="H334" s="66"/>
      <c r="I334" s="240" t="str">
        <f>IF(A334="",IF(CONCATENATE(B334,C334,D334,E334,F334,G334,H334)="","",ws3_EU_ID_blank),IF(ISERROR(MATCH(A334,tbWS_2[EU_ID],0)),ws3_matching_error_msg,F334*IF(D334="Y",1,1-E334)*INDEX(tbWS_2[Activity],MATCH(A334,tbWS_2[EU_ID],0))))</f>
        <v/>
      </c>
      <c r="J334" s="44" t="str">
        <f t="shared" si="11"/>
        <v/>
      </c>
      <c r="K334" s="252" t="str">
        <f>IF(B334="","",IF(ISNA(VLOOKUP(J334,$J$8:K333,1,FALSE)),MAX($K$8:K333)+1,0))</f>
        <v/>
      </c>
      <c r="L334" s="252">
        <f>_xlfn.XLOOKUP(B334,'DEQ TAC List'!$B$3:$B$609,'DEQ TAC List'!$I$3:$I$609,"")</f>
        <v>0</v>
      </c>
    </row>
    <row r="335" spans="1:12" x14ac:dyDescent="0.25">
      <c r="A335" s="51"/>
      <c r="B335" s="195"/>
      <c r="C335" s="192" t="str">
        <f t="shared" si="10"/>
        <v/>
      </c>
      <c r="D335" s="193"/>
      <c r="E335" s="194"/>
      <c r="F335" s="234"/>
      <c r="G335" s="51"/>
      <c r="H335" s="66"/>
      <c r="I335" s="240" t="str">
        <f>IF(A335="",IF(CONCATENATE(B335,C335,D335,E335,F335,G335,H335)="","",ws3_EU_ID_blank),IF(ISERROR(MATCH(A335,tbWS_2[EU_ID],0)),ws3_matching_error_msg,F335*IF(D335="Y",1,1-E335)*INDEX(tbWS_2[Activity],MATCH(A335,tbWS_2[EU_ID],0))))</f>
        <v/>
      </c>
      <c r="J335" s="44" t="str">
        <f t="shared" si="11"/>
        <v/>
      </c>
      <c r="K335" s="252" t="str">
        <f>IF(B335="","",IF(ISNA(VLOOKUP(J335,$J$8:K334,1,FALSE)),MAX($K$8:K334)+1,0))</f>
        <v/>
      </c>
      <c r="L335" s="252">
        <f>_xlfn.XLOOKUP(B335,'DEQ TAC List'!$B$3:$B$609,'DEQ TAC List'!$I$3:$I$609,"")</f>
        <v>0</v>
      </c>
    </row>
    <row r="336" spans="1:12" x14ac:dyDescent="0.25">
      <c r="A336" s="51"/>
      <c r="B336" s="195"/>
      <c r="C336" s="192" t="str">
        <f t="shared" si="10"/>
        <v/>
      </c>
      <c r="D336" s="193"/>
      <c r="E336" s="194"/>
      <c r="F336" s="234"/>
      <c r="G336" s="51"/>
      <c r="H336" s="66"/>
      <c r="I336" s="240" t="str">
        <f>IF(A336="",IF(CONCATENATE(B336,C336,D336,E336,F336,G336,H336)="","",ws3_EU_ID_blank),IF(ISERROR(MATCH(A336,tbWS_2[EU_ID],0)),ws3_matching_error_msg,F336*IF(D336="Y",1,1-E336)*INDEX(tbWS_2[Activity],MATCH(A336,tbWS_2[EU_ID],0))))</f>
        <v/>
      </c>
      <c r="J336" s="44" t="str">
        <f t="shared" si="11"/>
        <v/>
      </c>
      <c r="K336" s="252" t="str">
        <f>IF(B336="","",IF(ISNA(VLOOKUP(J336,$J$8:K335,1,FALSE)),MAX($K$8:K335)+1,0))</f>
        <v/>
      </c>
      <c r="L336" s="252">
        <f>_xlfn.XLOOKUP(B336,'DEQ TAC List'!$B$3:$B$609,'DEQ TAC List'!$I$3:$I$609,"")</f>
        <v>0</v>
      </c>
    </row>
    <row r="337" spans="1:12" x14ac:dyDescent="0.25">
      <c r="A337" s="51"/>
      <c r="B337" s="195"/>
      <c r="C337" s="192" t="str">
        <f t="shared" si="10"/>
        <v/>
      </c>
      <c r="D337" s="193"/>
      <c r="E337" s="194"/>
      <c r="F337" s="234"/>
      <c r="G337" s="51"/>
      <c r="H337" s="66"/>
      <c r="I337" s="240" t="str">
        <f>IF(A337="",IF(CONCATENATE(B337,C337,D337,E337,F337,G337,H337)="","",ws3_EU_ID_blank),IF(ISERROR(MATCH(A337,tbWS_2[EU_ID],0)),ws3_matching_error_msg,F337*IF(D337="Y",1,1-E337)*INDEX(tbWS_2[Activity],MATCH(A337,tbWS_2[EU_ID],0))))</f>
        <v/>
      </c>
      <c r="J337" s="44" t="str">
        <f t="shared" si="11"/>
        <v/>
      </c>
      <c r="K337" s="252" t="str">
        <f>IF(B337="","",IF(ISNA(VLOOKUP(J337,$J$8:K336,1,FALSE)),MAX($K$8:K336)+1,0))</f>
        <v/>
      </c>
      <c r="L337" s="252">
        <f>_xlfn.XLOOKUP(B337,'DEQ TAC List'!$B$3:$B$609,'DEQ TAC List'!$I$3:$I$609,"")</f>
        <v>0</v>
      </c>
    </row>
    <row r="338" spans="1:12" x14ac:dyDescent="0.25">
      <c r="A338" s="51"/>
      <c r="B338" s="195"/>
      <c r="C338" s="192" t="str">
        <f t="shared" si="10"/>
        <v/>
      </c>
      <c r="D338" s="193"/>
      <c r="E338" s="194"/>
      <c r="F338" s="234"/>
      <c r="G338" s="51"/>
      <c r="H338" s="66"/>
      <c r="I338" s="240" t="str">
        <f>IF(A338="",IF(CONCATENATE(B338,C338,D338,E338,F338,G338,H338)="","",ws3_EU_ID_blank),IF(ISERROR(MATCH(A338,tbWS_2[EU_ID],0)),ws3_matching_error_msg,F338*IF(D338="Y",1,1-E338)*INDEX(tbWS_2[Activity],MATCH(A338,tbWS_2[EU_ID],0))))</f>
        <v/>
      </c>
      <c r="J338" s="44" t="str">
        <f t="shared" si="11"/>
        <v/>
      </c>
      <c r="K338" s="252" t="str">
        <f>IF(B338="","",IF(ISNA(VLOOKUP(J338,$J$8:K337,1,FALSE)),MAX($K$8:K337)+1,0))</f>
        <v/>
      </c>
      <c r="L338" s="252">
        <f>_xlfn.XLOOKUP(B338,'DEQ TAC List'!$B$3:$B$609,'DEQ TAC List'!$I$3:$I$609,"")</f>
        <v>0</v>
      </c>
    </row>
    <row r="339" spans="1:12" x14ac:dyDescent="0.25">
      <c r="A339" s="51"/>
      <c r="B339" s="195"/>
      <c r="C339" s="192" t="str">
        <f t="shared" si="10"/>
        <v/>
      </c>
      <c r="D339" s="193"/>
      <c r="E339" s="194"/>
      <c r="F339" s="234"/>
      <c r="G339" s="51"/>
      <c r="H339" s="66"/>
      <c r="I339" s="240" t="str">
        <f>IF(A339="",IF(CONCATENATE(B339,C339,D339,E339,F339,G339,H339)="","",ws3_EU_ID_blank),IF(ISERROR(MATCH(A339,tbWS_2[EU_ID],0)),ws3_matching_error_msg,F339*IF(D339="Y",1,1-E339)*INDEX(tbWS_2[Activity],MATCH(A339,tbWS_2[EU_ID],0))))</f>
        <v/>
      </c>
      <c r="J339" s="44" t="str">
        <f t="shared" si="11"/>
        <v/>
      </c>
      <c r="K339" s="252" t="str">
        <f>IF(B339="","",IF(ISNA(VLOOKUP(J339,$J$8:K338,1,FALSE)),MAX($K$8:K338)+1,0))</f>
        <v/>
      </c>
      <c r="L339" s="252">
        <f>_xlfn.XLOOKUP(B339,'DEQ TAC List'!$B$3:$B$609,'DEQ TAC List'!$I$3:$I$609,"")</f>
        <v>0</v>
      </c>
    </row>
    <row r="340" spans="1:12" x14ac:dyDescent="0.25">
      <c r="A340" s="51"/>
      <c r="B340" s="195"/>
      <c r="C340" s="192" t="str">
        <f t="shared" si="10"/>
        <v/>
      </c>
      <c r="D340" s="193"/>
      <c r="E340" s="194"/>
      <c r="F340" s="234"/>
      <c r="G340" s="51"/>
      <c r="H340" s="66"/>
      <c r="I340" s="240" t="str">
        <f>IF(A340="",IF(CONCATENATE(B340,C340,D340,E340,F340,G340,H340)="","",ws3_EU_ID_blank),IF(ISERROR(MATCH(A340,tbWS_2[EU_ID],0)),ws3_matching_error_msg,F340*IF(D340="Y",1,1-E340)*INDEX(tbWS_2[Activity],MATCH(A340,tbWS_2[EU_ID],0))))</f>
        <v/>
      </c>
      <c r="J340" s="44" t="str">
        <f t="shared" si="11"/>
        <v/>
      </c>
      <c r="K340" s="252" t="str">
        <f>IF(B340="","",IF(ISNA(VLOOKUP(J340,$J$8:K339,1,FALSE)),MAX($K$8:K339)+1,0))</f>
        <v/>
      </c>
      <c r="L340" s="252">
        <f>_xlfn.XLOOKUP(B340,'DEQ TAC List'!$B$3:$B$609,'DEQ TAC List'!$I$3:$I$609,"")</f>
        <v>0</v>
      </c>
    </row>
    <row r="341" spans="1:12" x14ac:dyDescent="0.25">
      <c r="A341" s="51"/>
      <c r="B341" s="195"/>
      <c r="C341" s="192" t="str">
        <f t="shared" si="10"/>
        <v/>
      </c>
      <c r="D341" s="193"/>
      <c r="E341" s="194"/>
      <c r="F341" s="234"/>
      <c r="G341" s="51"/>
      <c r="H341" s="66"/>
      <c r="I341" s="240" t="str">
        <f>IF(A341="",IF(CONCATENATE(B341,C341,D341,E341,F341,G341,H341)="","",ws3_EU_ID_blank),IF(ISERROR(MATCH(A341,tbWS_2[EU_ID],0)),ws3_matching_error_msg,F341*IF(D341="Y",1,1-E341)*INDEX(tbWS_2[Activity],MATCH(A341,tbWS_2[EU_ID],0))))</f>
        <v/>
      </c>
      <c r="J341" s="44" t="str">
        <f t="shared" si="11"/>
        <v/>
      </c>
      <c r="K341" s="252" t="str">
        <f>IF(B341="","",IF(ISNA(VLOOKUP(J341,$J$8:K340,1,FALSE)),MAX($K$8:K340)+1,0))</f>
        <v/>
      </c>
      <c r="L341" s="252">
        <f>_xlfn.XLOOKUP(B341,'DEQ TAC List'!$B$3:$B$609,'DEQ TAC List'!$I$3:$I$609,"")</f>
        <v>0</v>
      </c>
    </row>
    <row r="342" spans="1:12" x14ac:dyDescent="0.25">
      <c r="A342" s="51"/>
      <c r="B342" s="195"/>
      <c r="C342" s="192" t="str">
        <f t="shared" si="10"/>
        <v/>
      </c>
      <c r="D342" s="193"/>
      <c r="E342" s="194"/>
      <c r="F342" s="234"/>
      <c r="G342" s="51"/>
      <c r="H342" s="66"/>
      <c r="I342" s="240" t="str">
        <f>IF(A342="",IF(CONCATENATE(B342,C342,D342,E342,F342,G342,H342)="","",ws3_EU_ID_blank),IF(ISERROR(MATCH(A342,tbWS_2[EU_ID],0)),ws3_matching_error_msg,F342*IF(D342="Y",1,1-E342)*INDEX(tbWS_2[Activity],MATCH(A342,tbWS_2[EU_ID],0))))</f>
        <v/>
      </c>
      <c r="J342" s="44" t="str">
        <f t="shared" si="11"/>
        <v/>
      </c>
      <c r="K342" s="252" t="str">
        <f>IF(B342="","",IF(ISNA(VLOOKUP(J342,$J$8:K341,1,FALSE)),MAX($K$8:K341)+1,0))</f>
        <v/>
      </c>
      <c r="L342" s="252">
        <f>_xlfn.XLOOKUP(B342,'DEQ TAC List'!$B$3:$B$609,'DEQ TAC List'!$I$3:$I$609,"")</f>
        <v>0</v>
      </c>
    </row>
    <row r="343" spans="1:12" x14ac:dyDescent="0.25">
      <c r="A343" s="51"/>
      <c r="B343" s="195"/>
      <c r="C343" s="192" t="str">
        <f t="shared" si="10"/>
        <v/>
      </c>
      <c r="D343" s="193"/>
      <c r="E343" s="194"/>
      <c r="F343" s="234"/>
      <c r="G343" s="51"/>
      <c r="H343" s="66"/>
      <c r="I343" s="240" t="str">
        <f>IF(A343="",IF(CONCATENATE(B343,C343,D343,E343,F343,G343,H343)="","",ws3_EU_ID_blank),IF(ISERROR(MATCH(A343,tbWS_2[EU_ID],0)),ws3_matching_error_msg,F343*IF(D343="Y",1,1-E343)*INDEX(tbWS_2[Activity],MATCH(A343,tbWS_2[EU_ID],0))))</f>
        <v/>
      </c>
      <c r="J343" s="44" t="str">
        <f t="shared" si="11"/>
        <v/>
      </c>
      <c r="K343" s="252" t="str">
        <f>IF(B343="","",IF(ISNA(VLOOKUP(J343,$J$8:K342,1,FALSE)),MAX($K$8:K342)+1,0))</f>
        <v/>
      </c>
      <c r="L343" s="252">
        <f>_xlfn.XLOOKUP(B343,'DEQ TAC List'!$B$3:$B$609,'DEQ TAC List'!$I$3:$I$609,"")</f>
        <v>0</v>
      </c>
    </row>
    <row r="344" spans="1:12" x14ac:dyDescent="0.25">
      <c r="A344" s="51"/>
      <c r="B344" s="195"/>
      <c r="C344" s="192" t="str">
        <f t="shared" si="10"/>
        <v/>
      </c>
      <c r="D344" s="193"/>
      <c r="E344" s="194"/>
      <c r="F344" s="234"/>
      <c r="G344" s="51"/>
      <c r="H344" s="66"/>
      <c r="I344" s="240" t="str">
        <f>IF(A344="",IF(CONCATENATE(B344,C344,D344,E344,F344,G344,H344)="","",ws3_EU_ID_blank),IF(ISERROR(MATCH(A344,tbWS_2[EU_ID],0)),ws3_matching_error_msg,F344*IF(D344="Y",1,1-E344)*INDEX(tbWS_2[Activity],MATCH(A344,tbWS_2[EU_ID],0))))</f>
        <v/>
      </c>
      <c r="J344" s="44" t="str">
        <f t="shared" si="11"/>
        <v/>
      </c>
      <c r="K344" s="252" t="str">
        <f>IF(B344="","",IF(ISNA(VLOOKUP(J344,$J$8:K343,1,FALSE)),MAX($K$8:K343)+1,0))</f>
        <v/>
      </c>
      <c r="L344" s="252">
        <f>_xlfn.XLOOKUP(B344,'DEQ TAC List'!$B$3:$B$609,'DEQ TAC List'!$I$3:$I$609,"")</f>
        <v>0</v>
      </c>
    </row>
    <row r="345" spans="1:12" x14ac:dyDescent="0.25">
      <c r="A345" s="51"/>
      <c r="B345" s="195"/>
      <c r="C345" s="192" t="str">
        <f t="shared" si="10"/>
        <v/>
      </c>
      <c r="D345" s="193"/>
      <c r="E345" s="194"/>
      <c r="F345" s="234"/>
      <c r="G345" s="51"/>
      <c r="H345" s="66"/>
      <c r="I345" s="240" t="str">
        <f>IF(A345="",IF(CONCATENATE(B345,C345,D345,E345,F345,G345,H345)="","",ws3_EU_ID_blank),IF(ISERROR(MATCH(A345,tbWS_2[EU_ID],0)),ws3_matching_error_msg,F345*IF(D345="Y",1,1-E345)*INDEX(tbWS_2[Activity],MATCH(A345,tbWS_2[EU_ID],0))))</f>
        <v/>
      </c>
      <c r="J345" s="44" t="str">
        <f t="shared" si="11"/>
        <v/>
      </c>
      <c r="K345" s="252" t="str">
        <f>IF(B345="","",IF(ISNA(VLOOKUP(J345,$J$8:K344,1,FALSE)),MAX($K$8:K344)+1,0))</f>
        <v/>
      </c>
      <c r="L345" s="252">
        <f>_xlfn.XLOOKUP(B345,'DEQ TAC List'!$B$3:$B$609,'DEQ TAC List'!$I$3:$I$609,"")</f>
        <v>0</v>
      </c>
    </row>
    <row r="346" spans="1:12" x14ac:dyDescent="0.25">
      <c r="A346" s="51"/>
      <c r="B346" s="195"/>
      <c r="C346" s="192" t="str">
        <f t="shared" si="10"/>
        <v/>
      </c>
      <c r="D346" s="193"/>
      <c r="E346" s="194"/>
      <c r="F346" s="234"/>
      <c r="G346" s="51"/>
      <c r="H346" s="66"/>
      <c r="I346" s="240" t="str">
        <f>IF(A346="",IF(CONCATENATE(B346,C346,D346,E346,F346,G346,H346)="","",ws3_EU_ID_blank),IF(ISERROR(MATCH(A346,tbWS_2[EU_ID],0)),ws3_matching_error_msg,F346*IF(D346="Y",1,1-E346)*INDEX(tbWS_2[Activity],MATCH(A346,tbWS_2[EU_ID],0))))</f>
        <v/>
      </c>
      <c r="J346" s="44" t="str">
        <f t="shared" si="11"/>
        <v/>
      </c>
      <c r="K346" s="252" t="str">
        <f>IF(B346="","",IF(ISNA(VLOOKUP(J346,$J$8:K345,1,FALSE)),MAX($K$8:K345)+1,0))</f>
        <v/>
      </c>
      <c r="L346" s="252">
        <f>_xlfn.XLOOKUP(B346,'DEQ TAC List'!$B$3:$B$609,'DEQ TAC List'!$I$3:$I$609,"")</f>
        <v>0</v>
      </c>
    </row>
    <row r="347" spans="1:12" x14ac:dyDescent="0.25">
      <c r="A347" s="51"/>
      <c r="B347" s="195"/>
      <c r="C347" s="192" t="str">
        <f t="shared" si="10"/>
        <v/>
      </c>
      <c r="D347" s="193"/>
      <c r="E347" s="194"/>
      <c r="F347" s="234"/>
      <c r="G347" s="51"/>
      <c r="H347" s="66"/>
      <c r="I347" s="240" t="str">
        <f>IF(A347="",IF(CONCATENATE(B347,C347,D347,E347,F347,G347,H347)="","",ws3_EU_ID_blank),IF(ISERROR(MATCH(A347,tbWS_2[EU_ID],0)),ws3_matching_error_msg,F347*IF(D347="Y",1,1-E347)*INDEX(tbWS_2[Activity],MATCH(A347,tbWS_2[EU_ID],0))))</f>
        <v/>
      </c>
      <c r="J347" s="44" t="str">
        <f t="shared" si="11"/>
        <v/>
      </c>
      <c r="K347" s="252" t="str">
        <f>IF(B347="","",IF(ISNA(VLOOKUP(J347,$J$8:K346,1,FALSE)),MAX($K$8:K346)+1,0))</f>
        <v/>
      </c>
      <c r="L347" s="252">
        <f>_xlfn.XLOOKUP(B347,'DEQ TAC List'!$B$3:$B$609,'DEQ TAC List'!$I$3:$I$609,"")</f>
        <v>0</v>
      </c>
    </row>
    <row r="348" spans="1:12" x14ac:dyDescent="0.25">
      <c r="A348" s="51"/>
      <c r="B348" s="195"/>
      <c r="C348" s="192" t="str">
        <f t="shared" si="10"/>
        <v/>
      </c>
      <c r="D348" s="193"/>
      <c r="E348" s="194"/>
      <c r="F348" s="234"/>
      <c r="G348" s="51"/>
      <c r="H348" s="66"/>
      <c r="I348" s="240" t="str">
        <f>IF(A348="",IF(CONCATENATE(B348,C348,D348,E348,F348,G348,H348)="","",ws3_EU_ID_blank),IF(ISERROR(MATCH(A348,tbWS_2[EU_ID],0)),ws3_matching_error_msg,F348*IF(D348="Y",1,1-E348)*INDEX(tbWS_2[Activity],MATCH(A348,tbWS_2[EU_ID],0))))</f>
        <v/>
      </c>
      <c r="J348" s="44" t="str">
        <f t="shared" si="11"/>
        <v/>
      </c>
      <c r="K348" s="252" t="str">
        <f>IF(B348="","",IF(ISNA(VLOOKUP(J348,$J$8:K347,1,FALSE)),MAX($K$8:K347)+1,0))</f>
        <v/>
      </c>
      <c r="L348" s="252">
        <f>_xlfn.XLOOKUP(B348,'DEQ TAC List'!$B$3:$B$609,'DEQ TAC List'!$I$3:$I$609,"")</f>
        <v>0</v>
      </c>
    </row>
    <row r="349" spans="1:12" x14ac:dyDescent="0.25">
      <c r="A349" s="51"/>
      <c r="B349" s="195"/>
      <c r="C349" s="192" t="str">
        <f t="shared" si="10"/>
        <v/>
      </c>
      <c r="D349" s="193"/>
      <c r="E349" s="194"/>
      <c r="F349" s="234"/>
      <c r="G349" s="51"/>
      <c r="H349" s="66"/>
      <c r="I349" s="240" t="str">
        <f>IF(A349="",IF(CONCATENATE(B349,C349,D349,E349,F349,G349,H349)="","",ws3_EU_ID_blank),IF(ISERROR(MATCH(A349,tbWS_2[EU_ID],0)),ws3_matching_error_msg,F349*IF(D349="Y",1,1-E349)*INDEX(tbWS_2[Activity],MATCH(A349,tbWS_2[EU_ID],0))))</f>
        <v/>
      </c>
      <c r="J349" s="44" t="str">
        <f t="shared" si="11"/>
        <v/>
      </c>
      <c r="K349" s="252" t="str">
        <f>IF(B349="","",IF(ISNA(VLOOKUP(J349,$J$8:K348,1,FALSE)),MAX($K$8:K348)+1,0))</f>
        <v/>
      </c>
      <c r="L349" s="252">
        <f>_xlfn.XLOOKUP(B349,'DEQ TAC List'!$B$3:$B$609,'DEQ TAC List'!$I$3:$I$609,"")</f>
        <v>0</v>
      </c>
    </row>
    <row r="350" spans="1:12" x14ac:dyDescent="0.25">
      <c r="A350" s="51"/>
      <c r="B350" s="195"/>
      <c r="C350" s="192" t="str">
        <f t="shared" si="10"/>
        <v/>
      </c>
      <c r="D350" s="193"/>
      <c r="E350" s="194"/>
      <c r="F350" s="234"/>
      <c r="G350" s="51"/>
      <c r="H350" s="66"/>
      <c r="I350" s="240" t="str">
        <f>IF(A350="",IF(CONCATENATE(B350,C350,D350,E350,F350,G350,H350)="","",ws3_EU_ID_blank),IF(ISERROR(MATCH(A350,tbWS_2[EU_ID],0)),ws3_matching_error_msg,F350*IF(D350="Y",1,1-E350)*INDEX(tbWS_2[Activity],MATCH(A350,tbWS_2[EU_ID],0))))</f>
        <v/>
      </c>
      <c r="J350" s="44" t="str">
        <f t="shared" si="11"/>
        <v/>
      </c>
      <c r="K350" s="252" t="str">
        <f>IF(B350="","",IF(ISNA(VLOOKUP(J350,$J$8:K349,1,FALSE)),MAX($K$8:K349)+1,0))</f>
        <v/>
      </c>
      <c r="L350" s="252">
        <f>_xlfn.XLOOKUP(B350,'DEQ TAC List'!$B$3:$B$609,'DEQ TAC List'!$I$3:$I$609,"")</f>
        <v>0</v>
      </c>
    </row>
    <row r="351" spans="1:12" x14ac:dyDescent="0.25">
      <c r="A351" s="51"/>
      <c r="B351" s="195"/>
      <c r="C351" s="192" t="str">
        <f t="shared" si="10"/>
        <v/>
      </c>
      <c r="D351" s="193"/>
      <c r="E351" s="194"/>
      <c r="F351" s="234"/>
      <c r="G351" s="51"/>
      <c r="H351" s="66"/>
      <c r="I351" s="240" t="str">
        <f>IF(A351="",IF(CONCATENATE(B351,C351,D351,E351,F351,G351,H351)="","",ws3_EU_ID_blank),IF(ISERROR(MATCH(A351,tbWS_2[EU_ID],0)),ws3_matching_error_msg,F351*IF(D351="Y",1,1-E351)*INDEX(tbWS_2[Activity],MATCH(A351,tbWS_2[EU_ID],0))))</f>
        <v/>
      </c>
      <c r="J351" s="44" t="str">
        <f t="shared" si="11"/>
        <v/>
      </c>
      <c r="K351" s="252" t="str">
        <f>IF(B351="","",IF(ISNA(VLOOKUP(J351,$J$8:K350,1,FALSE)),MAX($K$8:K350)+1,0))</f>
        <v/>
      </c>
      <c r="L351" s="252">
        <f>_xlfn.XLOOKUP(B351,'DEQ TAC List'!$B$3:$B$609,'DEQ TAC List'!$I$3:$I$609,"")</f>
        <v>0</v>
      </c>
    </row>
    <row r="352" spans="1:12" x14ac:dyDescent="0.25">
      <c r="A352" s="51"/>
      <c r="B352" s="195"/>
      <c r="C352" s="192" t="str">
        <f t="shared" si="10"/>
        <v/>
      </c>
      <c r="D352" s="193"/>
      <c r="E352" s="194"/>
      <c r="F352" s="234"/>
      <c r="G352" s="51"/>
      <c r="H352" s="66"/>
      <c r="I352" s="240" t="str">
        <f>IF(A352="",IF(CONCATENATE(B352,C352,D352,E352,F352,G352,H352)="","",ws3_EU_ID_blank),IF(ISERROR(MATCH(A352,tbWS_2[EU_ID],0)),ws3_matching_error_msg,F352*IF(D352="Y",1,1-E352)*INDEX(tbWS_2[Activity],MATCH(A352,tbWS_2[EU_ID],0))))</f>
        <v/>
      </c>
      <c r="J352" s="44" t="str">
        <f t="shared" si="11"/>
        <v/>
      </c>
      <c r="K352" s="252" t="str">
        <f>IF(B352="","",IF(ISNA(VLOOKUP(J352,$J$8:K351,1,FALSE)),MAX($K$8:K351)+1,0))</f>
        <v/>
      </c>
      <c r="L352" s="252">
        <f>_xlfn.XLOOKUP(B352,'DEQ TAC List'!$B$3:$B$609,'DEQ TAC List'!$I$3:$I$609,"")</f>
        <v>0</v>
      </c>
    </row>
    <row r="353" spans="1:12" x14ac:dyDescent="0.25">
      <c r="A353" s="51"/>
      <c r="B353" s="195"/>
      <c r="C353" s="192" t="str">
        <f t="shared" si="10"/>
        <v/>
      </c>
      <c r="D353" s="193"/>
      <c r="E353" s="194"/>
      <c r="F353" s="234"/>
      <c r="G353" s="51"/>
      <c r="H353" s="66"/>
      <c r="I353" s="240" t="str">
        <f>IF(A353="",IF(CONCATENATE(B353,C353,D353,E353,F353,G353,H353)="","",ws3_EU_ID_blank),IF(ISERROR(MATCH(A353,tbWS_2[EU_ID],0)),ws3_matching_error_msg,F353*IF(D353="Y",1,1-E353)*INDEX(tbWS_2[Activity],MATCH(A353,tbWS_2[EU_ID],0))))</f>
        <v/>
      </c>
      <c r="J353" s="44" t="str">
        <f t="shared" si="11"/>
        <v/>
      </c>
      <c r="K353" s="252" t="str">
        <f>IF(B353="","",IF(ISNA(VLOOKUP(J353,$J$8:K352,1,FALSE)),MAX($K$8:K352)+1,0))</f>
        <v/>
      </c>
      <c r="L353" s="252">
        <f>_xlfn.XLOOKUP(B353,'DEQ TAC List'!$B$3:$B$609,'DEQ TAC List'!$I$3:$I$609,"")</f>
        <v>0</v>
      </c>
    </row>
    <row r="354" spans="1:12" x14ac:dyDescent="0.25">
      <c r="A354" s="51"/>
      <c r="B354" s="195"/>
      <c r="C354" s="192" t="str">
        <f t="shared" si="10"/>
        <v/>
      </c>
      <c r="D354" s="193"/>
      <c r="E354" s="194"/>
      <c r="F354" s="234"/>
      <c r="G354" s="51"/>
      <c r="H354" s="66"/>
      <c r="I354" s="240" t="str">
        <f>IF(A354="",IF(CONCATENATE(B354,C354,D354,E354,F354,G354,H354)="","",ws3_EU_ID_blank),IF(ISERROR(MATCH(A354,tbWS_2[EU_ID],0)),ws3_matching_error_msg,F354*IF(D354="Y",1,1-E354)*INDEX(tbWS_2[Activity],MATCH(A354,tbWS_2[EU_ID],0))))</f>
        <v/>
      </c>
      <c r="J354" s="44" t="str">
        <f t="shared" si="11"/>
        <v/>
      </c>
      <c r="K354" s="252" t="str">
        <f>IF(B354="","",IF(ISNA(VLOOKUP(J354,$J$8:K353,1,FALSE)),MAX($K$8:K353)+1,0))</f>
        <v/>
      </c>
      <c r="L354" s="252">
        <f>_xlfn.XLOOKUP(B354,'DEQ TAC List'!$B$3:$B$609,'DEQ TAC List'!$I$3:$I$609,"")</f>
        <v>0</v>
      </c>
    </row>
    <row r="355" spans="1:12" x14ac:dyDescent="0.25">
      <c r="A355" s="51"/>
      <c r="B355" s="195"/>
      <c r="C355" s="192" t="str">
        <f t="shared" si="10"/>
        <v/>
      </c>
      <c r="D355" s="193"/>
      <c r="E355" s="194"/>
      <c r="F355" s="234"/>
      <c r="G355" s="51"/>
      <c r="H355" s="66"/>
      <c r="I355" s="240" t="str">
        <f>IF(A355="",IF(CONCATENATE(B355,C355,D355,E355,F355,G355,H355)="","",ws3_EU_ID_blank),IF(ISERROR(MATCH(A355,tbWS_2[EU_ID],0)),ws3_matching_error_msg,F355*IF(D355="Y",1,1-E355)*INDEX(tbWS_2[Activity],MATCH(A355,tbWS_2[EU_ID],0))))</f>
        <v/>
      </c>
      <c r="J355" s="44" t="str">
        <f t="shared" si="11"/>
        <v/>
      </c>
      <c r="K355" s="252" t="str">
        <f>IF(B355="","",IF(ISNA(VLOOKUP(J355,$J$8:K354,1,FALSE)),MAX($K$8:K354)+1,0))</f>
        <v/>
      </c>
      <c r="L355" s="252">
        <f>_xlfn.XLOOKUP(B355,'DEQ TAC List'!$B$3:$B$609,'DEQ TAC List'!$I$3:$I$609,"")</f>
        <v>0</v>
      </c>
    </row>
    <row r="356" spans="1:12" x14ac:dyDescent="0.25">
      <c r="A356" s="51"/>
      <c r="B356" s="195"/>
      <c r="C356" s="192" t="str">
        <f t="shared" si="10"/>
        <v/>
      </c>
      <c r="D356" s="193"/>
      <c r="E356" s="194"/>
      <c r="F356" s="234"/>
      <c r="G356" s="51"/>
      <c r="H356" s="66"/>
      <c r="I356" s="240" t="str">
        <f>IF(A356="",IF(CONCATENATE(B356,C356,D356,E356,F356,G356,H356)="","",ws3_EU_ID_blank),IF(ISERROR(MATCH(A356,tbWS_2[EU_ID],0)),ws3_matching_error_msg,F356*IF(D356="Y",1,1-E356)*INDEX(tbWS_2[Activity],MATCH(A356,tbWS_2[EU_ID],0))))</f>
        <v/>
      </c>
      <c r="J356" s="44" t="str">
        <f t="shared" si="11"/>
        <v/>
      </c>
      <c r="K356" s="252" t="str">
        <f>IF(B356="","",IF(ISNA(VLOOKUP(J356,$J$8:K355,1,FALSE)),MAX($K$8:K355)+1,0))</f>
        <v/>
      </c>
      <c r="L356" s="252">
        <f>_xlfn.XLOOKUP(B356,'DEQ TAC List'!$B$3:$B$609,'DEQ TAC List'!$I$3:$I$609,"")</f>
        <v>0</v>
      </c>
    </row>
    <row r="357" spans="1:12" x14ac:dyDescent="0.25">
      <c r="A357" s="51"/>
      <c r="B357" s="195"/>
      <c r="C357" s="192" t="str">
        <f t="shared" si="10"/>
        <v/>
      </c>
      <c r="D357" s="193"/>
      <c r="E357" s="194"/>
      <c r="F357" s="234"/>
      <c r="G357" s="51"/>
      <c r="H357" s="66"/>
      <c r="I357" s="240" t="str">
        <f>IF(A357="",IF(CONCATENATE(B357,C357,D357,E357,F357,G357,H357)="","",ws3_EU_ID_blank),IF(ISERROR(MATCH(A357,tbWS_2[EU_ID],0)),ws3_matching_error_msg,F357*IF(D357="Y",1,1-E357)*INDEX(tbWS_2[Activity],MATCH(A357,tbWS_2[EU_ID],0))))</f>
        <v/>
      </c>
      <c r="J357" s="44" t="str">
        <f t="shared" si="11"/>
        <v/>
      </c>
      <c r="K357" s="252" t="str">
        <f>IF(B357="","",IF(ISNA(VLOOKUP(J357,$J$8:K356,1,FALSE)),MAX($K$8:K356)+1,0))</f>
        <v/>
      </c>
      <c r="L357" s="252">
        <f>_xlfn.XLOOKUP(B357,'DEQ TAC List'!$B$3:$B$609,'DEQ TAC List'!$I$3:$I$609,"")</f>
        <v>0</v>
      </c>
    </row>
    <row r="358" spans="1:12" x14ac:dyDescent="0.25">
      <c r="A358" s="51"/>
      <c r="B358" s="195"/>
      <c r="C358" s="192" t="str">
        <f t="shared" si="10"/>
        <v/>
      </c>
      <c r="D358" s="193"/>
      <c r="E358" s="194"/>
      <c r="F358" s="234"/>
      <c r="G358" s="51"/>
      <c r="H358" s="66"/>
      <c r="I358" s="240" t="str">
        <f>IF(A358="",IF(CONCATENATE(B358,C358,D358,E358,F358,G358,H358)="","",ws3_EU_ID_blank),IF(ISERROR(MATCH(A358,tbWS_2[EU_ID],0)),ws3_matching_error_msg,F358*IF(D358="Y",1,1-E358)*INDEX(tbWS_2[Activity],MATCH(A358,tbWS_2[EU_ID],0))))</f>
        <v/>
      </c>
      <c r="J358" s="44" t="str">
        <f t="shared" si="11"/>
        <v/>
      </c>
      <c r="K358" s="252" t="str">
        <f>IF(B358="","",IF(ISNA(VLOOKUP(J358,$J$8:K357,1,FALSE)),MAX($K$8:K357)+1,0))</f>
        <v/>
      </c>
      <c r="L358" s="252">
        <f>_xlfn.XLOOKUP(B358,'DEQ TAC List'!$B$3:$B$609,'DEQ TAC List'!$I$3:$I$609,"")</f>
        <v>0</v>
      </c>
    </row>
    <row r="359" spans="1:12" x14ac:dyDescent="0.25">
      <c r="A359" s="51"/>
      <c r="B359" s="195"/>
      <c r="C359" s="192" t="str">
        <f t="shared" si="10"/>
        <v/>
      </c>
      <c r="D359" s="193"/>
      <c r="E359" s="194"/>
      <c r="F359" s="234"/>
      <c r="G359" s="51"/>
      <c r="H359" s="66"/>
      <c r="I359" s="240" t="str">
        <f>IF(A359="",IF(CONCATENATE(B359,C359,D359,E359,F359,G359,H359)="","",ws3_EU_ID_blank),IF(ISERROR(MATCH(A359,tbWS_2[EU_ID],0)),ws3_matching_error_msg,F359*IF(D359="Y",1,1-E359)*INDEX(tbWS_2[Activity],MATCH(A359,tbWS_2[EU_ID],0))))</f>
        <v/>
      </c>
      <c r="J359" s="44" t="str">
        <f t="shared" si="11"/>
        <v/>
      </c>
      <c r="K359" s="252" t="str">
        <f>IF(B359="","",IF(ISNA(VLOOKUP(J359,$J$8:K358,1,FALSE)),MAX($K$8:K358)+1,0))</f>
        <v/>
      </c>
      <c r="L359" s="252">
        <f>_xlfn.XLOOKUP(B359,'DEQ TAC List'!$B$3:$B$609,'DEQ TAC List'!$I$3:$I$609,"")</f>
        <v>0</v>
      </c>
    </row>
    <row r="360" spans="1:12" x14ac:dyDescent="0.25">
      <c r="A360" s="51"/>
      <c r="B360" s="195"/>
      <c r="C360" s="192" t="str">
        <f t="shared" si="10"/>
        <v/>
      </c>
      <c r="D360" s="193"/>
      <c r="E360" s="194"/>
      <c r="F360" s="234"/>
      <c r="G360" s="51"/>
      <c r="H360" s="66"/>
      <c r="I360" s="240" t="str">
        <f>IF(A360="",IF(CONCATENATE(B360,C360,D360,E360,F360,G360,H360)="","",ws3_EU_ID_blank),IF(ISERROR(MATCH(A360,tbWS_2[EU_ID],0)),ws3_matching_error_msg,F360*IF(D360="Y",1,1-E360)*INDEX(tbWS_2[Activity],MATCH(A360,tbWS_2[EU_ID],0))))</f>
        <v/>
      </c>
      <c r="J360" s="44" t="str">
        <f t="shared" si="11"/>
        <v/>
      </c>
      <c r="K360" s="252" t="str">
        <f>IF(B360="","",IF(ISNA(VLOOKUP(J360,$J$8:K359,1,FALSE)),MAX($K$8:K359)+1,0))</f>
        <v/>
      </c>
      <c r="L360" s="252">
        <f>_xlfn.XLOOKUP(B360,'DEQ TAC List'!$B$3:$B$609,'DEQ TAC List'!$I$3:$I$609,"")</f>
        <v>0</v>
      </c>
    </row>
    <row r="361" spans="1:12" x14ac:dyDescent="0.25">
      <c r="A361" s="51"/>
      <c r="B361" s="195"/>
      <c r="C361" s="192" t="str">
        <f t="shared" si="10"/>
        <v/>
      </c>
      <c r="D361" s="193"/>
      <c r="E361" s="194"/>
      <c r="F361" s="234"/>
      <c r="G361" s="51"/>
      <c r="H361" s="66"/>
      <c r="I361" s="240" t="str">
        <f>IF(A361="",IF(CONCATENATE(B361,C361,D361,E361,F361,G361,H361)="","",ws3_EU_ID_blank),IF(ISERROR(MATCH(A361,tbWS_2[EU_ID],0)),ws3_matching_error_msg,F361*IF(D361="Y",1,1-E361)*INDEX(tbWS_2[Activity],MATCH(A361,tbWS_2[EU_ID],0))))</f>
        <v/>
      </c>
      <c r="J361" s="44" t="str">
        <f t="shared" si="11"/>
        <v/>
      </c>
      <c r="K361" s="252" t="str">
        <f>IF(B361="","",IF(ISNA(VLOOKUP(J361,$J$8:K360,1,FALSE)),MAX($K$8:K360)+1,0))</f>
        <v/>
      </c>
      <c r="L361" s="252">
        <f>_xlfn.XLOOKUP(B361,'DEQ TAC List'!$B$3:$B$609,'DEQ TAC List'!$I$3:$I$609,"")</f>
        <v>0</v>
      </c>
    </row>
    <row r="362" spans="1:12" x14ac:dyDescent="0.25">
      <c r="A362" s="51"/>
      <c r="B362" s="195"/>
      <c r="C362" s="192" t="str">
        <f t="shared" si="10"/>
        <v/>
      </c>
      <c r="D362" s="193"/>
      <c r="E362" s="194"/>
      <c r="F362" s="234"/>
      <c r="G362" s="51"/>
      <c r="H362" s="66"/>
      <c r="I362" s="240" t="str">
        <f>IF(A362="",IF(CONCATENATE(B362,C362,D362,E362,F362,G362,H362)="","",ws3_EU_ID_blank),IF(ISERROR(MATCH(A362,tbWS_2[EU_ID],0)),ws3_matching_error_msg,F362*IF(D362="Y",1,1-E362)*INDEX(tbWS_2[Activity],MATCH(A362,tbWS_2[EU_ID],0))))</f>
        <v/>
      </c>
      <c r="J362" s="44" t="str">
        <f t="shared" si="11"/>
        <v/>
      </c>
      <c r="K362" s="252" t="str">
        <f>IF(B362="","",IF(ISNA(VLOOKUP(J362,$J$8:K361,1,FALSE)),MAX($K$8:K361)+1,0))</f>
        <v/>
      </c>
      <c r="L362" s="252">
        <f>_xlfn.XLOOKUP(B362,'DEQ TAC List'!$B$3:$B$609,'DEQ TAC List'!$I$3:$I$609,"")</f>
        <v>0</v>
      </c>
    </row>
    <row r="363" spans="1:12" x14ac:dyDescent="0.25">
      <c r="A363" s="51"/>
      <c r="B363" s="195"/>
      <c r="C363" s="192" t="str">
        <f t="shared" si="10"/>
        <v/>
      </c>
      <c r="D363" s="193"/>
      <c r="E363" s="194"/>
      <c r="F363" s="234"/>
      <c r="G363" s="51"/>
      <c r="H363" s="66"/>
      <c r="I363" s="240" t="str">
        <f>IF(A363="",IF(CONCATENATE(B363,C363,D363,E363,F363,G363,H363)="","",ws3_EU_ID_blank),IF(ISERROR(MATCH(A363,tbWS_2[EU_ID],0)),ws3_matching_error_msg,F363*IF(D363="Y",1,1-E363)*INDEX(tbWS_2[Activity],MATCH(A363,tbWS_2[EU_ID],0))))</f>
        <v/>
      </c>
      <c r="J363" s="44" t="str">
        <f t="shared" si="11"/>
        <v/>
      </c>
      <c r="K363" s="252" t="str">
        <f>IF(B363="","",IF(ISNA(VLOOKUP(J363,$J$8:K362,1,FALSE)),MAX($K$8:K362)+1,0))</f>
        <v/>
      </c>
      <c r="L363" s="252">
        <f>_xlfn.XLOOKUP(B363,'DEQ TAC List'!$B$3:$B$609,'DEQ TAC List'!$I$3:$I$609,"")</f>
        <v>0</v>
      </c>
    </row>
    <row r="364" spans="1:12" x14ac:dyDescent="0.25">
      <c r="A364" s="51"/>
      <c r="B364" s="195"/>
      <c r="C364" s="192" t="str">
        <f t="shared" si="10"/>
        <v/>
      </c>
      <c r="D364" s="193"/>
      <c r="E364" s="194"/>
      <c r="F364" s="234"/>
      <c r="G364" s="51"/>
      <c r="H364" s="66"/>
      <c r="I364" s="240" t="str">
        <f>IF(A364="",IF(CONCATENATE(B364,C364,D364,E364,F364,G364,H364)="","",ws3_EU_ID_blank),IF(ISERROR(MATCH(A364,tbWS_2[EU_ID],0)),ws3_matching_error_msg,F364*IF(D364="Y",1,1-E364)*INDEX(tbWS_2[Activity],MATCH(A364,tbWS_2[EU_ID],0))))</f>
        <v/>
      </c>
      <c r="J364" s="44" t="str">
        <f t="shared" si="11"/>
        <v/>
      </c>
      <c r="K364" s="252" t="str">
        <f>IF(B364="","",IF(ISNA(VLOOKUP(J364,$J$8:K363,1,FALSE)),MAX($K$8:K363)+1,0))</f>
        <v/>
      </c>
      <c r="L364" s="252">
        <f>_xlfn.XLOOKUP(B364,'DEQ TAC List'!$B$3:$B$609,'DEQ TAC List'!$I$3:$I$609,"")</f>
        <v>0</v>
      </c>
    </row>
    <row r="365" spans="1:12" x14ac:dyDescent="0.25">
      <c r="A365" s="51"/>
      <c r="B365" s="195"/>
      <c r="C365" s="192" t="str">
        <f t="shared" si="10"/>
        <v/>
      </c>
      <c r="D365" s="193"/>
      <c r="E365" s="194"/>
      <c r="F365" s="234"/>
      <c r="G365" s="51"/>
      <c r="H365" s="66"/>
      <c r="I365" s="240" t="str">
        <f>IF(A365="",IF(CONCATENATE(B365,C365,D365,E365,F365,G365,H365)="","",ws3_EU_ID_blank),IF(ISERROR(MATCH(A365,tbWS_2[EU_ID],0)),ws3_matching_error_msg,F365*IF(D365="Y",1,1-E365)*INDEX(tbWS_2[Activity],MATCH(A365,tbWS_2[EU_ID],0))))</f>
        <v/>
      </c>
      <c r="J365" s="44" t="str">
        <f t="shared" si="11"/>
        <v/>
      </c>
      <c r="K365" s="252" t="str">
        <f>IF(B365="","",IF(ISNA(VLOOKUP(J365,$J$8:K364,1,FALSE)),MAX($K$8:K364)+1,0))</f>
        <v/>
      </c>
      <c r="L365" s="252">
        <f>_xlfn.XLOOKUP(B365,'DEQ TAC List'!$B$3:$B$609,'DEQ TAC List'!$I$3:$I$609,"")</f>
        <v>0</v>
      </c>
    </row>
    <row r="366" spans="1:12" x14ac:dyDescent="0.25">
      <c r="A366" s="51"/>
      <c r="B366" s="195"/>
      <c r="C366" s="192" t="str">
        <f t="shared" si="10"/>
        <v/>
      </c>
      <c r="D366" s="193"/>
      <c r="E366" s="194"/>
      <c r="F366" s="234"/>
      <c r="G366" s="51"/>
      <c r="H366" s="66"/>
      <c r="I366" s="240" t="str">
        <f>IF(A366="",IF(CONCATENATE(B366,C366,D366,E366,F366,G366,H366)="","",ws3_EU_ID_blank),IF(ISERROR(MATCH(A366,tbWS_2[EU_ID],0)),ws3_matching_error_msg,F366*IF(D366="Y",1,1-E366)*INDEX(tbWS_2[Activity],MATCH(A366,tbWS_2[EU_ID],0))))</f>
        <v/>
      </c>
      <c r="J366" s="44" t="str">
        <f t="shared" si="11"/>
        <v/>
      </c>
      <c r="K366" s="252" t="str">
        <f>IF(B366="","",IF(ISNA(VLOOKUP(J366,$J$8:K365,1,FALSE)),MAX($K$8:K365)+1,0))</f>
        <v/>
      </c>
      <c r="L366" s="252">
        <f>_xlfn.XLOOKUP(B366,'DEQ TAC List'!$B$3:$B$609,'DEQ TAC List'!$I$3:$I$609,"")</f>
        <v>0</v>
      </c>
    </row>
    <row r="367" spans="1:12" x14ac:dyDescent="0.25">
      <c r="A367" s="51"/>
      <c r="B367" s="195"/>
      <c r="C367" s="192" t="str">
        <f t="shared" si="10"/>
        <v/>
      </c>
      <c r="D367" s="193"/>
      <c r="E367" s="194"/>
      <c r="F367" s="234"/>
      <c r="G367" s="51"/>
      <c r="H367" s="66"/>
      <c r="I367" s="240" t="str">
        <f>IF(A367="",IF(CONCATENATE(B367,C367,D367,E367,F367,G367,H367)="","",ws3_EU_ID_blank),IF(ISERROR(MATCH(A367,tbWS_2[EU_ID],0)),ws3_matching_error_msg,F367*IF(D367="Y",1,1-E367)*INDEX(tbWS_2[Activity],MATCH(A367,tbWS_2[EU_ID],0))))</f>
        <v/>
      </c>
      <c r="J367" s="44" t="str">
        <f t="shared" si="11"/>
        <v/>
      </c>
      <c r="K367" s="252" t="str">
        <f>IF(B367="","",IF(ISNA(VLOOKUP(J367,$J$8:K366,1,FALSE)),MAX($K$8:K366)+1,0))</f>
        <v/>
      </c>
      <c r="L367" s="252">
        <f>_xlfn.XLOOKUP(B367,'DEQ TAC List'!$B$3:$B$609,'DEQ TAC List'!$I$3:$I$609,"")</f>
        <v>0</v>
      </c>
    </row>
    <row r="368" spans="1:12" x14ac:dyDescent="0.25">
      <c r="A368" s="51"/>
      <c r="B368" s="195"/>
      <c r="C368" s="192" t="str">
        <f t="shared" si="10"/>
        <v/>
      </c>
      <c r="D368" s="193"/>
      <c r="E368" s="194"/>
      <c r="F368" s="234"/>
      <c r="G368" s="51"/>
      <c r="H368" s="66"/>
      <c r="I368" s="240" t="str">
        <f>IF(A368="",IF(CONCATENATE(B368,C368,D368,E368,F368,G368,H368)="","",ws3_EU_ID_blank),IF(ISERROR(MATCH(A368,tbWS_2[EU_ID],0)),ws3_matching_error_msg,F368*IF(D368="Y",1,1-E368)*INDEX(tbWS_2[Activity],MATCH(A368,tbWS_2[EU_ID],0))))</f>
        <v/>
      </c>
      <c r="J368" s="44" t="str">
        <f t="shared" si="11"/>
        <v/>
      </c>
      <c r="K368" s="252" t="str">
        <f>IF(B368="","",IF(ISNA(VLOOKUP(J368,$J$8:K367,1,FALSE)),MAX($K$8:K367)+1,0))</f>
        <v/>
      </c>
      <c r="L368" s="252">
        <f>_xlfn.XLOOKUP(B368,'DEQ TAC List'!$B$3:$B$609,'DEQ TAC List'!$I$3:$I$609,"")</f>
        <v>0</v>
      </c>
    </row>
    <row r="369" spans="1:12" x14ac:dyDescent="0.25">
      <c r="A369" s="51"/>
      <c r="B369" s="195"/>
      <c r="C369" s="192" t="str">
        <f t="shared" si="10"/>
        <v/>
      </c>
      <c r="D369" s="193"/>
      <c r="E369" s="194"/>
      <c r="F369" s="234"/>
      <c r="G369" s="51"/>
      <c r="H369" s="66"/>
      <c r="I369" s="240" t="str">
        <f>IF(A369="",IF(CONCATENATE(B369,C369,D369,E369,F369,G369,H369)="","",ws3_EU_ID_blank),IF(ISERROR(MATCH(A369,tbWS_2[EU_ID],0)),ws3_matching_error_msg,F369*IF(D369="Y",1,1-E369)*INDEX(tbWS_2[Activity],MATCH(A369,tbWS_2[EU_ID],0))))</f>
        <v/>
      </c>
      <c r="J369" s="44" t="str">
        <f t="shared" si="11"/>
        <v/>
      </c>
      <c r="K369" s="252" t="str">
        <f>IF(B369="","",IF(ISNA(VLOOKUP(J369,$J$8:K368,1,FALSE)),MAX($K$8:K368)+1,0))</f>
        <v/>
      </c>
      <c r="L369" s="252">
        <f>_xlfn.XLOOKUP(B369,'DEQ TAC List'!$B$3:$B$609,'DEQ TAC List'!$I$3:$I$609,"")</f>
        <v>0</v>
      </c>
    </row>
    <row r="370" spans="1:12" x14ac:dyDescent="0.25">
      <c r="A370" s="51"/>
      <c r="B370" s="195"/>
      <c r="C370" s="192" t="str">
        <f t="shared" ref="C370:C433" si="12">IFERROR(INDEX(chemical_names,MATCH(TEXT(B370,"0"),CAS_numbers,0)),"")</f>
        <v/>
      </c>
      <c r="D370" s="193"/>
      <c r="E370" s="194"/>
      <c r="F370" s="234"/>
      <c r="G370" s="51"/>
      <c r="H370" s="66"/>
      <c r="I370" s="240" t="str">
        <f>IF(A370="",IF(CONCATENATE(B370,C370,D370,E370,F370,G370,H370)="","",ws3_EU_ID_blank),IF(ISERROR(MATCH(A370,tbWS_2[EU_ID],0)),ws3_matching_error_msg,F370*IF(D370="Y",1,1-E370)*INDEX(tbWS_2[Activity],MATCH(A370,tbWS_2[EU_ID],0))))</f>
        <v/>
      </c>
      <c r="J370" s="44" t="str">
        <f t="shared" ref="J370:J433" si="13">IF(AND(B370="",C370=""),"",IFERROR(IF(OR(B370="",B370="No CAS"),INDEX(sequence_IDs,MATCH(C370,chemical_names,0)),INDEX(sequence_IDs,MATCH(B370,CAS_numbers,0))),"?"))</f>
        <v/>
      </c>
      <c r="K370" s="252" t="str">
        <f>IF(B370="","",IF(ISNA(VLOOKUP(J370,$J$8:K369,1,FALSE)),MAX($K$8:K369)+1,0))</f>
        <v/>
      </c>
      <c r="L370" s="252">
        <f>_xlfn.XLOOKUP(B370,'DEQ TAC List'!$B$3:$B$609,'DEQ TAC List'!$I$3:$I$609,"")</f>
        <v>0</v>
      </c>
    </row>
    <row r="371" spans="1:12" x14ac:dyDescent="0.25">
      <c r="A371" s="51"/>
      <c r="B371" s="195"/>
      <c r="C371" s="192" t="str">
        <f t="shared" si="12"/>
        <v/>
      </c>
      <c r="D371" s="193"/>
      <c r="E371" s="194"/>
      <c r="F371" s="234"/>
      <c r="G371" s="51"/>
      <c r="H371" s="66"/>
      <c r="I371" s="240" t="str">
        <f>IF(A371="",IF(CONCATENATE(B371,C371,D371,E371,F371,G371,H371)="","",ws3_EU_ID_blank),IF(ISERROR(MATCH(A371,tbWS_2[EU_ID],0)),ws3_matching_error_msg,F371*IF(D371="Y",1,1-E371)*INDEX(tbWS_2[Activity],MATCH(A371,tbWS_2[EU_ID],0))))</f>
        <v/>
      </c>
      <c r="J371" s="44" t="str">
        <f t="shared" si="13"/>
        <v/>
      </c>
      <c r="K371" s="252" t="str">
        <f>IF(B371="","",IF(ISNA(VLOOKUP(J371,$J$8:K370,1,FALSE)),MAX($K$8:K370)+1,0))</f>
        <v/>
      </c>
      <c r="L371" s="252">
        <f>_xlfn.XLOOKUP(B371,'DEQ TAC List'!$B$3:$B$609,'DEQ TAC List'!$I$3:$I$609,"")</f>
        <v>0</v>
      </c>
    </row>
    <row r="372" spans="1:12" x14ac:dyDescent="0.25">
      <c r="A372" s="51"/>
      <c r="B372" s="195"/>
      <c r="C372" s="192" t="str">
        <f t="shared" si="12"/>
        <v/>
      </c>
      <c r="D372" s="193"/>
      <c r="E372" s="194"/>
      <c r="F372" s="234"/>
      <c r="G372" s="51"/>
      <c r="H372" s="66"/>
      <c r="I372" s="240" t="str">
        <f>IF(A372="",IF(CONCATENATE(B372,C372,D372,E372,F372,G372,H372)="","",ws3_EU_ID_blank),IF(ISERROR(MATCH(A372,tbWS_2[EU_ID],0)),ws3_matching_error_msg,F372*IF(D372="Y",1,1-E372)*INDEX(tbWS_2[Activity],MATCH(A372,tbWS_2[EU_ID],0))))</f>
        <v/>
      </c>
      <c r="J372" s="44" t="str">
        <f t="shared" si="13"/>
        <v/>
      </c>
      <c r="K372" s="252" t="str">
        <f>IF(B372="","",IF(ISNA(VLOOKUP(J372,$J$8:K371,1,FALSE)),MAX($K$8:K371)+1,0))</f>
        <v/>
      </c>
      <c r="L372" s="252">
        <f>_xlfn.XLOOKUP(B372,'DEQ TAC List'!$B$3:$B$609,'DEQ TAC List'!$I$3:$I$609,"")</f>
        <v>0</v>
      </c>
    </row>
    <row r="373" spans="1:12" x14ac:dyDescent="0.25">
      <c r="A373" s="51"/>
      <c r="B373" s="195"/>
      <c r="C373" s="192" t="str">
        <f t="shared" si="12"/>
        <v/>
      </c>
      <c r="D373" s="193"/>
      <c r="E373" s="194"/>
      <c r="F373" s="234"/>
      <c r="G373" s="51"/>
      <c r="H373" s="66"/>
      <c r="I373" s="240" t="str">
        <f>IF(A373="",IF(CONCATENATE(B373,C373,D373,E373,F373,G373,H373)="","",ws3_EU_ID_blank),IF(ISERROR(MATCH(A373,tbWS_2[EU_ID],0)),ws3_matching_error_msg,F373*IF(D373="Y",1,1-E373)*INDEX(tbWS_2[Activity],MATCH(A373,tbWS_2[EU_ID],0))))</f>
        <v/>
      </c>
      <c r="J373" s="44" t="str">
        <f t="shared" si="13"/>
        <v/>
      </c>
      <c r="K373" s="252" t="str">
        <f>IF(B373="","",IF(ISNA(VLOOKUP(J373,$J$8:K372,1,FALSE)),MAX($K$8:K372)+1,0))</f>
        <v/>
      </c>
      <c r="L373" s="252">
        <f>_xlfn.XLOOKUP(B373,'DEQ TAC List'!$B$3:$B$609,'DEQ TAC List'!$I$3:$I$609,"")</f>
        <v>0</v>
      </c>
    </row>
    <row r="374" spans="1:12" x14ac:dyDescent="0.25">
      <c r="A374" s="51"/>
      <c r="B374" s="195"/>
      <c r="C374" s="192" t="str">
        <f t="shared" si="12"/>
        <v/>
      </c>
      <c r="D374" s="193"/>
      <c r="E374" s="194"/>
      <c r="F374" s="234"/>
      <c r="G374" s="51"/>
      <c r="H374" s="66"/>
      <c r="I374" s="240" t="str">
        <f>IF(A374="",IF(CONCATENATE(B374,C374,D374,E374,F374,G374,H374)="","",ws3_EU_ID_blank),IF(ISERROR(MATCH(A374,tbWS_2[EU_ID],0)),ws3_matching_error_msg,F374*IF(D374="Y",1,1-E374)*INDEX(tbWS_2[Activity],MATCH(A374,tbWS_2[EU_ID],0))))</f>
        <v/>
      </c>
      <c r="J374" s="44" t="str">
        <f t="shared" si="13"/>
        <v/>
      </c>
      <c r="K374" s="252" t="str">
        <f>IF(B374="","",IF(ISNA(VLOOKUP(J374,$J$8:K373,1,FALSE)),MAX($K$8:K373)+1,0))</f>
        <v/>
      </c>
      <c r="L374" s="252">
        <f>_xlfn.XLOOKUP(B374,'DEQ TAC List'!$B$3:$B$609,'DEQ TAC List'!$I$3:$I$609,"")</f>
        <v>0</v>
      </c>
    </row>
    <row r="375" spans="1:12" x14ac:dyDescent="0.25">
      <c r="A375" s="51"/>
      <c r="B375" s="195"/>
      <c r="C375" s="192" t="str">
        <f t="shared" si="12"/>
        <v/>
      </c>
      <c r="D375" s="193"/>
      <c r="E375" s="194"/>
      <c r="F375" s="234"/>
      <c r="G375" s="51"/>
      <c r="H375" s="66"/>
      <c r="I375" s="240" t="str">
        <f>IF(A375="",IF(CONCATENATE(B375,C375,D375,E375,F375,G375,H375)="","",ws3_EU_ID_blank),IF(ISERROR(MATCH(A375,tbWS_2[EU_ID],0)),ws3_matching_error_msg,F375*IF(D375="Y",1,1-E375)*INDEX(tbWS_2[Activity],MATCH(A375,tbWS_2[EU_ID],0))))</f>
        <v/>
      </c>
      <c r="J375" s="44" t="str">
        <f t="shared" si="13"/>
        <v/>
      </c>
      <c r="K375" s="252" t="str">
        <f>IF(B375="","",IF(ISNA(VLOOKUP(J375,$J$8:K374,1,FALSE)),MAX($K$8:K374)+1,0))</f>
        <v/>
      </c>
      <c r="L375" s="252">
        <f>_xlfn.XLOOKUP(B375,'DEQ TAC List'!$B$3:$B$609,'DEQ TAC List'!$I$3:$I$609,"")</f>
        <v>0</v>
      </c>
    </row>
    <row r="376" spans="1:12" x14ac:dyDescent="0.25">
      <c r="A376" s="51"/>
      <c r="B376" s="195"/>
      <c r="C376" s="192" t="str">
        <f t="shared" si="12"/>
        <v/>
      </c>
      <c r="D376" s="193"/>
      <c r="E376" s="194"/>
      <c r="F376" s="234"/>
      <c r="G376" s="51"/>
      <c r="H376" s="66"/>
      <c r="I376" s="240" t="str">
        <f>IF(A376="",IF(CONCATENATE(B376,C376,D376,E376,F376,G376,H376)="","",ws3_EU_ID_blank),IF(ISERROR(MATCH(A376,tbWS_2[EU_ID],0)),ws3_matching_error_msg,F376*IF(D376="Y",1,1-E376)*INDEX(tbWS_2[Activity],MATCH(A376,tbWS_2[EU_ID],0))))</f>
        <v/>
      </c>
      <c r="J376" s="44" t="str">
        <f t="shared" si="13"/>
        <v/>
      </c>
      <c r="K376" s="252" t="str">
        <f>IF(B376="","",IF(ISNA(VLOOKUP(J376,$J$8:K375,1,FALSE)),MAX($K$8:K375)+1,0))</f>
        <v/>
      </c>
      <c r="L376" s="252">
        <f>_xlfn.XLOOKUP(B376,'DEQ TAC List'!$B$3:$B$609,'DEQ TAC List'!$I$3:$I$609,"")</f>
        <v>0</v>
      </c>
    </row>
    <row r="377" spans="1:12" x14ac:dyDescent="0.25">
      <c r="A377" s="51"/>
      <c r="B377" s="195"/>
      <c r="C377" s="192" t="str">
        <f t="shared" si="12"/>
        <v/>
      </c>
      <c r="D377" s="193"/>
      <c r="E377" s="194"/>
      <c r="F377" s="234"/>
      <c r="G377" s="51"/>
      <c r="H377" s="66"/>
      <c r="I377" s="240" t="str">
        <f>IF(A377="",IF(CONCATENATE(B377,C377,D377,E377,F377,G377,H377)="","",ws3_EU_ID_blank),IF(ISERROR(MATCH(A377,tbWS_2[EU_ID],0)),ws3_matching_error_msg,F377*IF(D377="Y",1,1-E377)*INDEX(tbWS_2[Activity],MATCH(A377,tbWS_2[EU_ID],0))))</f>
        <v/>
      </c>
      <c r="J377" s="44" t="str">
        <f t="shared" si="13"/>
        <v/>
      </c>
      <c r="K377" s="252" t="str">
        <f>IF(B377="","",IF(ISNA(VLOOKUP(J377,$J$8:K376,1,FALSE)),MAX($K$8:K376)+1,0))</f>
        <v/>
      </c>
      <c r="L377" s="252">
        <f>_xlfn.XLOOKUP(B377,'DEQ TAC List'!$B$3:$B$609,'DEQ TAC List'!$I$3:$I$609,"")</f>
        <v>0</v>
      </c>
    </row>
    <row r="378" spans="1:12" x14ac:dyDescent="0.25">
      <c r="A378" s="51"/>
      <c r="B378" s="195"/>
      <c r="C378" s="192" t="str">
        <f t="shared" si="12"/>
        <v/>
      </c>
      <c r="D378" s="193"/>
      <c r="E378" s="194"/>
      <c r="F378" s="234"/>
      <c r="G378" s="51"/>
      <c r="H378" s="66"/>
      <c r="I378" s="240" t="str">
        <f>IF(A378="",IF(CONCATENATE(B378,C378,D378,E378,F378,G378,H378)="","",ws3_EU_ID_blank),IF(ISERROR(MATCH(A378,tbWS_2[EU_ID],0)),ws3_matching_error_msg,F378*IF(D378="Y",1,1-E378)*INDEX(tbWS_2[Activity],MATCH(A378,tbWS_2[EU_ID],0))))</f>
        <v/>
      </c>
      <c r="J378" s="44" t="str">
        <f t="shared" si="13"/>
        <v/>
      </c>
      <c r="K378" s="252" t="str">
        <f>IF(B378="","",IF(ISNA(VLOOKUP(J378,$J$8:K377,1,FALSE)),MAX($K$8:K377)+1,0))</f>
        <v/>
      </c>
      <c r="L378" s="252">
        <f>_xlfn.XLOOKUP(B378,'DEQ TAC List'!$B$3:$B$609,'DEQ TAC List'!$I$3:$I$609,"")</f>
        <v>0</v>
      </c>
    </row>
    <row r="379" spans="1:12" x14ac:dyDescent="0.25">
      <c r="A379" s="51"/>
      <c r="B379" s="195"/>
      <c r="C379" s="192" t="str">
        <f t="shared" si="12"/>
        <v/>
      </c>
      <c r="D379" s="193"/>
      <c r="E379" s="194"/>
      <c r="F379" s="234"/>
      <c r="G379" s="51"/>
      <c r="H379" s="66"/>
      <c r="I379" s="240" t="str">
        <f>IF(A379="",IF(CONCATENATE(B379,C379,D379,E379,F379,G379,H379)="","",ws3_EU_ID_blank),IF(ISERROR(MATCH(A379,tbWS_2[EU_ID],0)),ws3_matching_error_msg,F379*IF(D379="Y",1,1-E379)*INDEX(tbWS_2[Activity],MATCH(A379,tbWS_2[EU_ID],0))))</f>
        <v/>
      </c>
      <c r="J379" s="44" t="str">
        <f t="shared" si="13"/>
        <v/>
      </c>
      <c r="K379" s="252" t="str">
        <f>IF(B379="","",IF(ISNA(VLOOKUP(J379,$J$8:K378,1,FALSE)),MAX($K$8:K378)+1,0))</f>
        <v/>
      </c>
      <c r="L379" s="252">
        <f>_xlfn.XLOOKUP(B379,'DEQ TAC List'!$B$3:$B$609,'DEQ TAC List'!$I$3:$I$609,"")</f>
        <v>0</v>
      </c>
    </row>
    <row r="380" spans="1:12" x14ac:dyDescent="0.25">
      <c r="A380" s="51"/>
      <c r="B380" s="195"/>
      <c r="C380" s="192" t="str">
        <f t="shared" si="12"/>
        <v/>
      </c>
      <c r="D380" s="193"/>
      <c r="E380" s="194"/>
      <c r="F380" s="234"/>
      <c r="G380" s="51"/>
      <c r="H380" s="66"/>
      <c r="I380" s="240" t="str">
        <f>IF(A380="",IF(CONCATENATE(B380,C380,D380,E380,F380,G380,H380)="","",ws3_EU_ID_blank),IF(ISERROR(MATCH(A380,tbWS_2[EU_ID],0)),ws3_matching_error_msg,F380*IF(D380="Y",1,1-E380)*INDEX(tbWS_2[Activity],MATCH(A380,tbWS_2[EU_ID],0))))</f>
        <v/>
      </c>
      <c r="J380" s="44" t="str">
        <f t="shared" si="13"/>
        <v/>
      </c>
      <c r="K380" s="252" t="str">
        <f>IF(B380="","",IF(ISNA(VLOOKUP(J380,$J$8:K379,1,FALSE)),MAX($K$8:K379)+1,0))</f>
        <v/>
      </c>
      <c r="L380" s="252">
        <f>_xlfn.XLOOKUP(B380,'DEQ TAC List'!$B$3:$B$609,'DEQ TAC List'!$I$3:$I$609,"")</f>
        <v>0</v>
      </c>
    </row>
    <row r="381" spans="1:12" x14ac:dyDescent="0.25">
      <c r="A381" s="51"/>
      <c r="B381" s="195"/>
      <c r="C381" s="192" t="str">
        <f t="shared" si="12"/>
        <v/>
      </c>
      <c r="D381" s="193"/>
      <c r="E381" s="194"/>
      <c r="F381" s="234"/>
      <c r="G381" s="51"/>
      <c r="H381" s="66"/>
      <c r="I381" s="240" t="str">
        <f>IF(A381="",IF(CONCATENATE(B381,C381,D381,E381,F381,G381,H381)="","",ws3_EU_ID_blank),IF(ISERROR(MATCH(A381,tbWS_2[EU_ID],0)),ws3_matching_error_msg,F381*IF(D381="Y",1,1-E381)*INDEX(tbWS_2[Activity],MATCH(A381,tbWS_2[EU_ID],0))))</f>
        <v/>
      </c>
      <c r="J381" s="44" t="str">
        <f t="shared" si="13"/>
        <v/>
      </c>
      <c r="K381" s="252" t="str">
        <f>IF(B381="","",IF(ISNA(VLOOKUP(J381,$J$8:K380,1,FALSE)),MAX($K$8:K380)+1,0))</f>
        <v/>
      </c>
      <c r="L381" s="252">
        <f>_xlfn.XLOOKUP(B381,'DEQ TAC List'!$B$3:$B$609,'DEQ TAC List'!$I$3:$I$609,"")</f>
        <v>0</v>
      </c>
    </row>
    <row r="382" spans="1:12" x14ac:dyDescent="0.25">
      <c r="A382" s="51"/>
      <c r="B382" s="195"/>
      <c r="C382" s="192" t="str">
        <f t="shared" si="12"/>
        <v/>
      </c>
      <c r="D382" s="193"/>
      <c r="E382" s="194"/>
      <c r="F382" s="234"/>
      <c r="G382" s="51"/>
      <c r="H382" s="66"/>
      <c r="I382" s="240" t="str">
        <f>IF(A382="",IF(CONCATENATE(B382,C382,D382,E382,F382,G382,H382)="","",ws3_EU_ID_blank),IF(ISERROR(MATCH(A382,tbWS_2[EU_ID],0)),ws3_matching_error_msg,F382*IF(D382="Y",1,1-E382)*INDEX(tbWS_2[Activity],MATCH(A382,tbWS_2[EU_ID],0))))</f>
        <v/>
      </c>
      <c r="J382" s="44" t="str">
        <f t="shared" si="13"/>
        <v/>
      </c>
      <c r="K382" s="252" t="str">
        <f>IF(B382="","",IF(ISNA(VLOOKUP(J382,$J$8:K381,1,FALSE)),MAX($K$8:K381)+1,0))</f>
        <v/>
      </c>
      <c r="L382" s="252">
        <f>_xlfn.XLOOKUP(B382,'DEQ TAC List'!$B$3:$B$609,'DEQ TAC List'!$I$3:$I$609,"")</f>
        <v>0</v>
      </c>
    </row>
    <row r="383" spans="1:12" x14ac:dyDescent="0.25">
      <c r="A383" s="51"/>
      <c r="B383" s="195"/>
      <c r="C383" s="192" t="str">
        <f t="shared" si="12"/>
        <v/>
      </c>
      <c r="D383" s="193"/>
      <c r="E383" s="194"/>
      <c r="F383" s="234"/>
      <c r="G383" s="51"/>
      <c r="H383" s="66"/>
      <c r="I383" s="240" t="str">
        <f>IF(A383="",IF(CONCATENATE(B383,C383,D383,E383,F383,G383,H383)="","",ws3_EU_ID_blank),IF(ISERROR(MATCH(A383,tbWS_2[EU_ID],0)),ws3_matching_error_msg,F383*IF(D383="Y",1,1-E383)*INDEX(tbWS_2[Activity],MATCH(A383,tbWS_2[EU_ID],0))))</f>
        <v/>
      </c>
      <c r="J383" s="44" t="str">
        <f t="shared" si="13"/>
        <v/>
      </c>
      <c r="K383" s="252" t="str">
        <f>IF(B383="","",IF(ISNA(VLOOKUP(J383,$J$8:K382,1,FALSE)),MAX($K$8:K382)+1,0))</f>
        <v/>
      </c>
      <c r="L383" s="252">
        <f>_xlfn.XLOOKUP(B383,'DEQ TAC List'!$B$3:$B$609,'DEQ TAC List'!$I$3:$I$609,"")</f>
        <v>0</v>
      </c>
    </row>
    <row r="384" spans="1:12" x14ac:dyDescent="0.25">
      <c r="A384" s="51"/>
      <c r="B384" s="195"/>
      <c r="C384" s="192" t="str">
        <f t="shared" si="12"/>
        <v/>
      </c>
      <c r="D384" s="193"/>
      <c r="E384" s="194"/>
      <c r="F384" s="234"/>
      <c r="G384" s="51"/>
      <c r="H384" s="66"/>
      <c r="I384" s="240" t="str">
        <f>IF(A384="",IF(CONCATENATE(B384,C384,D384,E384,F384,G384,H384)="","",ws3_EU_ID_blank),IF(ISERROR(MATCH(A384,tbWS_2[EU_ID],0)),ws3_matching_error_msg,F384*IF(D384="Y",1,1-E384)*INDEX(tbWS_2[Activity],MATCH(A384,tbWS_2[EU_ID],0))))</f>
        <v/>
      </c>
      <c r="J384" s="44" t="str">
        <f t="shared" si="13"/>
        <v/>
      </c>
      <c r="K384" s="252" t="str">
        <f>IF(B384="","",IF(ISNA(VLOOKUP(J384,$J$8:K383,1,FALSE)),MAX($K$8:K383)+1,0))</f>
        <v/>
      </c>
      <c r="L384" s="252">
        <f>_xlfn.XLOOKUP(B384,'DEQ TAC List'!$B$3:$B$609,'DEQ TAC List'!$I$3:$I$609,"")</f>
        <v>0</v>
      </c>
    </row>
    <row r="385" spans="1:12" x14ac:dyDescent="0.25">
      <c r="A385" s="51"/>
      <c r="B385" s="195"/>
      <c r="C385" s="192" t="str">
        <f t="shared" si="12"/>
        <v/>
      </c>
      <c r="D385" s="193"/>
      <c r="E385" s="194"/>
      <c r="F385" s="234"/>
      <c r="G385" s="51"/>
      <c r="H385" s="66"/>
      <c r="I385" s="240" t="str">
        <f>IF(A385="",IF(CONCATENATE(B385,C385,D385,E385,F385,G385,H385)="","",ws3_EU_ID_blank),IF(ISERROR(MATCH(A385,tbWS_2[EU_ID],0)),ws3_matching_error_msg,F385*IF(D385="Y",1,1-E385)*INDEX(tbWS_2[Activity],MATCH(A385,tbWS_2[EU_ID],0))))</f>
        <v/>
      </c>
      <c r="J385" s="44" t="str">
        <f t="shared" si="13"/>
        <v/>
      </c>
      <c r="K385" s="252" t="str">
        <f>IF(B385="","",IF(ISNA(VLOOKUP(J385,$J$8:K384,1,FALSE)),MAX($K$8:K384)+1,0))</f>
        <v/>
      </c>
      <c r="L385" s="252">
        <f>_xlfn.XLOOKUP(B385,'DEQ TAC List'!$B$3:$B$609,'DEQ TAC List'!$I$3:$I$609,"")</f>
        <v>0</v>
      </c>
    </row>
    <row r="386" spans="1:12" x14ac:dyDescent="0.25">
      <c r="A386" s="51"/>
      <c r="B386" s="195"/>
      <c r="C386" s="192" t="str">
        <f t="shared" si="12"/>
        <v/>
      </c>
      <c r="D386" s="193"/>
      <c r="E386" s="194"/>
      <c r="F386" s="234"/>
      <c r="G386" s="51"/>
      <c r="H386" s="66"/>
      <c r="I386" s="240" t="str">
        <f>IF(A386="",IF(CONCATENATE(B386,C386,D386,E386,F386,G386,H386)="","",ws3_EU_ID_blank),IF(ISERROR(MATCH(A386,tbWS_2[EU_ID],0)),ws3_matching_error_msg,F386*IF(D386="Y",1,1-E386)*INDEX(tbWS_2[Activity],MATCH(A386,tbWS_2[EU_ID],0))))</f>
        <v/>
      </c>
      <c r="J386" s="44" t="str">
        <f t="shared" si="13"/>
        <v/>
      </c>
      <c r="K386" s="252" t="str">
        <f>IF(B386="","",IF(ISNA(VLOOKUP(J386,$J$8:K385,1,FALSE)),MAX($K$8:K385)+1,0))</f>
        <v/>
      </c>
      <c r="L386" s="252">
        <f>_xlfn.XLOOKUP(B386,'DEQ TAC List'!$B$3:$B$609,'DEQ TAC List'!$I$3:$I$609,"")</f>
        <v>0</v>
      </c>
    </row>
    <row r="387" spans="1:12" x14ac:dyDescent="0.25">
      <c r="A387" s="51"/>
      <c r="B387" s="195"/>
      <c r="C387" s="192" t="str">
        <f t="shared" si="12"/>
        <v/>
      </c>
      <c r="D387" s="193"/>
      <c r="E387" s="194"/>
      <c r="F387" s="234"/>
      <c r="G387" s="51"/>
      <c r="H387" s="66"/>
      <c r="I387" s="240" t="str">
        <f>IF(A387="",IF(CONCATENATE(B387,C387,D387,E387,F387,G387,H387)="","",ws3_EU_ID_blank),IF(ISERROR(MATCH(A387,tbWS_2[EU_ID],0)),ws3_matching_error_msg,F387*IF(D387="Y",1,1-E387)*INDEX(tbWS_2[Activity],MATCH(A387,tbWS_2[EU_ID],0))))</f>
        <v/>
      </c>
      <c r="J387" s="44" t="str">
        <f t="shared" si="13"/>
        <v/>
      </c>
      <c r="K387" s="252" t="str">
        <f>IF(B387="","",IF(ISNA(VLOOKUP(J387,$J$8:K386,1,FALSE)),MAX($K$8:K386)+1,0))</f>
        <v/>
      </c>
      <c r="L387" s="252">
        <f>_xlfn.XLOOKUP(B387,'DEQ TAC List'!$B$3:$B$609,'DEQ TAC List'!$I$3:$I$609,"")</f>
        <v>0</v>
      </c>
    </row>
    <row r="388" spans="1:12" x14ac:dyDescent="0.25">
      <c r="A388" s="51"/>
      <c r="B388" s="195"/>
      <c r="C388" s="192" t="str">
        <f t="shared" si="12"/>
        <v/>
      </c>
      <c r="D388" s="193"/>
      <c r="E388" s="194"/>
      <c r="F388" s="234"/>
      <c r="G388" s="51"/>
      <c r="H388" s="66"/>
      <c r="I388" s="240" t="str">
        <f>IF(A388="",IF(CONCATENATE(B388,C388,D388,E388,F388,G388,H388)="","",ws3_EU_ID_blank),IF(ISERROR(MATCH(A388,tbWS_2[EU_ID],0)),ws3_matching_error_msg,F388*IF(D388="Y",1,1-E388)*INDEX(tbWS_2[Activity],MATCH(A388,tbWS_2[EU_ID],0))))</f>
        <v/>
      </c>
      <c r="J388" s="44" t="str">
        <f t="shared" si="13"/>
        <v/>
      </c>
      <c r="K388" s="252" t="str">
        <f>IF(B388="","",IF(ISNA(VLOOKUP(J388,$J$8:K387,1,FALSE)),MAX($K$8:K387)+1,0))</f>
        <v/>
      </c>
      <c r="L388" s="252">
        <f>_xlfn.XLOOKUP(B388,'DEQ TAC List'!$B$3:$B$609,'DEQ TAC List'!$I$3:$I$609,"")</f>
        <v>0</v>
      </c>
    </row>
    <row r="389" spans="1:12" x14ac:dyDescent="0.25">
      <c r="A389" s="51"/>
      <c r="B389" s="195"/>
      <c r="C389" s="192" t="str">
        <f t="shared" si="12"/>
        <v/>
      </c>
      <c r="D389" s="193"/>
      <c r="E389" s="194"/>
      <c r="F389" s="234"/>
      <c r="G389" s="51"/>
      <c r="H389" s="66"/>
      <c r="I389" s="240" t="str">
        <f>IF(A389="",IF(CONCATENATE(B389,C389,D389,E389,F389,G389,H389)="","",ws3_EU_ID_blank),IF(ISERROR(MATCH(A389,tbWS_2[EU_ID],0)),ws3_matching_error_msg,F389*IF(D389="Y",1,1-E389)*INDEX(tbWS_2[Activity],MATCH(A389,tbWS_2[EU_ID],0))))</f>
        <v/>
      </c>
      <c r="J389" s="44" t="str">
        <f t="shared" si="13"/>
        <v/>
      </c>
      <c r="K389" s="252" t="str">
        <f>IF(B389="","",IF(ISNA(VLOOKUP(J389,$J$8:K388,1,FALSE)),MAX($K$8:K388)+1,0))</f>
        <v/>
      </c>
      <c r="L389" s="252">
        <f>_xlfn.XLOOKUP(B389,'DEQ TAC List'!$B$3:$B$609,'DEQ TAC List'!$I$3:$I$609,"")</f>
        <v>0</v>
      </c>
    </row>
    <row r="390" spans="1:12" x14ac:dyDescent="0.25">
      <c r="A390" s="51"/>
      <c r="B390" s="195"/>
      <c r="C390" s="192" t="str">
        <f t="shared" si="12"/>
        <v/>
      </c>
      <c r="D390" s="193"/>
      <c r="E390" s="194"/>
      <c r="F390" s="234"/>
      <c r="G390" s="51"/>
      <c r="H390" s="66"/>
      <c r="I390" s="240" t="str">
        <f>IF(A390="",IF(CONCATENATE(B390,C390,D390,E390,F390,G390,H390)="","",ws3_EU_ID_blank),IF(ISERROR(MATCH(A390,tbWS_2[EU_ID],0)),ws3_matching_error_msg,F390*IF(D390="Y",1,1-E390)*INDEX(tbWS_2[Activity],MATCH(A390,tbWS_2[EU_ID],0))))</f>
        <v/>
      </c>
      <c r="J390" s="44" t="str">
        <f t="shared" si="13"/>
        <v/>
      </c>
      <c r="K390" s="252" t="str">
        <f>IF(B390="","",IF(ISNA(VLOOKUP(J390,$J$8:K389,1,FALSE)),MAX($K$8:K389)+1,0))</f>
        <v/>
      </c>
      <c r="L390" s="252">
        <f>_xlfn.XLOOKUP(B390,'DEQ TAC List'!$B$3:$B$609,'DEQ TAC List'!$I$3:$I$609,"")</f>
        <v>0</v>
      </c>
    </row>
    <row r="391" spans="1:12" x14ac:dyDescent="0.25">
      <c r="A391" s="51"/>
      <c r="B391" s="195"/>
      <c r="C391" s="192" t="str">
        <f t="shared" si="12"/>
        <v/>
      </c>
      <c r="D391" s="193"/>
      <c r="E391" s="194"/>
      <c r="F391" s="234"/>
      <c r="G391" s="51"/>
      <c r="H391" s="66"/>
      <c r="I391" s="240" t="str">
        <f>IF(A391="",IF(CONCATENATE(B391,C391,D391,E391,F391,G391,H391)="","",ws3_EU_ID_blank),IF(ISERROR(MATCH(A391,tbWS_2[EU_ID],0)),ws3_matching_error_msg,F391*IF(D391="Y",1,1-E391)*INDEX(tbWS_2[Activity],MATCH(A391,tbWS_2[EU_ID],0))))</f>
        <v/>
      </c>
      <c r="J391" s="44" t="str">
        <f t="shared" si="13"/>
        <v/>
      </c>
      <c r="K391" s="252" t="str">
        <f>IF(B391="","",IF(ISNA(VLOOKUP(J391,$J$8:K390,1,FALSE)),MAX($K$8:K390)+1,0))</f>
        <v/>
      </c>
      <c r="L391" s="252">
        <f>_xlfn.XLOOKUP(B391,'DEQ TAC List'!$B$3:$B$609,'DEQ TAC List'!$I$3:$I$609,"")</f>
        <v>0</v>
      </c>
    </row>
    <row r="392" spans="1:12" x14ac:dyDescent="0.25">
      <c r="A392" s="51"/>
      <c r="B392" s="195"/>
      <c r="C392" s="192" t="str">
        <f t="shared" si="12"/>
        <v/>
      </c>
      <c r="D392" s="193"/>
      <c r="E392" s="194"/>
      <c r="F392" s="234"/>
      <c r="G392" s="51"/>
      <c r="H392" s="66"/>
      <c r="I392" s="240" t="str">
        <f>IF(A392="",IF(CONCATENATE(B392,C392,D392,E392,F392,G392,H392)="","",ws3_EU_ID_blank),IF(ISERROR(MATCH(A392,tbWS_2[EU_ID],0)),ws3_matching_error_msg,F392*IF(D392="Y",1,1-E392)*INDEX(tbWS_2[Activity],MATCH(A392,tbWS_2[EU_ID],0))))</f>
        <v/>
      </c>
      <c r="J392" s="44" t="str">
        <f t="shared" si="13"/>
        <v/>
      </c>
      <c r="K392" s="252" t="str">
        <f>IF(B392="","",IF(ISNA(VLOOKUP(J392,$J$8:K391,1,FALSE)),MAX($K$8:K391)+1,0))</f>
        <v/>
      </c>
      <c r="L392" s="252">
        <f>_xlfn.XLOOKUP(B392,'DEQ TAC List'!$B$3:$B$609,'DEQ TAC List'!$I$3:$I$609,"")</f>
        <v>0</v>
      </c>
    </row>
    <row r="393" spans="1:12" x14ac:dyDescent="0.25">
      <c r="A393" s="51"/>
      <c r="B393" s="195"/>
      <c r="C393" s="192" t="str">
        <f t="shared" si="12"/>
        <v/>
      </c>
      <c r="D393" s="193"/>
      <c r="E393" s="194"/>
      <c r="F393" s="234"/>
      <c r="G393" s="51"/>
      <c r="H393" s="66"/>
      <c r="I393" s="240" t="str">
        <f>IF(A393="",IF(CONCATENATE(B393,C393,D393,E393,F393,G393,H393)="","",ws3_EU_ID_blank),IF(ISERROR(MATCH(A393,tbWS_2[EU_ID],0)),ws3_matching_error_msg,F393*IF(D393="Y",1,1-E393)*INDEX(tbWS_2[Activity],MATCH(A393,tbWS_2[EU_ID],0))))</f>
        <v/>
      </c>
      <c r="J393" s="44" t="str">
        <f t="shared" si="13"/>
        <v/>
      </c>
      <c r="K393" s="252" t="str">
        <f>IF(B393="","",IF(ISNA(VLOOKUP(J393,$J$8:K392,1,FALSE)),MAX($K$8:K392)+1,0))</f>
        <v/>
      </c>
      <c r="L393" s="252">
        <f>_xlfn.XLOOKUP(B393,'DEQ TAC List'!$B$3:$B$609,'DEQ TAC List'!$I$3:$I$609,"")</f>
        <v>0</v>
      </c>
    </row>
    <row r="394" spans="1:12" x14ac:dyDescent="0.25">
      <c r="A394" s="51"/>
      <c r="B394" s="195"/>
      <c r="C394" s="192" t="str">
        <f t="shared" si="12"/>
        <v/>
      </c>
      <c r="D394" s="193"/>
      <c r="E394" s="194"/>
      <c r="F394" s="234"/>
      <c r="G394" s="51"/>
      <c r="H394" s="66"/>
      <c r="I394" s="240" t="str">
        <f>IF(A394="",IF(CONCATENATE(B394,C394,D394,E394,F394,G394,H394)="","",ws3_EU_ID_blank),IF(ISERROR(MATCH(A394,tbWS_2[EU_ID],0)),ws3_matching_error_msg,F394*IF(D394="Y",1,1-E394)*INDEX(tbWS_2[Activity],MATCH(A394,tbWS_2[EU_ID],0))))</f>
        <v/>
      </c>
      <c r="J394" s="44" t="str">
        <f t="shared" si="13"/>
        <v/>
      </c>
      <c r="K394" s="252" t="str">
        <f>IF(B394="","",IF(ISNA(VLOOKUP(J394,$J$8:K393,1,FALSE)),MAX($K$8:K393)+1,0))</f>
        <v/>
      </c>
      <c r="L394" s="252">
        <f>_xlfn.XLOOKUP(B394,'DEQ TAC List'!$B$3:$B$609,'DEQ TAC List'!$I$3:$I$609,"")</f>
        <v>0</v>
      </c>
    </row>
    <row r="395" spans="1:12" x14ac:dyDescent="0.25">
      <c r="A395" s="51"/>
      <c r="B395" s="195"/>
      <c r="C395" s="192" t="str">
        <f t="shared" si="12"/>
        <v/>
      </c>
      <c r="D395" s="193"/>
      <c r="E395" s="194"/>
      <c r="F395" s="234"/>
      <c r="G395" s="51"/>
      <c r="H395" s="66"/>
      <c r="I395" s="240" t="str">
        <f>IF(A395="",IF(CONCATENATE(B395,C395,D395,E395,F395,G395,H395)="","",ws3_EU_ID_blank),IF(ISERROR(MATCH(A395,tbWS_2[EU_ID],0)),ws3_matching_error_msg,F395*IF(D395="Y",1,1-E395)*INDEX(tbWS_2[Activity],MATCH(A395,tbWS_2[EU_ID],0))))</f>
        <v/>
      </c>
      <c r="J395" s="44" t="str">
        <f t="shared" si="13"/>
        <v/>
      </c>
      <c r="K395" s="252" t="str">
        <f>IF(B395="","",IF(ISNA(VLOOKUP(J395,$J$8:K394,1,FALSE)),MAX($K$8:K394)+1,0))</f>
        <v/>
      </c>
      <c r="L395" s="252">
        <f>_xlfn.XLOOKUP(B395,'DEQ TAC List'!$B$3:$B$609,'DEQ TAC List'!$I$3:$I$609,"")</f>
        <v>0</v>
      </c>
    </row>
    <row r="396" spans="1:12" x14ac:dyDescent="0.25">
      <c r="A396" s="51"/>
      <c r="B396" s="195"/>
      <c r="C396" s="192" t="str">
        <f t="shared" si="12"/>
        <v/>
      </c>
      <c r="D396" s="193"/>
      <c r="E396" s="194"/>
      <c r="F396" s="234"/>
      <c r="G396" s="51"/>
      <c r="H396" s="66"/>
      <c r="I396" s="240" t="str">
        <f>IF(A396="",IF(CONCATENATE(B396,C396,D396,E396,F396,G396,H396)="","",ws3_EU_ID_blank),IF(ISERROR(MATCH(A396,tbWS_2[EU_ID],0)),ws3_matching_error_msg,F396*IF(D396="Y",1,1-E396)*INDEX(tbWS_2[Activity],MATCH(A396,tbWS_2[EU_ID],0))))</f>
        <v/>
      </c>
      <c r="J396" s="44" t="str">
        <f t="shared" si="13"/>
        <v/>
      </c>
      <c r="K396" s="252" t="str">
        <f>IF(B396="","",IF(ISNA(VLOOKUP(J396,$J$8:K395,1,FALSE)),MAX($K$8:K395)+1,0))</f>
        <v/>
      </c>
      <c r="L396" s="252">
        <f>_xlfn.XLOOKUP(B396,'DEQ TAC List'!$B$3:$B$609,'DEQ TAC List'!$I$3:$I$609,"")</f>
        <v>0</v>
      </c>
    </row>
    <row r="397" spans="1:12" x14ac:dyDescent="0.25">
      <c r="A397" s="51"/>
      <c r="B397" s="195"/>
      <c r="C397" s="192" t="str">
        <f t="shared" si="12"/>
        <v/>
      </c>
      <c r="D397" s="193"/>
      <c r="E397" s="194"/>
      <c r="F397" s="234"/>
      <c r="G397" s="51"/>
      <c r="H397" s="66"/>
      <c r="I397" s="240" t="str">
        <f>IF(A397="",IF(CONCATENATE(B397,C397,D397,E397,F397,G397,H397)="","",ws3_EU_ID_blank),IF(ISERROR(MATCH(A397,tbWS_2[EU_ID],0)),ws3_matching_error_msg,F397*IF(D397="Y",1,1-E397)*INDEX(tbWS_2[Activity],MATCH(A397,tbWS_2[EU_ID],0))))</f>
        <v/>
      </c>
      <c r="J397" s="44" t="str">
        <f t="shared" si="13"/>
        <v/>
      </c>
      <c r="K397" s="252" t="str">
        <f>IF(B397="","",IF(ISNA(VLOOKUP(J397,$J$8:K396,1,FALSE)),MAX($K$8:K396)+1,0))</f>
        <v/>
      </c>
      <c r="L397" s="252">
        <f>_xlfn.XLOOKUP(B397,'DEQ TAC List'!$B$3:$B$609,'DEQ TAC List'!$I$3:$I$609,"")</f>
        <v>0</v>
      </c>
    </row>
    <row r="398" spans="1:12" x14ac:dyDescent="0.25">
      <c r="A398" s="51"/>
      <c r="B398" s="195"/>
      <c r="C398" s="192" t="str">
        <f t="shared" si="12"/>
        <v/>
      </c>
      <c r="D398" s="193"/>
      <c r="E398" s="194"/>
      <c r="F398" s="234"/>
      <c r="G398" s="51"/>
      <c r="H398" s="66"/>
      <c r="I398" s="240" t="str">
        <f>IF(A398="",IF(CONCATENATE(B398,C398,D398,E398,F398,G398,H398)="","",ws3_EU_ID_blank),IF(ISERROR(MATCH(A398,tbWS_2[EU_ID],0)),ws3_matching_error_msg,F398*IF(D398="Y",1,1-E398)*INDEX(tbWS_2[Activity],MATCH(A398,tbWS_2[EU_ID],0))))</f>
        <v/>
      </c>
      <c r="J398" s="44" t="str">
        <f t="shared" si="13"/>
        <v/>
      </c>
      <c r="K398" s="252" t="str">
        <f>IF(B398="","",IF(ISNA(VLOOKUP(J398,$J$8:K397,1,FALSE)),MAX($K$8:K397)+1,0))</f>
        <v/>
      </c>
      <c r="L398" s="252">
        <f>_xlfn.XLOOKUP(B398,'DEQ TAC List'!$B$3:$B$609,'DEQ TAC List'!$I$3:$I$609,"")</f>
        <v>0</v>
      </c>
    </row>
    <row r="399" spans="1:12" x14ac:dyDescent="0.25">
      <c r="A399" s="51"/>
      <c r="B399" s="195"/>
      <c r="C399" s="192" t="str">
        <f t="shared" si="12"/>
        <v/>
      </c>
      <c r="D399" s="193"/>
      <c r="E399" s="194"/>
      <c r="F399" s="234"/>
      <c r="G399" s="51"/>
      <c r="H399" s="66"/>
      <c r="I399" s="240" t="str">
        <f>IF(A399="",IF(CONCATENATE(B399,C399,D399,E399,F399,G399,H399)="","",ws3_EU_ID_blank),IF(ISERROR(MATCH(A399,tbWS_2[EU_ID],0)),ws3_matching_error_msg,F399*IF(D399="Y",1,1-E399)*INDEX(tbWS_2[Activity],MATCH(A399,tbWS_2[EU_ID],0))))</f>
        <v/>
      </c>
      <c r="J399" s="44" t="str">
        <f t="shared" si="13"/>
        <v/>
      </c>
      <c r="K399" s="252" t="str">
        <f>IF(B399="","",IF(ISNA(VLOOKUP(J399,$J$8:K398,1,FALSE)),MAX($K$8:K398)+1,0))</f>
        <v/>
      </c>
      <c r="L399" s="252">
        <f>_xlfn.XLOOKUP(B399,'DEQ TAC List'!$B$3:$B$609,'DEQ TAC List'!$I$3:$I$609,"")</f>
        <v>0</v>
      </c>
    </row>
    <row r="400" spans="1:12" x14ac:dyDescent="0.25">
      <c r="A400" s="51"/>
      <c r="B400" s="195"/>
      <c r="C400" s="192" t="str">
        <f t="shared" si="12"/>
        <v/>
      </c>
      <c r="D400" s="193"/>
      <c r="E400" s="194"/>
      <c r="F400" s="234"/>
      <c r="G400" s="51"/>
      <c r="H400" s="66"/>
      <c r="I400" s="240" t="str">
        <f>IF(A400="",IF(CONCATENATE(B400,C400,D400,E400,F400,G400,H400)="","",ws3_EU_ID_blank),IF(ISERROR(MATCH(A400,tbWS_2[EU_ID],0)),ws3_matching_error_msg,F400*IF(D400="Y",1,1-E400)*INDEX(tbWS_2[Activity],MATCH(A400,tbWS_2[EU_ID],0))))</f>
        <v/>
      </c>
      <c r="J400" s="44" t="str">
        <f t="shared" si="13"/>
        <v/>
      </c>
      <c r="K400" s="252" t="str">
        <f>IF(B400="","",IF(ISNA(VLOOKUP(J400,$J$8:K399,1,FALSE)),MAX($K$8:K399)+1,0))</f>
        <v/>
      </c>
      <c r="L400" s="252">
        <f>_xlfn.XLOOKUP(B400,'DEQ TAC List'!$B$3:$B$609,'DEQ TAC List'!$I$3:$I$609,"")</f>
        <v>0</v>
      </c>
    </row>
    <row r="401" spans="1:12" x14ac:dyDescent="0.25">
      <c r="A401" s="51"/>
      <c r="B401" s="195"/>
      <c r="C401" s="192" t="str">
        <f t="shared" si="12"/>
        <v/>
      </c>
      <c r="D401" s="193"/>
      <c r="E401" s="194"/>
      <c r="F401" s="234"/>
      <c r="G401" s="51"/>
      <c r="H401" s="66"/>
      <c r="I401" s="240" t="str">
        <f>IF(A401="",IF(CONCATENATE(B401,C401,D401,E401,F401,G401,H401)="","",ws3_EU_ID_blank),IF(ISERROR(MATCH(A401,tbWS_2[EU_ID],0)),ws3_matching_error_msg,F401*IF(D401="Y",1,1-E401)*INDEX(tbWS_2[Activity],MATCH(A401,tbWS_2[EU_ID],0))))</f>
        <v/>
      </c>
      <c r="J401" s="44" t="str">
        <f t="shared" si="13"/>
        <v/>
      </c>
      <c r="K401" s="252" t="str">
        <f>IF(B401="","",IF(ISNA(VLOOKUP(J401,$J$8:K400,1,FALSE)),MAX($K$8:K400)+1,0))</f>
        <v/>
      </c>
      <c r="L401" s="252">
        <f>_xlfn.XLOOKUP(B401,'DEQ TAC List'!$B$3:$B$609,'DEQ TAC List'!$I$3:$I$609,"")</f>
        <v>0</v>
      </c>
    </row>
    <row r="402" spans="1:12" x14ac:dyDescent="0.25">
      <c r="A402" s="51"/>
      <c r="B402" s="195"/>
      <c r="C402" s="192" t="str">
        <f t="shared" si="12"/>
        <v/>
      </c>
      <c r="D402" s="193"/>
      <c r="E402" s="194"/>
      <c r="F402" s="234"/>
      <c r="G402" s="51"/>
      <c r="H402" s="66"/>
      <c r="I402" s="240" t="str">
        <f>IF(A402="",IF(CONCATENATE(B402,C402,D402,E402,F402,G402,H402)="","",ws3_EU_ID_blank),IF(ISERROR(MATCH(A402,tbWS_2[EU_ID],0)),ws3_matching_error_msg,F402*IF(D402="Y",1,1-E402)*INDEX(tbWS_2[Activity],MATCH(A402,tbWS_2[EU_ID],0))))</f>
        <v/>
      </c>
      <c r="J402" s="44" t="str">
        <f t="shared" si="13"/>
        <v/>
      </c>
      <c r="K402" s="252" t="str">
        <f>IF(B402="","",IF(ISNA(VLOOKUP(J402,$J$8:K401,1,FALSE)),MAX($K$8:K401)+1,0))</f>
        <v/>
      </c>
      <c r="L402" s="252">
        <f>_xlfn.XLOOKUP(B402,'DEQ TAC List'!$B$3:$B$609,'DEQ TAC List'!$I$3:$I$609,"")</f>
        <v>0</v>
      </c>
    </row>
    <row r="403" spans="1:12" x14ac:dyDescent="0.25">
      <c r="A403" s="51"/>
      <c r="B403" s="195"/>
      <c r="C403" s="192" t="str">
        <f t="shared" si="12"/>
        <v/>
      </c>
      <c r="D403" s="193"/>
      <c r="E403" s="194"/>
      <c r="F403" s="234"/>
      <c r="G403" s="51"/>
      <c r="H403" s="66"/>
      <c r="I403" s="240" t="str">
        <f>IF(A403="",IF(CONCATENATE(B403,C403,D403,E403,F403,G403,H403)="","",ws3_EU_ID_blank),IF(ISERROR(MATCH(A403,tbWS_2[EU_ID],0)),ws3_matching_error_msg,F403*IF(D403="Y",1,1-E403)*INDEX(tbWS_2[Activity],MATCH(A403,tbWS_2[EU_ID],0))))</f>
        <v/>
      </c>
      <c r="J403" s="44" t="str">
        <f t="shared" si="13"/>
        <v/>
      </c>
      <c r="K403" s="252" t="str">
        <f>IF(B403="","",IF(ISNA(VLOOKUP(J403,$J$8:K402,1,FALSE)),MAX($K$8:K402)+1,0))</f>
        <v/>
      </c>
      <c r="L403" s="252">
        <f>_xlfn.XLOOKUP(B403,'DEQ TAC List'!$B$3:$B$609,'DEQ TAC List'!$I$3:$I$609,"")</f>
        <v>0</v>
      </c>
    </row>
    <row r="404" spans="1:12" x14ac:dyDescent="0.25">
      <c r="A404" s="51"/>
      <c r="B404" s="195"/>
      <c r="C404" s="192" t="str">
        <f t="shared" si="12"/>
        <v/>
      </c>
      <c r="D404" s="193"/>
      <c r="E404" s="194"/>
      <c r="F404" s="234"/>
      <c r="G404" s="51"/>
      <c r="H404" s="66"/>
      <c r="I404" s="240" t="str">
        <f>IF(A404="",IF(CONCATENATE(B404,C404,D404,E404,F404,G404,H404)="","",ws3_EU_ID_blank),IF(ISERROR(MATCH(A404,tbWS_2[EU_ID],0)),ws3_matching_error_msg,F404*IF(D404="Y",1,1-E404)*INDEX(tbWS_2[Activity],MATCH(A404,tbWS_2[EU_ID],0))))</f>
        <v/>
      </c>
      <c r="J404" s="44" t="str">
        <f t="shared" si="13"/>
        <v/>
      </c>
      <c r="K404" s="252" t="str">
        <f>IF(B404="","",IF(ISNA(VLOOKUP(J404,$J$8:K403,1,FALSE)),MAX($K$8:K403)+1,0))</f>
        <v/>
      </c>
      <c r="L404" s="252">
        <f>_xlfn.XLOOKUP(B404,'DEQ TAC List'!$B$3:$B$609,'DEQ TAC List'!$I$3:$I$609,"")</f>
        <v>0</v>
      </c>
    </row>
    <row r="405" spans="1:12" x14ac:dyDescent="0.25">
      <c r="A405" s="51"/>
      <c r="B405" s="195"/>
      <c r="C405" s="192" t="str">
        <f t="shared" si="12"/>
        <v/>
      </c>
      <c r="D405" s="193"/>
      <c r="E405" s="194"/>
      <c r="F405" s="234"/>
      <c r="G405" s="51"/>
      <c r="H405" s="66"/>
      <c r="I405" s="240" t="str">
        <f>IF(A405="",IF(CONCATENATE(B405,C405,D405,E405,F405,G405,H405)="","",ws3_EU_ID_blank),IF(ISERROR(MATCH(A405,tbWS_2[EU_ID],0)),ws3_matching_error_msg,F405*IF(D405="Y",1,1-E405)*INDEX(tbWS_2[Activity],MATCH(A405,tbWS_2[EU_ID],0))))</f>
        <v/>
      </c>
      <c r="J405" s="44" t="str">
        <f t="shared" si="13"/>
        <v/>
      </c>
      <c r="K405" s="252" t="str">
        <f>IF(B405="","",IF(ISNA(VLOOKUP(J405,$J$8:K404,1,FALSE)),MAX($K$8:K404)+1,0))</f>
        <v/>
      </c>
      <c r="L405" s="252">
        <f>_xlfn.XLOOKUP(B405,'DEQ TAC List'!$B$3:$B$609,'DEQ TAC List'!$I$3:$I$609,"")</f>
        <v>0</v>
      </c>
    </row>
    <row r="406" spans="1:12" x14ac:dyDescent="0.25">
      <c r="A406" s="51"/>
      <c r="B406" s="195"/>
      <c r="C406" s="192" t="str">
        <f t="shared" si="12"/>
        <v/>
      </c>
      <c r="D406" s="193"/>
      <c r="E406" s="194"/>
      <c r="F406" s="234"/>
      <c r="G406" s="51"/>
      <c r="H406" s="66"/>
      <c r="I406" s="240" t="str">
        <f>IF(A406="",IF(CONCATENATE(B406,C406,D406,E406,F406,G406,H406)="","",ws3_EU_ID_blank),IF(ISERROR(MATCH(A406,tbWS_2[EU_ID],0)),ws3_matching_error_msg,F406*IF(D406="Y",1,1-E406)*INDEX(tbWS_2[Activity],MATCH(A406,tbWS_2[EU_ID],0))))</f>
        <v/>
      </c>
      <c r="J406" s="44" t="str">
        <f t="shared" si="13"/>
        <v/>
      </c>
      <c r="K406" s="252" t="str">
        <f>IF(B406="","",IF(ISNA(VLOOKUP(J406,$J$8:K405,1,FALSE)),MAX($K$8:K405)+1,0))</f>
        <v/>
      </c>
      <c r="L406" s="252">
        <f>_xlfn.XLOOKUP(B406,'DEQ TAC List'!$B$3:$B$609,'DEQ TAC List'!$I$3:$I$609,"")</f>
        <v>0</v>
      </c>
    </row>
    <row r="407" spans="1:12" x14ac:dyDescent="0.25">
      <c r="A407" s="51"/>
      <c r="B407" s="195"/>
      <c r="C407" s="192" t="str">
        <f t="shared" si="12"/>
        <v/>
      </c>
      <c r="D407" s="193"/>
      <c r="E407" s="194"/>
      <c r="F407" s="234"/>
      <c r="G407" s="51"/>
      <c r="H407" s="66"/>
      <c r="I407" s="240" t="str">
        <f>IF(A407="",IF(CONCATENATE(B407,C407,D407,E407,F407,G407,H407)="","",ws3_EU_ID_blank),IF(ISERROR(MATCH(A407,tbWS_2[EU_ID],0)),ws3_matching_error_msg,F407*IF(D407="Y",1,1-E407)*INDEX(tbWS_2[Activity],MATCH(A407,tbWS_2[EU_ID],0))))</f>
        <v/>
      </c>
      <c r="J407" s="44" t="str">
        <f t="shared" si="13"/>
        <v/>
      </c>
      <c r="K407" s="252" t="str">
        <f>IF(B407="","",IF(ISNA(VLOOKUP(J407,$J$8:K406,1,FALSE)),MAX($K$8:K406)+1,0))</f>
        <v/>
      </c>
      <c r="L407" s="252">
        <f>_xlfn.XLOOKUP(B407,'DEQ TAC List'!$B$3:$B$609,'DEQ TAC List'!$I$3:$I$609,"")</f>
        <v>0</v>
      </c>
    </row>
    <row r="408" spans="1:12" x14ac:dyDescent="0.25">
      <c r="A408" s="51"/>
      <c r="B408" s="195"/>
      <c r="C408" s="192" t="str">
        <f t="shared" si="12"/>
        <v/>
      </c>
      <c r="D408" s="193"/>
      <c r="E408" s="194"/>
      <c r="F408" s="234"/>
      <c r="G408" s="51"/>
      <c r="H408" s="66"/>
      <c r="I408" s="240" t="str">
        <f>IF(A408="",IF(CONCATENATE(B408,C408,D408,E408,F408,G408,H408)="","",ws3_EU_ID_blank),IF(ISERROR(MATCH(A408,tbWS_2[EU_ID],0)),ws3_matching_error_msg,F408*IF(D408="Y",1,1-E408)*INDEX(tbWS_2[Activity],MATCH(A408,tbWS_2[EU_ID],0))))</f>
        <v/>
      </c>
      <c r="J408" s="44" t="str">
        <f t="shared" si="13"/>
        <v/>
      </c>
      <c r="K408" s="252" t="str">
        <f>IF(B408="","",IF(ISNA(VLOOKUP(J408,$J$8:K407,1,FALSE)),MAX($K$8:K407)+1,0))</f>
        <v/>
      </c>
      <c r="L408" s="252">
        <f>_xlfn.XLOOKUP(B408,'DEQ TAC List'!$B$3:$B$609,'DEQ TAC List'!$I$3:$I$609,"")</f>
        <v>0</v>
      </c>
    </row>
    <row r="409" spans="1:12" x14ac:dyDescent="0.25">
      <c r="A409" s="51"/>
      <c r="B409" s="195"/>
      <c r="C409" s="192" t="str">
        <f t="shared" si="12"/>
        <v/>
      </c>
      <c r="D409" s="193"/>
      <c r="E409" s="194"/>
      <c r="F409" s="234"/>
      <c r="G409" s="51"/>
      <c r="H409" s="66"/>
      <c r="I409" s="240" t="str">
        <f>IF(A409="",IF(CONCATENATE(B409,C409,D409,E409,F409,G409,H409)="","",ws3_EU_ID_blank),IF(ISERROR(MATCH(A409,tbWS_2[EU_ID],0)),ws3_matching_error_msg,F409*IF(D409="Y",1,1-E409)*INDEX(tbWS_2[Activity],MATCH(A409,tbWS_2[EU_ID],0))))</f>
        <v/>
      </c>
      <c r="J409" s="44" t="str">
        <f t="shared" si="13"/>
        <v/>
      </c>
      <c r="K409" s="252" t="str">
        <f>IF(B409="","",IF(ISNA(VLOOKUP(J409,$J$8:K408,1,FALSE)),MAX($K$8:K408)+1,0))</f>
        <v/>
      </c>
      <c r="L409" s="252">
        <f>_xlfn.XLOOKUP(B409,'DEQ TAC List'!$B$3:$B$609,'DEQ TAC List'!$I$3:$I$609,"")</f>
        <v>0</v>
      </c>
    </row>
    <row r="410" spans="1:12" x14ac:dyDescent="0.25">
      <c r="A410" s="51"/>
      <c r="B410" s="195"/>
      <c r="C410" s="192" t="str">
        <f t="shared" si="12"/>
        <v/>
      </c>
      <c r="D410" s="193"/>
      <c r="E410" s="194"/>
      <c r="F410" s="234"/>
      <c r="G410" s="51"/>
      <c r="H410" s="66"/>
      <c r="I410" s="240" t="str">
        <f>IF(A410="",IF(CONCATENATE(B410,C410,D410,E410,F410,G410,H410)="","",ws3_EU_ID_blank),IF(ISERROR(MATCH(A410,tbWS_2[EU_ID],0)),ws3_matching_error_msg,F410*IF(D410="Y",1,1-E410)*INDEX(tbWS_2[Activity],MATCH(A410,tbWS_2[EU_ID],0))))</f>
        <v/>
      </c>
      <c r="J410" s="44" t="str">
        <f t="shared" si="13"/>
        <v/>
      </c>
      <c r="K410" s="252" t="str">
        <f>IF(B410="","",IF(ISNA(VLOOKUP(J410,$J$8:K409,1,FALSE)),MAX($K$8:K409)+1,0))</f>
        <v/>
      </c>
      <c r="L410" s="252">
        <f>_xlfn.XLOOKUP(B410,'DEQ TAC List'!$B$3:$B$609,'DEQ TAC List'!$I$3:$I$609,"")</f>
        <v>0</v>
      </c>
    </row>
    <row r="411" spans="1:12" x14ac:dyDescent="0.25">
      <c r="A411" s="51"/>
      <c r="B411" s="195"/>
      <c r="C411" s="192" t="str">
        <f t="shared" si="12"/>
        <v/>
      </c>
      <c r="D411" s="193"/>
      <c r="E411" s="194"/>
      <c r="F411" s="234"/>
      <c r="G411" s="51"/>
      <c r="H411" s="66"/>
      <c r="I411" s="240" t="str">
        <f>IF(A411="",IF(CONCATENATE(B411,C411,D411,E411,F411,G411,H411)="","",ws3_EU_ID_blank),IF(ISERROR(MATCH(A411,tbWS_2[EU_ID],0)),ws3_matching_error_msg,F411*IF(D411="Y",1,1-E411)*INDEX(tbWS_2[Activity],MATCH(A411,tbWS_2[EU_ID],0))))</f>
        <v/>
      </c>
      <c r="J411" s="44" t="str">
        <f t="shared" si="13"/>
        <v/>
      </c>
      <c r="K411" s="252" t="str">
        <f>IF(B411="","",IF(ISNA(VLOOKUP(J411,$J$8:K410,1,FALSE)),MAX($K$8:K410)+1,0))</f>
        <v/>
      </c>
      <c r="L411" s="252">
        <f>_xlfn.XLOOKUP(B411,'DEQ TAC List'!$B$3:$B$609,'DEQ TAC List'!$I$3:$I$609,"")</f>
        <v>0</v>
      </c>
    </row>
    <row r="412" spans="1:12" x14ac:dyDescent="0.25">
      <c r="A412" s="51"/>
      <c r="B412" s="195"/>
      <c r="C412" s="192" t="str">
        <f t="shared" si="12"/>
        <v/>
      </c>
      <c r="D412" s="193"/>
      <c r="E412" s="194"/>
      <c r="F412" s="234"/>
      <c r="G412" s="51"/>
      <c r="H412" s="66"/>
      <c r="I412" s="240" t="str">
        <f>IF(A412="",IF(CONCATENATE(B412,C412,D412,E412,F412,G412,H412)="","",ws3_EU_ID_blank),IF(ISERROR(MATCH(A412,tbWS_2[EU_ID],0)),ws3_matching_error_msg,F412*IF(D412="Y",1,1-E412)*INDEX(tbWS_2[Activity],MATCH(A412,tbWS_2[EU_ID],0))))</f>
        <v/>
      </c>
      <c r="J412" s="44" t="str">
        <f t="shared" si="13"/>
        <v/>
      </c>
      <c r="K412" s="252" t="str">
        <f>IF(B412="","",IF(ISNA(VLOOKUP(J412,$J$8:K411,1,FALSE)),MAX($K$8:K411)+1,0))</f>
        <v/>
      </c>
      <c r="L412" s="252">
        <f>_xlfn.XLOOKUP(B412,'DEQ TAC List'!$B$3:$B$609,'DEQ TAC List'!$I$3:$I$609,"")</f>
        <v>0</v>
      </c>
    </row>
    <row r="413" spans="1:12" x14ac:dyDescent="0.25">
      <c r="A413" s="51"/>
      <c r="B413" s="195"/>
      <c r="C413" s="192" t="str">
        <f t="shared" si="12"/>
        <v/>
      </c>
      <c r="D413" s="193"/>
      <c r="E413" s="194"/>
      <c r="F413" s="234"/>
      <c r="G413" s="51"/>
      <c r="H413" s="66"/>
      <c r="I413" s="240" t="str">
        <f>IF(A413="",IF(CONCATENATE(B413,C413,D413,E413,F413,G413,H413)="","",ws3_EU_ID_blank),IF(ISERROR(MATCH(A413,tbWS_2[EU_ID],0)),ws3_matching_error_msg,F413*IF(D413="Y",1,1-E413)*INDEX(tbWS_2[Activity],MATCH(A413,tbWS_2[EU_ID],0))))</f>
        <v/>
      </c>
      <c r="J413" s="44" t="str">
        <f t="shared" si="13"/>
        <v/>
      </c>
      <c r="K413" s="252" t="str">
        <f>IF(B413="","",IF(ISNA(VLOOKUP(J413,$J$8:K412,1,FALSE)),MAX($K$8:K412)+1,0))</f>
        <v/>
      </c>
      <c r="L413" s="252">
        <f>_xlfn.XLOOKUP(B413,'DEQ TAC List'!$B$3:$B$609,'DEQ TAC List'!$I$3:$I$609,"")</f>
        <v>0</v>
      </c>
    </row>
    <row r="414" spans="1:12" x14ac:dyDescent="0.25">
      <c r="A414" s="51"/>
      <c r="B414" s="195"/>
      <c r="C414" s="192" t="str">
        <f t="shared" si="12"/>
        <v/>
      </c>
      <c r="D414" s="193"/>
      <c r="E414" s="194"/>
      <c r="F414" s="234"/>
      <c r="G414" s="51"/>
      <c r="H414" s="66"/>
      <c r="I414" s="240" t="str">
        <f>IF(A414="",IF(CONCATENATE(B414,C414,D414,E414,F414,G414,H414)="","",ws3_EU_ID_blank),IF(ISERROR(MATCH(A414,tbWS_2[EU_ID],0)),ws3_matching_error_msg,F414*IF(D414="Y",1,1-E414)*INDEX(tbWS_2[Activity],MATCH(A414,tbWS_2[EU_ID],0))))</f>
        <v/>
      </c>
      <c r="J414" s="44" t="str">
        <f t="shared" si="13"/>
        <v/>
      </c>
      <c r="K414" s="252" t="str">
        <f>IF(B414="","",IF(ISNA(VLOOKUP(J414,$J$8:K413,1,FALSE)),MAX($K$8:K413)+1,0))</f>
        <v/>
      </c>
      <c r="L414" s="252">
        <f>_xlfn.XLOOKUP(B414,'DEQ TAC List'!$B$3:$B$609,'DEQ TAC List'!$I$3:$I$609,"")</f>
        <v>0</v>
      </c>
    </row>
    <row r="415" spans="1:12" x14ac:dyDescent="0.25">
      <c r="A415" s="51"/>
      <c r="B415" s="195"/>
      <c r="C415" s="192" t="str">
        <f t="shared" si="12"/>
        <v/>
      </c>
      <c r="D415" s="193"/>
      <c r="E415" s="194"/>
      <c r="F415" s="234"/>
      <c r="G415" s="51"/>
      <c r="H415" s="66"/>
      <c r="I415" s="240" t="str">
        <f>IF(A415="",IF(CONCATENATE(B415,C415,D415,E415,F415,G415,H415)="","",ws3_EU_ID_blank),IF(ISERROR(MATCH(A415,tbWS_2[EU_ID],0)),ws3_matching_error_msg,F415*IF(D415="Y",1,1-E415)*INDEX(tbWS_2[Activity],MATCH(A415,tbWS_2[EU_ID],0))))</f>
        <v/>
      </c>
      <c r="J415" s="44" t="str">
        <f t="shared" si="13"/>
        <v/>
      </c>
      <c r="K415" s="252" t="str">
        <f>IF(B415="","",IF(ISNA(VLOOKUP(J415,$J$8:K414,1,FALSE)),MAX($K$8:K414)+1,0))</f>
        <v/>
      </c>
      <c r="L415" s="252">
        <f>_xlfn.XLOOKUP(B415,'DEQ TAC List'!$B$3:$B$609,'DEQ TAC List'!$I$3:$I$609,"")</f>
        <v>0</v>
      </c>
    </row>
    <row r="416" spans="1:12" x14ac:dyDescent="0.25">
      <c r="A416" s="51"/>
      <c r="B416" s="195"/>
      <c r="C416" s="192" t="str">
        <f t="shared" si="12"/>
        <v/>
      </c>
      <c r="D416" s="193"/>
      <c r="E416" s="194"/>
      <c r="F416" s="234"/>
      <c r="G416" s="51"/>
      <c r="H416" s="66"/>
      <c r="I416" s="240" t="str">
        <f>IF(A416="",IF(CONCATENATE(B416,C416,D416,E416,F416,G416,H416)="","",ws3_EU_ID_blank),IF(ISERROR(MATCH(A416,tbWS_2[EU_ID],0)),ws3_matching_error_msg,F416*IF(D416="Y",1,1-E416)*INDEX(tbWS_2[Activity],MATCH(A416,tbWS_2[EU_ID],0))))</f>
        <v/>
      </c>
      <c r="J416" s="44" t="str">
        <f t="shared" si="13"/>
        <v/>
      </c>
      <c r="K416" s="252" t="str">
        <f>IF(B416="","",IF(ISNA(VLOOKUP(J416,$J$8:K415,1,FALSE)),MAX($K$8:K415)+1,0))</f>
        <v/>
      </c>
      <c r="L416" s="252">
        <f>_xlfn.XLOOKUP(B416,'DEQ TAC List'!$B$3:$B$609,'DEQ TAC List'!$I$3:$I$609,"")</f>
        <v>0</v>
      </c>
    </row>
    <row r="417" spans="1:12" x14ac:dyDescent="0.25">
      <c r="A417" s="51"/>
      <c r="B417" s="195"/>
      <c r="C417" s="192" t="str">
        <f t="shared" si="12"/>
        <v/>
      </c>
      <c r="D417" s="193"/>
      <c r="E417" s="194"/>
      <c r="F417" s="234"/>
      <c r="G417" s="51"/>
      <c r="H417" s="66"/>
      <c r="I417" s="240" t="str">
        <f>IF(A417="",IF(CONCATENATE(B417,C417,D417,E417,F417,G417,H417)="","",ws3_EU_ID_blank),IF(ISERROR(MATCH(A417,tbWS_2[EU_ID],0)),ws3_matching_error_msg,F417*IF(D417="Y",1,1-E417)*INDEX(tbWS_2[Activity],MATCH(A417,tbWS_2[EU_ID],0))))</f>
        <v/>
      </c>
      <c r="J417" s="44" t="str">
        <f t="shared" si="13"/>
        <v/>
      </c>
      <c r="K417" s="252" t="str">
        <f>IF(B417="","",IF(ISNA(VLOOKUP(J417,$J$8:K416,1,FALSE)),MAX($K$8:K416)+1,0))</f>
        <v/>
      </c>
      <c r="L417" s="252">
        <f>_xlfn.XLOOKUP(B417,'DEQ TAC List'!$B$3:$B$609,'DEQ TAC List'!$I$3:$I$609,"")</f>
        <v>0</v>
      </c>
    </row>
    <row r="418" spans="1:12" x14ac:dyDescent="0.25">
      <c r="A418" s="51"/>
      <c r="B418" s="195"/>
      <c r="C418" s="192" t="str">
        <f t="shared" si="12"/>
        <v/>
      </c>
      <c r="D418" s="193"/>
      <c r="E418" s="194"/>
      <c r="F418" s="234"/>
      <c r="G418" s="51"/>
      <c r="H418" s="66"/>
      <c r="I418" s="240" t="str">
        <f>IF(A418="",IF(CONCATENATE(B418,C418,D418,E418,F418,G418,H418)="","",ws3_EU_ID_blank),IF(ISERROR(MATCH(A418,tbWS_2[EU_ID],0)),ws3_matching_error_msg,F418*IF(D418="Y",1,1-E418)*INDEX(tbWS_2[Activity],MATCH(A418,tbWS_2[EU_ID],0))))</f>
        <v/>
      </c>
      <c r="J418" s="44" t="str">
        <f t="shared" si="13"/>
        <v/>
      </c>
      <c r="K418" s="252" t="str">
        <f>IF(B418="","",IF(ISNA(VLOOKUP(J418,$J$8:K417,1,FALSE)),MAX($K$8:K417)+1,0))</f>
        <v/>
      </c>
      <c r="L418" s="252">
        <f>_xlfn.XLOOKUP(B418,'DEQ TAC List'!$B$3:$B$609,'DEQ TAC List'!$I$3:$I$609,"")</f>
        <v>0</v>
      </c>
    </row>
    <row r="419" spans="1:12" x14ac:dyDescent="0.25">
      <c r="A419" s="51"/>
      <c r="B419" s="195"/>
      <c r="C419" s="192" t="str">
        <f t="shared" si="12"/>
        <v/>
      </c>
      <c r="D419" s="193"/>
      <c r="E419" s="194"/>
      <c r="F419" s="234"/>
      <c r="G419" s="51"/>
      <c r="H419" s="66"/>
      <c r="I419" s="240" t="str">
        <f>IF(A419="",IF(CONCATENATE(B419,C419,D419,E419,F419,G419,H419)="","",ws3_EU_ID_blank),IF(ISERROR(MATCH(A419,tbWS_2[EU_ID],0)),ws3_matching_error_msg,F419*IF(D419="Y",1,1-E419)*INDEX(tbWS_2[Activity],MATCH(A419,tbWS_2[EU_ID],0))))</f>
        <v/>
      </c>
      <c r="J419" s="44" t="str">
        <f t="shared" si="13"/>
        <v/>
      </c>
      <c r="K419" s="252" t="str">
        <f>IF(B419="","",IF(ISNA(VLOOKUP(J419,$J$8:K418,1,FALSE)),MAX($K$8:K418)+1,0))</f>
        <v/>
      </c>
      <c r="L419" s="252">
        <f>_xlfn.XLOOKUP(B419,'DEQ TAC List'!$B$3:$B$609,'DEQ TAC List'!$I$3:$I$609,"")</f>
        <v>0</v>
      </c>
    </row>
    <row r="420" spans="1:12" x14ac:dyDescent="0.25">
      <c r="A420" s="51"/>
      <c r="B420" s="195"/>
      <c r="C420" s="192" t="str">
        <f t="shared" si="12"/>
        <v/>
      </c>
      <c r="D420" s="193"/>
      <c r="E420" s="194"/>
      <c r="F420" s="234"/>
      <c r="G420" s="51"/>
      <c r="H420" s="66"/>
      <c r="I420" s="240" t="str">
        <f>IF(A420="",IF(CONCATENATE(B420,C420,D420,E420,F420,G420,H420)="","",ws3_EU_ID_blank),IF(ISERROR(MATCH(A420,tbWS_2[EU_ID],0)),ws3_matching_error_msg,F420*IF(D420="Y",1,1-E420)*INDEX(tbWS_2[Activity],MATCH(A420,tbWS_2[EU_ID],0))))</f>
        <v/>
      </c>
      <c r="J420" s="44" t="str">
        <f t="shared" si="13"/>
        <v/>
      </c>
      <c r="K420" s="252" t="str">
        <f>IF(B420="","",IF(ISNA(VLOOKUP(J420,$J$8:K419,1,FALSE)),MAX($K$8:K419)+1,0))</f>
        <v/>
      </c>
      <c r="L420" s="252">
        <f>_xlfn.XLOOKUP(B420,'DEQ TAC List'!$B$3:$B$609,'DEQ TAC List'!$I$3:$I$609,"")</f>
        <v>0</v>
      </c>
    </row>
    <row r="421" spans="1:12" x14ac:dyDescent="0.25">
      <c r="A421" s="51"/>
      <c r="B421" s="195"/>
      <c r="C421" s="192" t="str">
        <f t="shared" si="12"/>
        <v/>
      </c>
      <c r="D421" s="193"/>
      <c r="E421" s="194"/>
      <c r="F421" s="234"/>
      <c r="G421" s="51"/>
      <c r="H421" s="66"/>
      <c r="I421" s="240" t="str">
        <f>IF(A421="",IF(CONCATENATE(B421,C421,D421,E421,F421,G421,H421)="","",ws3_EU_ID_blank),IF(ISERROR(MATCH(A421,tbWS_2[EU_ID],0)),ws3_matching_error_msg,F421*IF(D421="Y",1,1-E421)*INDEX(tbWS_2[Activity],MATCH(A421,tbWS_2[EU_ID],0))))</f>
        <v/>
      </c>
      <c r="J421" s="44" t="str">
        <f t="shared" si="13"/>
        <v/>
      </c>
      <c r="K421" s="252" t="str">
        <f>IF(B421="","",IF(ISNA(VLOOKUP(J421,$J$8:K420,1,FALSE)),MAX($K$8:K420)+1,0))</f>
        <v/>
      </c>
      <c r="L421" s="252">
        <f>_xlfn.XLOOKUP(B421,'DEQ TAC List'!$B$3:$B$609,'DEQ TAC List'!$I$3:$I$609,"")</f>
        <v>0</v>
      </c>
    </row>
    <row r="422" spans="1:12" x14ac:dyDescent="0.25">
      <c r="A422" s="51"/>
      <c r="B422" s="195"/>
      <c r="C422" s="192" t="str">
        <f t="shared" si="12"/>
        <v/>
      </c>
      <c r="D422" s="193"/>
      <c r="E422" s="194"/>
      <c r="F422" s="234"/>
      <c r="G422" s="51"/>
      <c r="H422" s="66"/>
      <c r="I422" s="240" t="str">
        <f>IF(A422="",IF(CONCATENATE(B422,C422,D422,E422,F422,G422,H422)="","",ws3_EU_ID_blank),IF(ISERROR(MATCH(A422,tbWS_2[EU_ID],0)),ws3_matching_error_msg,F422*IF(D422="Y",1,1-E422)*INDEX(tbWS_2[Activity],MATCH(A422,tbWS_2[EU_ID],0))))</f>
        <v/>
      </c>
      <c r="J422" s="44" t="str">
        <f t="shared" si="13"/>
        <v/>
      </c>
      <c r="K422" s="252" t="str">
        <f>IF(B422="","",IF(ISNA(VLOOKUP(J422,$J$8:K421,1,FALSE)),MAX($K$8:K421)+1,0))</f>
        <v/>
      </c>
      <c r="L422" s="252">
        <f>_xlfn.XLOOKUP(B422,'DEQ TAC List'!$B$3:$B$609,'DEQ TAC List'!$I$3:$I$609,"")</f>
        <v>0</v>
      </c>
    </row>
    <row r="423" spans="1:12" x14ac:dyDescent="0.25">
      <c r="A423" s="51"/>
      <c r="B423" s="195"/>
      <c r="C423" s="192" t="str">
        <f t="shared" si="12"/>
        <v/>
      </c>
      <c r="D423" s="193"/>
      <c r="E423" s="194"/>
      <c r="F423" s="234"/>
      <c r="G423" s="51"/>
      <c r="H423" s="66"/>
      <c r="I423" s="240" t="str">
        <f>IF(A423="",IF(CONCATENATE(B423,C423,D423,E423,F423,G423,H423)="","",ws3_EU_ID_blank),IF(ISERROR(MATCH(A423,tbWS_2[EU_ID],0)),ws3_matching_error_msg,F423*IF(D423="Y",1,1-E423)*INDEX(tbWS_2[Activity],MATCH(A423,tbWS_2[EU_ID],0))))</f>
        <v/>
      </c>
      <c r="J423" s="44" t="str">
        <f t="shared" si="13"/>
        <v/>
      </c>
      <c r="K423" s="252" t="str">
        <f>IF(B423="","",IF(ISNA(VLOOKUP(J423,$J$8:K422,1,FALSE)),MAX($K$8:K422)+1,0))</f>
        <v/>
      </c>
      <c r="L423" s="252">
        <f>_xlfn.XLOOKUP(B423,'DEQ TAC List'!$B$3:$B$609,'DEQ TAC List'!$I$3:$I$609,"")</f>
        <v>0</v>
      </c>
    </row>
    <row r="424" spans="1:12" x14ac:dyDescent="0.25">
      <c r="A424" s="51"/>
      <c r="B424" s="195"/>
      <c r="C424" s="192" t="str">
        <f t="shared" si="12"/>
        <v/>
      </c>
      <c r="D424" s="193"/>
      <c r="E424" s="194"/>
      <c r="F424" s="234"/>
      <c r="G424" s="51"/>
      <c r="H424" s="66"/>
      <c r="I424" s="240" t="str">
        <f>IF(A424="",IF(CONCATENATE(B424,C424,D424,E424,F424,G424,H424)="","",ws3_EU_ID_blank),IF(ISERROR(MATCH(A424,tbWS_2[EU_ID],0)),ws3_matching_error_msg,F424*IF(D424="Y",1,1-E424)*INDEX(tbWS_2[Activity],MATCH(A424,tbWS_2[EU_ID],0))))</f>
        <v/>
      </c>
      <c r="J424" s="44" t="str">
        <f t="shared" si="13"/>
        <v/>
      </c>
      <c r="K424" s="252" t="str">
        <f>IF(B424="","",IF(ISNA(VLOOKUP(J424,$J$8:K423,1,FALSE)),MAX($K$8:K423)+1,0))</f>
        <v/>
      </c>
      <c r="L424" s="252">
        <f>_xlfn.XLOOKUP(B424,'DEQ TAC List'!$B$3:$B$609,'DEQ TAC List'!$I$3:$I$609,"")</f>
        <v>0</v>
      </c>
    </row>
    <row r="425" spans="1:12" x14ac:dyDescent="0.25">
      <c r="A425" s="51"/>
      <c r="B425" s="195"/>
      <c r="C425" s="192" t="str">
        <f t="shared" si="12"/>
        <v/>
      </c>
      <c r="D425" s="193"/>
      <c r="E425" s="194"/>
      <c r="F425" s="234"/>
      <c r="G425" s="51"/>
      <c r="H425" s="66"/>
      <c r="I425" s="240" t="str">
        <f>IF(A425="",IF(CONCATENATE(B425,C425,D425,E425,F425,G425,H425)="","",ws3_EU_ID_blank),IF(ISERROR(MATCH(A425,tbWS_2[EU_ID],0)),ws3_matching_error_msg,F425*IF(D425="Y",1,1-E425)*INDEX(tbWS_2[Activity],MATCH(A425,tbWS_2[EU_ID],0))))</f>
        <v/>
      </c>
      <c r="J425" s="44" t="str">
        <f t="shared" si="13"/>
        <v/>
      </c>
      <c r="K425" s="252" t="str">
        <f>IF(B425="","",IF(ISNA(VLOOKUP(J425,$J$8:K424,1,FALSE)),MAX($K$8:K424)+1,0))</f>
        <v/>
      </c>
      <c r="L425" s="252">
        <f>_xlfn.XLOOKUP(B425,'DEQ TAC List'!$B$3:$B$609,'DEQ TAC List'!$I$3:$I$609,"")</f>
        <v>0</v>
      </c>
    </row>
    <row r="426" spans="1:12" x14ac:dyDescent="0.25">
      <c r="A426" s="51"/>
      <c r="B426" s="195"/>
      <c r="C426" s="192" t="str">
        <f t="shared" si="12"/>
        <v/>
      </c>
      <c r="D426" s="193"/>
      <c r="E426" s="194"/>
      <c r="F426" s="234"/>
      <c r="G426" s="51"/>
      <c r="H426" s="66"/>
      <c r="I426" s="240" t="str">
        <f>IF(A426="",IF(CONCATENATE(B426,C426,D426,E426,F426,G426,H426)="","",ws3_EU_ID_blank),IF(ISERROR(MATCH(A426,tbWS_2[EU_ID],0)),ws3_matching_error_msg,F426*IF(D426="Y",1,1-E426)*INDEX(tbWS_2[Activity],MATCH(A426,tbWS_2[EU_ID],0))))</f>
        <v/>
      </c>
      <c r="J426" s="44" t="str">
        <f t="shared" si="13"/>
        <v/>
      </c>
      <c r="K426" s="252" t="str">
        <f>IF(B426="","",IF(ISNA(VLOOKUP(J426,$J$8:K425,1,FALSE)),MAX($K$8:K425)+1,0))</f>
        <v/>
      </c>
      <c r="L426" s="252">
        <f>_xlfn.XLOOKUP(B426,'DEQ TAC List'!$B$3:$B$609,'DEQ TAC List'!$I$3:$I$609,"")</f>
        <v>0</v>
      </c>
    </row>
    <row r="427" spans="1:12" x14ac:dyDescent="0.25">
      <c r="A427" s="51"/>
      <c r="B427" s="195"/>
      <c r="C427" s="192" t="str">
        <f t="shared" si="12"/>
        <v/>
      </c>
      <c r="D427" s="193"/>
      <c r="E427" s="194"/>
      <c r="F427" s="234"/>
      <c r="G427" s="51"/>
      <c r="H427" s="66"/>
      <c r="I427" s="240" t="str">
        <f>IF(A427="",IF(CONCATENATE(B427,C427,D427,E427,F427,G427,H427)="","",ws3_EU_ID_blank),IF(ISERROR(MATCH(A427,tbWS_2[EU_ID],0)),ws3_matching_error_msg,F427*IF(D427="Y",1,1-E427)*INDEX(tbWS_2[Activity],MATCH(A427,tbWS_2[EU_ID],0))))</f>
        <v/>
      </c>
      <c r="J427" s="44" t="str">
        <f t="shared" si="13"/>
        <v/>
      </c>
      <c r="K427" s="252" t="str">
        <f>IF(B427="","",IF(ISNA(VLOOKUP(J427,$J$8:K426,1,FALSE)),MAX($K$8:K426)+1,0))</f>
        <v/>
      </c>
      <c r="L427" s="252">
        <f>_xlfn.XLOOKUP(B427,'DEQ TAC List'!$B$3:$B$609,'DEQ TAC List'!$I$3:$I$609,"")</f>
        <v>0</v>
      </c>
    </row>
    <row r="428" spans="1:12" x14ac:dyDescent="0.25">
      <c r="A428" s="51"/>
      <c r="B428" s="195"/>
      <c r="C428" s="192" t="str">
        <f t="shared" si="12"/>
        <v/>
      </c>
      <c r="D428" s="193"/>
      <c r="E428" s="194"/>
      <c r="F428" s="234"/>
      <c r="G428" s="51"/>
      <c r="H428" s="66"/>
      <c r="I428" s="240" t="str">
        <f>IF(A428="",IF(CONCATENATE(B428,C428,D428,E428,F428,G428,H428)="","",ws3_EU_ID_blank),IF(ISERROR(MATCH(A428,tbWS_2[EU_ID],0)),ws3_matching_error_msg,F428*IF(D428="Y",1,1-E428)*INDEX(tbWS_2[Activity],MATCH(A428,tbWS_2[EU_ID],0))))</f>
        <v/>
      </c>
      <c r="J428" s="44" t="str">
        <f t="shared" si="13"/>
        <v/>
      </c>
      <c r="K428" s="252" t="str">
        <f>IF(B428="","",IF(ISNA(VLOOKUP(J428,$J$8:K427,1,FALSE)),MAX($K$8:K427)+1,0))</f>
        <v/>
      </c>
      <c r="L428" s="252">
        <f>_xlfn.XLOOKUP(B428,'DEQ TAC List'!$B$3:$B$609,'DEQ TAC List'!$I$3:$I$609,"")</f>
        <v>0</v>
      </c>
    </row>
    <row r="429" spans="1:12" x14ac:dyDescent="0.25">
      <c r="A429" s="51"/>
      <c r="B429" s="195"/>
      <c r="C429" s="192" t="str">
        <f t="shared" si="12"/>
        <v/>
      </c>
      <c r="D429" s="193"/>
      <c r="E429" s="194"/>
      <c r="F429" s="234"/>
      <c r="G429" s="51"/>
      <c r="H429" s="66"/>
      <c r="I429" s="240" t="str">
        <f>IF(A429="",IF(CONCATENATE(B429,C429,D429,E429,F429,G429,H429)="","",ws3_EU_ID_blank),IF(ISERROR(MATCH(A429,tbWS_2[EU_ID],0)),ws3_matching_error_msg,F429*IF(D429="Y",1,1-E429)*INDEX(tbWS_2[Activity],MATCH(A429,tbWS_2[EU_ID],0))))</f>
        <v/>
      </c>
      <c r="J429" s="44" t="str">
        <f t="shared" si="13"/>
        <v/>
      </c>
      <c r="K429" s="252" t="str">
        <f>IF(B429="","",IF(ISNA(VLOOKUP(J429,$J$8:K428,1,FALSE)),MAX($K$8:K428)+1,0))</f>
        <v/>
      </c>
      <c r="L429" s="252">
        <f>_xlfn.XLOOKUP(B429,'DEQ TAC List'!$B$3:$B$609,'DEQ TAC List'!$I$3:$I$609,"")</f>
        <v>0</v>
      </c>
    </row>
    <row r="430" spans="1:12" x14ac:dyDescent="0.25">
      <c r="A430" s="51"/>
      <c r="B430" s="195"/>
      <c r="C430" s="192" t="str">
        <f t="shared" si="12"/>
        <v/>
      </c>
      <c r="D430" s="193"/>
      <c r="E430" s="194"/>
      <c r="F430" s="234"/>
      <c r="G430" s="51"/>
      <c r="H430" s="66"/>
      <c r="I430" s="240" t="str">
        <f>IF(A430="",IF(CONCATENATE(B430,C430,D430,E430,F430,G430,H430)="","",ws3_EU_ID_blank),IF(ISERROR(MATCH(A430,tbWS_2[EU_ID],0)),ws3_matching_error_msg,F430*IF(D430="Y",1,1-E430)*INDEX(tbWS_2[Activity],MATCH(A430,tbWS_2[EU_ID],0))))</f>
        <v/>
      </c>
      <c r="J430" s="44" t="str">
        <f t="shared" si="13"/>
        <v/>
      </c>
      <c r="K430" s="252" t="str">
        <f>IF(B430="","",IF(ISNA(VLOOKUP(J430,$J$8:K429,1,FALSE)),MAX($K$8:K429)+1,0))</f>
        <v/>
      </c>
      <c r="L430" s="252">
        <f>_xlfn.XLOOKUP(B430,'DEQ TAC List'!$B$3:$B$609,'DEQ TAC List'!$I$3:$I$609,"")</f>
        <v>0</v>
      </c>
    </row>
    <row r="431" spans="1:12" x14ac:dyDescent="0.25">
      <c r="A431" s="51"/>
      <c r="B431" s="195"/>
      <c r="C431" s="192" t="str">
        <f t="shared" si="12"/>
        <v/>
      </c>
      <c r="D431" s="193"/>
      <c r="E431" s="194"/>
      <c r="F431" s="234"/>
      <c r="G431" s="51"/>
      <c r="H431" s="66"/>
      <c r="I431" s="240" t="str">
        <f>IF(A431="",IF(CONCATENATE(B431,C431,D431,E431,F431,G431,H431)="","",ws3_EU_ID_blank),IF(ISERROR(MATCH(A431,tbWS_2[EU_ID],0)),ws3_matching_error_msg,F431*IF(D431="Y",1,1-E431)*INDEX(tbWS_2[Activity],MATCH(A431,tbWS_2[EU_ID],0))))</f>
        <v/>
      </c>
      <c r="J431" s="44" t="str">
        <f t="shared" si="13"/>
        <v/>
      </c>
      <c r="K431" s="252" t="str">
        <f>IF(B431="","",IF(ISNA(VLOOKUP(J431,$J$8:K430,1,FALSE)),MAX($K$8:K430)+1,0))</f>
        <v/>
      </c>
      <c r="L431" s="252">
        <f>_xlfn.XLOOKUP(B431,'DEQ TAC List'!$B$3:$B$609,'DEQ TAC List'!$I$3:$I$609,"")</f>
        <v>0</v>
      </c>
    </row>
    <row r="432" spans="1:12" x14ac:dyDescent="0.25">
      <c r="A432" s="51"/>
      <c r="B432" s="195"/>
      <c r="C432" s="192" t="str">
        <f t="shared" si="12"/>
        <v/>
      </c>
      <c r="D432" s="193"/>
      <c r="E432" s="194"/>
      <c r="F432" s="234"/>
      <c r="G432" s="51"/>
      <c r="H432" s="66"/>
      <c r="I432" s="240" t="str">
        <f>IF(A432="",IF(CONCATENATE(B432,C432,D432,E432,F432,G432,H432)="","",ws3_EU_ID_blank),IF(ISERROR(MATCH(A432,tbWS_2[EU_ID],0)),ws3_matching_error_msg,F432*IF(D432="Y",1,1-E432)*INDEX(tbWS_2[Activity],MATCH(A432,tbWS_2[EU_ID],0))))</f>
        <v/>
      </c>
      <c r="J432" s="44" t="str">
        <f t="shared" si="13"/>
        <v/>
      </c>
      <c r="K432" s="252" t="str">
        <f>IF(B432="","",IF(ISNA(VLOOKUP(J432,$J$8:K431,1,FALSE)),MAX($K$8:K431)+1,0))</f>
        <v/>
      </c>
      <c r="L432" s="252">
        <f>_xlfn.XLOOKUP(B432,'DEQ TAC List'!$B$3:$B$609,'DEQ TAC List'!$I$3:$I$609,"")</f>
        <v>0</v>
      </c>
    </row>
    <row r="433" spans="1:12" x14ac:dyDescent="0.25">
      <c r="A433" s="51"/>
      <c r="B433" s="195"/>
      <c r="C433" s="192" t="str">
        <f t="shared" si="12"/>
        <v/>
      </c>
      <c r="D433" s="193"/>
      <c r="E433" s="194"/>
      <c r="F433" s="234"/>
      <c r="G433" s="51"/>
      <c r="H433" s="66"/>
      <c r="I433" s="240" t="str">
        <f>IF(A433="",IF(CONCATENATE(B433,C433,D433,E433,F433,G433,H433)="","",ws3_EU_ID_blank),IF(ISERROR(MATCH(A433,tbWS_2[EU_ID],0)),ws3_matching_error_msg,F433*IF(D433="Y",1,1-E433)*INDEX(tbWS_2[Activity],MATCH(A433,tbWS_2[EU_ID],0))))</f>
        <v/>
      </c>
      <c r="J433" s="44" t="str">
        <f t="shared" si="13"/>
        <v/>
      </c>
      <c r="K433" s="252" t="str">
        <f>IF(B433="","",IF(ISNA(VLOOKUP(J433,$J$8:K432,1,FALSE)),MAX($K$8:K432)+1,0))</f>
        <v/>
      </c>
      <c r="L433" s="252">
        <f>_xlfn.XLOOKUP(B433,'DEQ TAC List'!$B$3:$B$609,'DEQ TAC List'!$I$3:$I$609,"")</f>
        <v>0</v>
      </c>
    </row>
    <row r="434" spans="1:12" x14ac:dyDescent="0.25">
      <c r="A434" s="51"/>
      <c r="B434" s="195"/>
      <c r="C434" s="192" t="str">
        <f t="shared" ref="C434:C497" si="14">IFERROR(INDEX(chemical_names,MATCH(TEXT(B434,"0"),CAS_numbers,0)),"")</f>
        <v/>
      </c>
      <c r="D434" s="193"/>
      <c r="E434" s="194"/>
      <c r="F434" s="234"/>
      <c r="G434" s="51"/>
      <c r="H434" s="66"/>
      <c r="I434" s="240" t="str">
        <f>IF(A434="",IF(CONCATENATE(B434,C434,D434,E434,F434,G434,H434)="","",ws3_EU_ID_blank),IF(ISERROR(MATCH(A434,tbWS_2[EU_ID],0)),ws3_matching_error_msg,F434*IF(D434="Y",1,1-E434)*INDEX(tbWS_2[Activity],MATCH(A434,tbWS_2[EU_ID],0))))</f>
        <v/>
      </c>
      <c r="J434" s="44" t="str">
        <f t="shared" ref="J434:J497" si="15">IF(AND(B434="",C434=""),"",IFERROR(IF(OR(B434="",B434="No CAS"),INDEX(sequence_IDs,MATCH(C434,chemical_names,0)),INDEX(sequence_IDs,MATCH(B434,CAS_numbers,0))),"?"))</f>
        <v/>
      </c>
      <c r="K434" s="252" t="str">
        <f>IF(B434="","",IF(ISNA(VLOOKUP(J434,$J$8:K433,1,FALSE)),MAX($K$8:K433)+1,0))</f>
        <v/>
      </c>
      <c r="L434" s="252">
        <f>_xlfn.XLOOKUP(B434,'DEQ TAC List'!$B$3:$B$609,'DEQ TAC List'!$I$3:$I$609,"")</f>
        <v>0</v>
      </c>
    </row>
    <row r="435" spans="1:12" x14ac:dyDescent="0.25">
      <c r="A435" s="51"/>
      <c r="B435" s="195"/>
      <c r="C435" s="192" t="str">
        <f t="shared" si="14"/>
        <v/>
      </c>
      <c r="D435" s="193"/>
      <c r="E435" s="194"/>
      <c r="F435" s="234"/>
      <c r="G435" s="51"/>
      <c r="H435" s="66"/>
      <c r="I435" s="240" t="str">
        <f>IF(A435="",IF(CONCATENATE(B435,C435,D435,E435,F435,G435,H435)="","",ws3_EU_ID_blank),IF(ISERROR(MATCH(A435,tbWS_2[EU_ID],0)),ws3_matching_error_msg,F435*IF(D435="Y",1,1-E435)*INDEX(tbWS_2[Activity],MATCH(A435,tbWS_2[EU_ID],0))))</f>
        <v/>
      </c>
      <c r="J435" s="44" t="str">
        <f t="shared" si="15"/>
        <v/>
      </c>
      <c r="K435" s="252" t="str">
        <f>IF(B435="","",IF(ISNA(VLOOKUP(J435,$J$8:K434,1,FALSE)),MAX($K$8:K434)+1,0))</f>
        <v/>
      </c>
      <c r="L435" s="252">
        <f>_xlfn.XLOOKUP(B435,'DEQ TAC List'!$B$3:$B$609,'DEQ TAC List'!$I$3:$I$609,"")</f>
        <v>0</v>
      </c>
    </row>
    <row r="436" spans="1:12" x14ac:dyDescent="0.25">
      <c r="A436" s="51"/>
      <c r="B436" s="195"/>
      <c r="C436" s="192" t="str">
        <f t="shared" si="14"/>
        <v/>
      </c>
      <c r="D436" s="193"/>
      <c r="E436" s="194"/>
      <c r="F436" s="234"/>
      <c r="G436" s="51"/>
      <c r="H436" s="66"/>
      <c r="I436" s="240" t="str">
        <f>IF(A436="",IF(CONCATENATE(B436,C436,D436,E436,F436,G436,H436)="","",ws3_EU_ID_blank),IF(ISERROR(MATCH(A436,tbWS_2[EU_ID],0)),ws3_matching_error_msg,F436*IF(D436="Y",1,1-E436)*INDEX(tbWS_2[Activity],MATCH(A436,tbWS_2[EU_ID],0))))</f>
        <v/>
      </c>
      <c r="J436" s="44" t="str">
        <f t="shared" si="15"/>
        <v/>
      </c>
      <c r="K436" s="252" t="str">
        <f>IF(B436="","",IF(ISNA(VLOOKUP(J436,$J$8:K435,1,FALSE)),MAX($K$8:K435)+1,0))</f>
        <v/>
      </c>
      <c r="L436" s="252">
        <f>_xlfn.XLOOKUP(B436,'DEQ TAC List'!$B$3:$B$609,'DEQ TAC List'!$I$3:$I$609,"")</f>
        <v>0</v>
      </c>
    </row>
    <row r="437" spans="1:12" x14ac:dyDescent="0.25">
      <c r="A437" s="51"/>
      <c r="B437" s="195"/>
      <c r="C437" s="192" t="str">
        <f t="shared" si="14"/>
        <v/>
      </c>
      <c r="D437" s="193"/>
      <c r="E437" s="194"/>
      <c r="F437" s="234"/>
      <c r="G437" s="51"/>
      <c r="H437" s="66"/>
      <c r="I437" s="240" t="str">
        <f>IF(A437="",IF(CONCATENATE(B437,C437,D437,E437,F437,G437,H437)="","",ws3_EU_ID_blank),IF(ISERROR(MATCH(A437,tbWS_2[EU_ID],0)),ws3_matching_error_msg,F437*IF(D437="Y",1,1-E437)*INDEX(tbWS_2[Activity],MATCH(A437,tbWS_2[EU_ID],0))))</f>
        <v/>
      </c>
      <c r="J437" s="44" t="str">
        <f t="shared" si="15"/>
        <v/>
      </c>
      <c r="K437" s="252" t="str">
        <f>IF(B437="","",IF(ISNA(VLOOKUP(J437,$J$8:K436,1,FALSE)),MAX($K$8:K436)+1,0))</f>
        <v/>
      </c>
      <c r="L437" s="252">
        <f>_xlfn.XLOOKUP(B437,'DEQ TAC List'!$B$3:$B$609,'DEQ TAC List'!$I$3:$I$609,"")</f>
        <v>0</v>
      </c>
    </row>
    <row r="438" spans="1:12" x14ac:dyDescent="0.25">
      <c r="A438" s="51"/>
      <c r="B438" s="195"/>
      <c r="C438" s="192" t="str">
        <f t="shared" si="14"/>
        <v/>
      </c>
      <c r="D438" s="193"/>
      <c r="E438" s="194"/>
      <c r="F438" s="234"/>
      <c r="G438" s="51"/>
      <c r="H438" s="66"/>
      <c r="I438" s="240" t="str">
        <f>IF(A438="",IF(CONCATENATE(B438,C438,D438,E438,F438,G438,H438)="","",ws3_EU_ID_blank),IF(ISERROR(MATCH(A438,tbWS_2[EU_ID],0)),ws3_matching_error_msg,F438*IF(D438="Y",1,1-E438)*INDEX(tbWS_2[Activity],MATCH(A438,tbWS_2[EU_ID],0))))</f>
        <v/>
      </c>
      <c r="J438" s="44" t="str">
        <f t="shared" si="15"/>
        <v/>
      </c>
      <c r="K438" s="252" t="str">
        <f>IF(B438="","",IF(ISNA(VLOOKUP(J438,$J$8:K437,1,FALSE)),MAX($K$8:K437)+1,0))</f>
        <v/>
      </c>
      <c r="L438" s="252">
        <f>_xlfn.XLOOKUP(B438,'DEQ TAC List'!$B$3:$B$609,'DEQ TAC List'!$I$3:$I$609,"")</f>
        <v>0</v>
      </c>
    </row>
    <row r="439" spans="1:12" x14ac:dyDescent="0.25">
      <c r="A439" s="51"/>
      <c r="B439" s="195"/>
      <c r="C439" s="192" t="str">
        <f t="shared" si="14"/>
        <v/>
      </c>
      <c r="D439" s="193"/>
      <c r="E439" s="194"/>
      <c r="F439" s="234"/>
      <c r="G439" s="51"/>
      <c r="H439" s="66"/>
      <c r="I439" s="240" t="str">
        <f>IF(A439="",IF(CONCATENATE(B439,C439,D439,E439,F439,G439,H439)="","",ws3_EU_ID_blank),IF(ISERROR(MATCH(A439,tbWS_2[EU_ID],0)),ws3_matching_error_msg,F439*IF(D439="Y",1,1-E439)*INDEX(tbWS_2[Activity],MATCH(A439,tbWS_2[EU_ID],0))))</f>
        <v/>
      </c>
      <c r="J439" s="44" t="str">
        <f t="shared" si="15"/>
        <v/>
      </c>
      <c r="K439" s="252" t="str">
        <f>IF(B439="","",IF(ISNA(VLOOKUP(J439,$J$8:K438,1,FALSE)),MAX($K$8:K438)+1,0))</f>
        <v/>
      </c>
      <c r="L439" s="252">
        <f>_xlfn.XLOOKUP(B439,'DEQ TAC List'!$B$3:$B$609,'DEQ TAC List'!$I$3:$I$609,"")</f>
        <v>0</v>
      </c>
    </row>
    <row r="440" spans="1:12" x14ac:dyDescent="0.25">
      <c r="A440" s="51"/>
      <c r="B440" s="195"/>
      <c r="C440" s="192" t="str">
        <f t="shared" si="14"/>
        <v/>
      </c>
      <c r="D440" s="193"/>
      <c r="E440" s="194"/>
      <c r="F440" s="234"/>
      <c r="G440" s="51"/>
      <c r="H440" s="66"/>
      <c r="I440" s="240" t="str">
        <f>IF(A440="",IF(CONCATENATE(B440,C440,D440,E440,F440,G440,H440)="","",ws3_EU_ID_blank),IF(ISERROR(MATCH(A440,tbWS_2[EU_ID],0)),ws3_matching_error_msg,F440*IF(D440="Y",1,1-E440)*INDEX(tbWS_2[Activity],MATCH(A440,tbWS_2[EU_ID],0))))</f>
        <v/>
      </c>
      <c r="J440" s="44" t="str">
        <f t="shared" si="15"/>
        <v/>
      </c>
      <c r="K440" s="252" t="str">
        <f>IF(B440="","",IF(ISNA(VLOOKUP(J440,$J$8:K439,1,FALSE)),MAX($K$8:K439)+1,0))</f>
        <v/>
      </c>
      <c r="L440" s="252">
        <f>_xlfn.XLOOKUP(B440,'DEQ TAC List'!$B$3:$B$609,'DEQ TAC List'!$I$3:$I$609,"")</f>
        <v>0</v>
      </c>
    </row>
    <row r="441" spans="1:12" x14ac:dyDescent="0.25">
      <c r="A441" s="51"/>
      <c r="B441" s="195"/>
      <c r="C441" s="192" t="str">
        <f t="shared" si="14"/>
        <v/>
      </c>
      <c r="D441" s="193"/>
      <c r="E441" s="194"/>
      <c r="F441" s="234"/>
      <c r="G441" s="51"/>
      <c r="H441" s="66"/>
      <c r="I441" s="240" t="str">
        <f>IF(A441="",IF(CONCATENATE(B441,C441,D441,E441,F441,G441,H441)="","",ws3_EU_ID_blank),IF(ISERROR(MATCH(A441,tbWS_2[EU_ID],0)),ws3_matching_error_msg,F441*IF(D441="Y",1,1-E441)*INDEX(tbWS_2[Activity],MATCH(A441,tbWS_2[EU_ID],0))))</f>
        <v/>
      </c>
      <c r="J441" s="44" t="str">
        <f t="shared" si="15"/>
        <v/>
      </c>
      <c r="K441" s="252" t="str">
        <f>IF(B441="","",IF(ISNA(VLOOKUP(J441,$J$8:K440,1,FALSE)),MAX($K$8:K440)+1,0))</f>
        <v/>
      </c>
      <c r="L441" s="252">
        <f>_xlfn.XLOOKUP(B441,'DEQ TAC List'!$B$3:$B$609,'DEQ TAC List'!$I$3:$I$609,"")</f>
        <v>0</v>
      </c>
    </row>
    <row r="442" spans="1:12" x14ac:dyDescent="0.25">
      <c r="A442" s="51"/>
      <c r="B442" s="195"/>
      <c r="C442" s="192" t="str">
        <f t="shared" si="14"/>
        <v/>
      </c>
      <c r="D442" s="193"/>
      <c r="E442" s="194"/>
      <c r="F442" s="234"/>
      <c r="G442" s="51"/>
      <c r="H442" s="66"/>
      <c r="I442" s="240" t="str">
        <f>IF(A442="",IF(CONCATENATE(B442,C442,D442,E442,F442,G442,H442)="","",ws3_EU_ID_blank),IF(ISERROR(MATCH(A442,tbWS_2[EU_ID],0)),ws3_matching_error_msg,F442*IF(D442="Y",1,1-E442)*INDEX(tbWS_2[Activity],MATCH(A442,tbWS_2[EU_ID],0))))</f>
        <v/>
      </c>
      <c r="J442" s="44" t="str">
        <f t="shared" si="15"/>
        <v/>
      </c>
      <c r="K442" s="252" t="str">
        <f>IF(B442="","",IF(ISNA(VLOOKUP(J442,$J$8:K441,1,FALSE)),MAX($K$8:K441)+1,0))</f>
        <v/>
      </c>
      <c r="L442" s="252">
        <f>_xlfn.XLOOKUP(B442,'DEQ TAC List'!$B$3:$B$609,'DEQ TAC List'!$I$3:$I$609,"")</f>
        <v>0</v>
      </c>
    </row>
    <row r="443" spans="1:12" x14ac:dyDescent="0.25">
      <c r="A443" s="51"/>
      <c r="B443" s="195"/>
      <c r="C443" s="192" t="str">
        <f t="shared" si="14"/>
        <v/>
      </c>
      <c r="D443" s="193"/>
      <c r="E443" s="194"/>
      <c r="F443" s="234"/>
      <c r="G443" s="51"/>
      <c r="H443" s="66"/>
      <c r="I443" s="240" t="str">
        <f>IF(A443="",IF(CONCATENATE(B443,C443,D443,E443,F443,G443,H443)="","",ws3_EU_ID_blank),IF(ISERROR(MATCH(A443,tbWS_2[EU_ID],0)),ws3_matching_error_msg,F443*IF(D443="Y",1,1-E443)*INDEX(tbWS_2[Activity],MATCH(A443,tbWS_2[EU_ID],0))))</f>
        <v/>
      </c>
      <c r="J443" s="44" t="str">
        <f t="shared" si="15"/>
        <v/>
      </c>
      <c r="K443" s="252" t="str">
        <f>IF(B443="","",IF(ISNA(VLOOKUP(J443,$J$8:K442,1,FALSE)),MAX($K$8:K442)+1,0))</f>
        <v/>
      </c>
      <c r="L443" s="252">
        <f>_xlfn.XLOOKUP(B443,'DEQ TAC List'!$B$3:$B$609,'DEQ TAC List'!$I$3:$I$609,"")</f>
        <v>0</v>
      </c>
    </row>
    <row r="444" spans="1:12" x14ac:dyDescent="0.25">
      <c r="A444" s="51"/>
      <c r="B444" s="195"/>
      <c r="C444" s="192" t="str">
        <f t="shared" si="14"/>
        <v/>
      </c>
      <c r="D444" s="193"/>
      <c r="E444" s="194"/>
      <c r="F444" s="234"/>
      <c r="G444" s="51"/>
      <c r="H444" s="66"/>
      <c r="I444" s="240" t="str">
        <f>IF(A444="",IF(CONCATENATE(B444,C444,D444,E444,F444,G444,H444)="","",ws3_EU_ID_blank),IF(ISERROR(MATCH(A444,tbWS_2[EU_ID],0)),ws3_matching_error_msg,F444*IF(D444="Y",1,1-E444)*INDEX(tbWS_2[Activity],MATCH(A444,tbWS_2[EU_ID],0))))</f>
        <v/>
      </c>
      <c r="J444" s="44" t="str">
        <f t="shared" si="15"/>
        <v/>
      </c>
      <c r="K444" s="252" t="str">
        <f>IF(B444="","",IF(ISNA(VLOOKUP(J444,$J$8:K443,1,FALSE)),MAX($K$8:K443)+1,0))</f>
        <v/>
      </c>
      <c r="L444" s="252">
        <f>_xlfn.XLOOKUP(B444,'DEQ TAC List'!$B$3:$B$609,'DEQ TAC List'!$I$3:$I$609,"")</f>
        <v>0</v>
      </c>
    </row>
    <row r="445" spans="1:12" x14ac:dyDescent="0.25">
      <c r="A445" s="51"/>
      <c r="B445" s="195"/>
      <c r="C445" s="192" t="str">
        <f t="shared" si="14"/>
        <v/>
      </c>
      <c r="D445" s="193"/>
      <c r="E445" s="194"/>
      <c r="F445" s="234"/>
      <c r="G445" s="51"/>
      <c r="H445" s="66"/>
      <c r="I445" s="240" t="str">
        <f>IF(A445="",IF(CONCATENATE(B445,C445,D445,E445,F445,G445,H445)="","",ws3_EU_ID_blank),IF(ISERROR(MATCH(A445,tbWS_2[EU_ID],0)),ws3_matching_error_msg,F445*IF(D445="Y",1,1-E445)*INDEX(tbWS_2[Activity],MATCH(A445,tbWS_2[EU_ID],0))))</f>
        <v/>
      </c>
      <c r="J445" s="44" t="str">
        <f t="shared" si="15"/>
        <v/>
      </c>
      <c r="K445" s="252" t="str">
        <f>IF(B445="","",IF(ISNA(VLOOKUP(J445,$J$8:K444,1,FALSE)),MAX($K$8:K444)+1,0))</f>
        <v/>
      </c>
      <c r="L445" s="252">
        <f>_xlfn.XLOOKUP(B445,'DEQ TAC List'!$B$3:$B$609,'DEQ TAC List'!$I$3:$I$609,"")</f>
        <v>0</v>
      </c>
    </row>
    <row r="446" spans="1:12" x14ac:dyDescent="0.25">
      <c r="A446" s="51"/>
      <c r="B446" s="195"/>
      <c r="C446" s="192" t="str">
        <f t="shared" si="14"/>
        <v/>
      </c>
      <c r="D446" s="193"/>
      <c r="E446" s="194"/>
      <c r="F446" s="234"/>
      <c r="G446" s="51"/>
      <c r="H446" s="66"/>
      <c r="I446" s="240" t="str">
        <f>IF(A446="",IF(CONCATENATE(B446,C446,D446,E446,F446,G446,H446)="","",ws3_EU_ID_blank),IF(ISERROR(MATCH(A446,tbWS_2[EU_ID],0)),ws3_matching_error_msg,F446*IF(D446="Y",1,1-E446)*INDEX(tbWS_2[Activity],MATCH(A446,tbWS_2[EU_ID],0))))</f>
        <v/>
      </c>
      <c r="J446" s="44" t="str">
        <f t="shared" si="15"/>
        <v/>
      </c>
      <c r="K446" s="252" t="str">
        <f>IF(B446="","",IF(ISNA(VLOOKUP(J446,$J$8:K445,1,FALSE)),MAX($K$8:K445)+1,0))</f>
        <v/>
      </c>
      <c r="L446" s="252">
        <f>_xlfn.XLOOKUP(B446,'DEQ TAC List'!$B$3:$B$609,'DEQ TAC List'!$I$3:$I$609,"")</f>
        <v>0</v>
      </c>
    </row>
    <row r="447" spans="1:12" x14ac:dyDescent="0.25">
      <c r="A447" s="51"/>
      <c r="B447" s="195"/>
      <c r="C447" s="192" t="str">
        <f t="shared" si="14"/>
        <v/>
      </c>
      <c r="D447" s="193"/>
      <c r="E447" s="194"/>
      <c r="F447" s="234"/>
      <c r="G447" s="51"/>
      <c r="H447" s="66"/>
      <c r="I447" s="240" t="str">
        <f>IF(A447="",IF(CONCATENATE(B447,C447,D447,E447,F447,G447,H447)="","",ws3_EU_ID_blank),IF(ISERROR(MATCH(A447,tbWS_2[EU_ID],0)),ws3_matching_error_msg,F447*IF(D447="Y",1,1-E447)*INDEX(tbWS_2[Activity],MATCH(A447,tbWS_2[EU_ID],0))))</f>
        <v/>
      </c>
      <c r="J447" s="44" t="str">
        <f t="shared" si="15"/>
        <v/>
      </c>
      <c r="K447" s="252" t="str">
        <f>IF(B447="","",IF(ISNA(VLOOKUP(J447,$J$8:K446,1,FALSE)),MAX($K$8:K446)+1,0))</f>
        <v/>
      </c>
      <c r="L447" s="252">
        <f>_xlfn.XLOOKUP(B447,'DEQ TAC List'!$B$3:$B$609,'DEQ TAC List'!$I$3:$I$609,"")</f>
        <v>0</v>
      </c>
    </row>
    <row r="448" spans="1:12" x14ac:dyDescent="0.25">
      <c r="A448" s="51"/>
      <c r="B448" s="195"/>
      <c r="C448" s="192" t="str">
        <f t="shared" si="14"/>
        <v/>
      </c>
      <c r="D448" s="193"/>
      <c r="E448" s="194"/>
      <c r="F448" s="234"/>
      <c r="G448" s="51"/>
      <c r="H448" s="66"/>
      <c r="I448" s="240" t="str">
        <f>IF(A448="",IF(CONCATENATE(B448,C448,D448,E448,F448,G448,H448)="","",ws3_EU_ID_blank),IF(ISERROR(MATCH(A448,tbWS_2[EU_ID],0)),ws3_matching_error_msg,F448*IF(D448="Y",1,1-E448)*INDEX(tbWS_2[Activity],MATCH(A448,tbWS_2[EU_ID],0))))</f>
        <v/>
      </c>
      <c r="J448" s="44" t="str">
        <f t="shared" si="15"/>
        <v/>
      </c>
      <c r="K448" s="252" t="str">
        <f>IF(B448="","",IF(ISNA(VLOOKUP(J448,$J$8:K447,1,FALSE)),MAX($K$8:K447)+1,0))</f>
        <v/>
      </c>
      <c r="L448" s="252">
        <f>_xlfn.XLOOKUP(B448,'DEQ TAC List'!$B$3:$B$609,'DEQ TAC List'!$I$3:$I$609,"")</f>
        <v>0</v>
      </c>
    </row>
    <row r="449" spans="1:12" x14ac:dyDescent="0.25">
      <c r="A449" s="51"/>
      <c r="B449" s="195"/>
      <c r="C449" s="192" t="str">
        <f t="shared" si="14"/>
        <v/>
      </c>
      <c r="D449" s="193"/>
      <c r="E449" s="194"/>
      <c r="F449" s="234"/>
      <c r="G449" s="51"/>
      <c r="H449" s="66"/>
      <c r="I449" s="240" t="str">
        <f>IF(A449="",IF(CONCATENATE(B449,C449,D449,E449,F449,G449,H449)="","",ws3_EU_ID_blank),IF(ISERROR(MATCH(A449,tbWS_2[EU_ID],0)),ws3_matching_error_msg,F449*IF(D449="Y",1,1-E449)*INDEX(tbWS_2[Activity],MATCH(A449,tbWS_2[EU_ID],0))))</f>
        <v/>
      </c>
      <c r="J449" s="44" t="str">
        <f t="shared" si="15"/>
        <v/>
      </c>
      <c r="K449" s="252" t="str">
        <f>IF(B449="","",IF(ISNA(VLOOKUP(J449,$J$8:K448,1,FALSE)),MAX($K$8:K448)+1,0))</f>
        <v/>
      </c>
      <c r="L449" s="252">
        <f>_xlfn.XLOOKUP(B449,'DEQ TAC List'!$B$3:$B$609,'DEQ TAC List'!$I$3:$I$609,"")</f>
        <v>0</v>
      </c>
    </row>
    <row r="450" spans="1:12" x14ac:dyDescent="0.25">
      <c r="A450" s="51"/>
      <c r="B450" s="195"/>
      <c r="C450" s="192" t="str">
        <f t="shared" si="14"/>
        <v/>
      </c>
      <c r="D450" s="193"/>
      <c r="E450" s="194"/>
      <c r="F450" s="234"/>
      <c r="G450" s="51"/>
      <c r="H450" s="66"/>
      <c r="I450" s="240" t="str">
        <f>IF(A450="",IF(CONCATENATE(B450,C450,D450,E450,F450,G450,H450)="","",ws3_EU_ID_blank),IF(ISERROR(MATCH(A450,tbWS_2[EU_ID],0)),ws3_matching_error_msg,F450*IF(D450="Y",1,1-E450)*INDEX(tbWS_2[Activity],MATCH(A450,tbWS_2[EU_ID],0))))</f>
        <v/>
      </c>
      <c r="J450" s="44" t="str">
        <f t="shared" si="15"/>
        <v/>
      </c>
      <c r="K450" s="252" t="str">
        <f>IF(B450="","",IF(ISNA(VLOOKUP(J450,$J$8:K449,1,FALSE)),MAX($K$8:K449)+1,0))</f>
        <v/>
      </c>
      <c r="L450" s="252">
        <f>_xlfn.XLOOKUP(B450,'DEQ TAC List'!$B$3:$B$609,'DEQ TAC List'!$I$3:$I$609,"")</f>
        <v>0</v>
      </c>
    </row>
    <row r="451" spans="1:12" x14ac:dyDescent="0.25">
      <c r="A451" s="51"/>
      <c r="B451" s="195"/>
      <c r="C451" s="192" t="str">
        <f t="shared" si="14"/>
        <v/>
      </c>
      <c r="D451" s="193"/>
      <c r="E451" s="194"/>
      <c r="F451" s="234"/>
      <c r="G451" s="51"/>
      <c r="H451" s="66"/>
      <c r="I451" s="240" t="str">
        <f>IF(A451="",IF(CONCATENATE(B451,C451,D451,E451,F451,G451,H451)="","",ws3_EU_ID_blank),IF(ISERROR(MATCH(A451,tbWS_2[EU_ID],0)),ws3_matching_error_msg,F451*IF(D451="Y",1,1-E451)*INDEX(tbWS_2[Activity],MATCH(A451,tbWS_2[EU_ID],0))))</f>
        <v/>
      </c>
      <c r="J451" s="44" t="str">
        <f t="shared" si="15"/>
        <v/>
      </c>
      <c r="K451" s="252" t="str">
        <f>IF(B451="","",IF(ISNA(VLOOKUP(J451,$J$8:K450,1,FALSE)),MAX($K$8:K450)+1,0))</f>
        <v/>
      </c>
      <c r="L451" s="252">
        <f>_xlfn.XLOOKUP(B451,'DEQ TAC List'!$B$3:$B$609,'DEQ TAC List'!$I$3:$I$609,"")</f>
        <v>0</v>
      </c>
    </row>
    <row r="452" spans="1:12" x14ac:dyDescent="0.25">
      <c r="A452" s="51"/>
      <c r="B452" s="195"/>
      <c r="C452" s="192" t="str">
        <f t="shared" si="14"/>
        <v/>
      </c>
      <c r="D452" s="193"/>
      <c r="E452" s="194"/>
      <c r="F452" s="234"/>
      <c r="G452" s="51"/>
      <c r="H452" s="66"/>
      <c r="I452" s="240" t="str">
        <f>IF(A452="",IF(CONCATENATE(B452,C452,D452,E452,F452,G452,H452)="","",ws3_EU_ID_blank),IF(ISERROR(MATCH(A452,tbWS_2[EU_ID],0)),ws3_matching_error_msg,F452*IF(D452="Y",1,1-E452)*INDEX(tbWS_2[Activity],MATCH(A452,tbWS_2[EU_ID],0))))</f>
        <v/>
      </c>
      <c r="J452" s="44" t="str">
        <f t="shared" si="15"/>
        <v/>
      </c>
      <c r="K452" s="252" t="str">
        <f>IF(B452="","",IF(ISNA(VLOOKUP(J452,$J$8:K451,1,FALSE)),MAX($K$8:K451)+1,0))</f>
        <v/>
      </c>
      <c r="L452" s="252">
        <f>_xlfn.XLOOKUP(B452,'DEQ TAC List'!$B$3:$B$609,'DEQ TAC List'!$I$3:$I$609,"")</f>
        <v>0</v>
      </c>
    </row>
    <row r="453" spans="1:12" x14ac:dyDescent="0.25">
      <c r="A453" s="51"/>
      <c r="B453" s="195"/>
      <c r="C453" s="192" t="str">
        <f t="shared" si="14"/>
        <v/>
      </c>
      <c r="D453" s="193"/>
      <c r="E453" s="194"/>
      <c r="F453" s="234"/>
      <c r="G453" s="51"/>
      <c r="H453" s="66"/>
      <c r="I453" s="240" t="str">
        <f>IF(A453="",IF(CONCATENATE(B453,C453,D453,E453,F453,G453,H453)="","",ws3_EU_ID_blank),IF(ISERROR(MATCH(A453,tbWS_2[EU_ID],0)),ws3_matching_error_msg,F453*IF(D453="Y",1,1-E453)*INDEX(tbWS_2[Activity],MATCH(A453,tbWS_2[EU_ID],0))))</f>
        <v/>
      </c>
      <c r="J453" s="44" t="str">
        <f t="shared" si="15"/>
        <v/>
      </c>
      <c r="K453" s="252" t="str">
        <f>IF(B453="","",IF(ISNA(VLOOKUP(J453,$J$8:K452,1,FALSE)),MAX($K$8:K452)+1,0))</f>
        <v/>
      </c>
      <c r="L453" s="252">
        <f>_xlfn.XLOOKUP(B453,'DEQ TAC List'!$B$3:$B$609,'DEQ TAC List'!$I$3:$I$609,"")</f>
        <v>0</v>
      </c>
    </row>
    <row r="454" spans="1:12" x14ac:dyDescent="0.25">
      <c r="A454" s="51"/>
      <c r="B454" s="195"/>
      <c r="C454" s="192" t="str">
        <f t="shared" si="14"/>
        <v/>
      </c>
      <c r="D454" s="193"/>
      <c r="E454" s="194"/>
      <c r="F454" s="234"/>
      <c r="G454" s="51"/>
      <c r="H454" s="66"/>
      <c r="I454" s="240" t="str">
        <f>IF(A454="",IF(CONCATENATE(B454,C454,D454,E454,F454,G454,H454)="","",ws3_EU_ID_blank),IF(ISERROR(MATCH(A454,tbWS_2[EU_ID],0)),ws3_matching_error_msg,F454*IF(D454="Y",1,1-E454)*INDEX(tbWS_2[Activity],MATCH(A454,tbWS_2[EU_ID],0))))</f>
        <v/>
      </c>
      <c r="J454" s="44" t="str">
        <f t="shared" si="15"/>
        <v/>
      </c>
      <c r="K454" s="252" t="str">
        <f>IF(B454="","",IF(ISNA(VLOOKUP(J454,$J$8:K453,1,FALSE)),MAX($K$8:K453)+1,0))</f>
        <v/>
      </c>
      <c r="L454" s="252">
        <f>_xlfn.XLOOKUP(B454,'DEQ TAC List'!$B$3:$B$609,'DEQ TAC List'!$I$3:$I$609,"")</f>
        <v>0</v>
      </c>
    </row>
    <row r="455" spans="1:12" x14ac:dyDescent="0.25">
      <c r="A455" s="51"/>
      <c r="B455" s="195"/>
      <c r="C455" s="192" t="str">
        <f t="shared" si="14"/>
        <v/>
      </c>
      <c r="D455" s="193"/>
      <c r="E455" s="194"/>
      <c r="F455" s="234"/>
      <c r="G455" s="51"/>
      <c r="H455" s="66"/>
      <c r="I455" s="240" t="str">
        <f>IF(A455="",IF(CONCATENATE(B455,C455,D455,E455,F455,G455,H455)="","",ws3_EU_ID_blank),IF(ISERROR(MATCH(A455,tbWS_2[EU_ID],0)),ws3_matching_error_msg,F455*IF(D455="Y",1,1-E455)*INDEX(tbWS_2[Activity],MATCH(A455,tbWS_2[EU_ID],0))))</f>
        <v/>
      </c>
      <c r="J455" s="44" t="str">
        <f t="shared" si="15"/>
        <v/>
      </c>
      <c r="K455" s="252" t="str">
        <f>IF(B455="","",IF(ISNA(VLOOKUP(J455,$J$8:K454,1,FALSE)),MAX($K$8:K454)+1,0))</f>
        <v/>
      </c>
      <c r="L455" s="252">
        <f>_xlfn.XLOOKUP(B455,'DEQ TAC List'!$B$3:$B$609,'DEQ TAC List'!$I$3:$I$609,"")</f>
        <v>0</v>
      </c>
    </row>
    <row r="456" spans="1:12" x14ac:dyDescent="0.25">
      <c r="A456" s="51"/>
      <c r="B456" s="195"/>
      <c r="C456" s="192" t="str">
        <f t="shared" si="14"/>
        <v/>
      </c>
      <c r="D456" s="193"/>
      <c r="E456" s="194"/>
      <c r="F456" s="234"/>
      <c r="G456" s="51"/>
      <c r="H456" s="66"/>
      <c r="I456" s="240" t="str">
        <f>IF(A456="",IF(CONCATENATE(B456,C456,D456,E456,F456,G456,H456)="","",ws3_EU_ID_blank),IF(ISERROR(MATCH(A456,tbWS_2[EU_ID],0)),ws3_matching_error_msg,F456*IF(D456="Y",1,1-E456)*INDEX(tbWS_2[Activity],MATCH(A456,tbWS_2[EU_ID],0))))</f>
        <v/>
      </c>
      <c r="J456" s="44" t="str">
        <f t="shared" si="15"/>
        <v/>
      </c>
      <c r="K456" s="252" t="str">
        <f>IF(B456="","",IF(ISNA(VLOOKUP(J456,$J$8:K455,1,FALSE)),MAX($K$8:K455)+1,0))</f>
        <v/>
      </c>
      <c r="L456" s="252">
        <f>_xlfn.XLOOKUP(B456,'DEQ TAC List'!$B$3:$B$609,'DEQ TAC List'!$I$3:$I$609,"")</f>
        <v>0</v>
      </c>
    </row>
    <row r="457" spans="1:12" x14ac:dyDescent="0.25">
      <c r="A457" s="51"/>
      <c r="B457" s="195"/>
      <c r="C457" s="192" t="str">
        <f t="shared" si="14"/>
        <v/>
      </c>
      <c r="D457" s="193"/>
      <c r="E457" s="194"/>
      <c r="F457" s="234"/>
      <c r="G457" s="51"/>
      <c r="H457" s="66"/>
      <c r="I457" s="240" t="str">
        <f>IF(A457="",IF(CONCATENATE(B457,C457,D457,E457,F457,G457,H457)="","",ws3_EU_ID_blank),IF(ISERROR(MATCH(A457,tbWS_2[EU_ID],0)),ws3_matching_error_msg,F457*IF(D457="Y",1,1-E457)*INDEX(tbWS_2[Activity],MATCH(A457,tbWS_2[EU_ID],0))))</f>
        <v/>
      </c>
      <c r="J457" s="44" t="str">
        <f t="shared" si="15"/>
        <v/>
      </c>
      <c r="K457" s="252" t="str">
        <f>IF(B457="","",IF(ISNA(VLOOKUP(J457,$J$8:K456,1,FALSE)),MAX($K$8:K456)+1,0))</f>
        <v/>
      </c>
      <c r="L457" s="252">
        <f>_xlfn.XLOOKUP(B457,'DEQ TAC List'!$B$3:$B$609,'DEQ TAC List'!$I$3:$I$609,"")</f>
        <v>0</v>
      </c>
    </row>
    <row r="458" spans="1:12" x14ac:dyDescent="0.25">
      <c r="A458" s="51"/>
      <c r="B458" s="195"/>
      <c r="C458" s="192" t="str">
        <f t="shared" si="14"/>
        <v/>
      </c>
      <c r="D458" s="193"/>
      <c r="E458" s="194"/>
      <c r="F458" s="234"/>
      <c r="G458" s="51"/>
      <c r="H458" s="66"/>
      <c r="I458" s="240" t="str">
        <f>IF(A458="",IF(CONCATENATE(B458,C458,D458,E458,F458,G458,H458)="","",ws3_EU_ID_blank),IF(ISERROR(MATCH(A458,tbWS_2[EU_ID],0)),ws3_matching_error_msg,F458*IF(D458="Y",1,1-E458)*INDEX(tbWS_2[Activity],MATCH(A458,tbWS_2[EU_ID],0))))</f>
        <v/>
      </c>
      <c r="J458" s="44" t="str">
        <f t="shared" si="15"/>
        <v/>
      </c>
      <c r="K458" s="252" t="str">
        <f>IF(B458="","",IF(ISNA(VLOOKUP(J458,$J$8:K457,1,FALSE)),MAX($K$8:K457)+1,0))</f>
        <v/>
      </c>
      <c r="L458" s="252">
        <f>_xlfn.XLOOKUP(B458,'DEQ TAC List'!$B$3:$B$609,'DEQ TAC List'!$I$3:$I$609,"")</f>
        <v>0</v>
      </c>
    </row>
    <row r="459" spans="1:12" x14ac:dyDescent="0.25">
      <c r="A459" s="51"/>
      <c r="B459" s="195"/>
      <c r="C459" s="192" t="str">
        <f t="shared" si="14"/>
        <v/>
      </c>
      <c r="D459" s="193"/>
      <c r="E459" s="194"/>
      <c r="F459" s="234"/>
      <c r="G459" s="51"/>
      <c r="H459" s="66"/>
      <c r="I459" s="240" t="str">
        <f>IF(A459="",IF(CONCATENATE(B459,C459,D459,E459,F459,G459,H459)="","",ws3_EU_ID_blank),IF(ISERROR(MATCH(A459,tbWS_2[EU_ID],0)),ws3_matching_error_msg,F459*IF(D459="Y",1,1-E459)*INDEX(tbWS_2[Activity],MATCH(A459,tbWS_2[EU_ID],0))))</f>
        <v/>
      </c>
      <c r="J459" s="44" t="str">
        <f t="shared" si="15"/>
        <v/>
      </c>
      <c r="K459" s="252" t="str">
        <f>IF(B459="","",IF(ISNA(VLOOKUP(J459,$J$8:K458,1,FALSE)),MAX($K$8:K458)+1,0))</f>
        <v/>
      </c>
      <c r="L459" s="252">
        <f>_xlfn.XLOOKUP(B459,'DEQ TAC List'!$B$3:$B$609,'DEQ TAC List'!$I$3:$I$609,"")</f>
        <v>0</v>
      </c>
    </row>
    <row r="460" spans="1:12" x14ac:dyDescent="0.25">
      <c r="A460" s="51"/>
      <c r="B460" s="195"/>
      <c r="C460" s="192" t="str">
        <f t="shared" si="14"/>
        <v/>
      </c>
      <c r="D460" s="193"/>
      <c r="E460" s="194"/>
      <c r="F460" s="234"/>
      <c r="G460" s="51"/>
      <c r="H460" s="66"/>
      <c r="I460" s="240" t="str">
        <f>IF(A460="",IF(CONCATENATE(B460,C460,D460,E460,F460,G460,H460)="","",ws3_EU_ID_blank),IF(ISERROR(MATCH(A460,tbWS_2[EU_ID],0)),ws3_matching_error_msg,F460*IF(D460="Y",1,1-E460)*INDEX(tbWS_2[Activity],MATCH(A460,tbWS_2[EU_ID],0))))</f>
        <v/>
      </c>
      <c r="J460" s="44" t="str">
        <f t="shared" si="15"/>
        <v/>
      </c>
      <c r="K460" s="252" t="str">
        <f>IF(B460="","",IF(ISNA(VLOOKUP(J460,$J$8:K459,1,FALSE)),MAX($K$8:K459)+1,0))</f>
        <v/>
      </c>
      <c r="L460" s="252">
        <f>_xlfn.XLOOKUP(B460,'DEQ TAC List'!$B$3:$B$609,'DEQ TAC List'!$I$3:$I$609,"")</f>
        <v>0</v>
      </c>
    </row>
    <row r="461" spans="1:12" x14ac:dyDescent="0.25">
      <c r="A461" s="51"/>
      <c r="B461" s="195"/>
      <c r="C461" s="192" t="str">
        <f t="shared" si="14"/>
        <v/>
      </c>
      <c r="D461" s="193"/>
      <c r="E461" s="194"/>
      <c r="F461" s="234"/>
      <c r="G461" s="51"/>
      <c r="H461" s="66"/>
      <c r="I461" s="240" t="str">
        <f>IF(A461="",IF(CONCATENATE(B461,C461,D461,E461,F461,G461,H461)="","",ws3_EU_ID_blank),IF(ISERROR(MATCH(A461,tbWS_2[EU_ID],0)),ws3_matching_error_msg,F461*IF(D461="Y",1,1-E461)*INDEX(tbWS_2[Activity],MATCH(A461,tbWS_2[EU_ID],0))))</f>
        <v/>
      </c>
      <c r="J461" s="44" t="str">
        <f t="shared" si="15"/>
        <v/>
      </c>
      <c r="K461" s="252" t="str">
        <f>IF(B461="","",IF(ISNA(VLOOKUP(J461,$J$8:K460,1,FALSE)),MAX($K$8:K460)+1,0))</f>
        <v/>
      </c>
      <c r="L461" s="252">
        <f>_xlfn.XLOOKUP(B461,'DEQ TAC List'!$B$3:$B$609,'DEQ TAC List'!$I$3:$I$609,"")</f>
        <v>0</v>
      </c>
    </row>
    <row r="462" spans="1:12" x14ac:dyDescent="0.25">
      <c r="A462" s="51"/>
      <c r="B462" s="195"/>
      <c r="C462" s="192" t="str">
        <f t="shared" si="14"/>
        <v/>
      </c>
      <c r="D462" s="193"/>
      <c r="E462" s="194"/>
      <c r="F462" s="234"/>
      <c r="G462" s="51"/>
      <c r="H462" s="66"/>
      <c r="I462" s="240" t="str">
        <f>IF(A462="",IF(CONCATENATE(B462,C462,D462,E462,F462,G462,H462)="","",ws3_EU_ID_blank),IF(ISERROR(MATCH(A462,tbWS_2[EU_ID],0)),ws3_matching_error_msg,F462*IF(D462="Y",1,1-E462)*INDEX(tbWS_2[Activity],MATCH(A462,tbWS_2[EU_ID],0))))</f>
        <v/>
      </c>
      <c r="J462" s="44" t="str">
        <f t="shared" si="15"/>
        <v/>
      </c>
      <c r="K462" s="252" t="str">
        <f>IF(B462="","",IF(ISNA(VLOOKUP(J462,$J$8:K461,1,FALSE)),MAX($K$8:K461)+1,0))</f>
        <v/>
      </c>
      <c r="L462" s="252">
        <f>_xlfn.XLOOKUP(B462,'DEQ TAC List'!$B$3:$B$609,'DEQ TAC List'!$I$3:$I$609,"")</f>
        <v>0</v>
      </c>
    </row>
    <row r="463" spans="1:12" x14ac:dyDescent="0.25">
      <c r="A463" s="51"/>
      <c r="B463" s="195"/>
      <c r="C463" s="192" t="str">
        <f t="shared" si="14"/>
        <v/>
      </c>
      <c r="D463" s="193"/>
      <c r="E463" s="194"/>
      <c r="F463" s="234"/>
      <c r="G463" s="51"/>
      <c r="H463" s="66"/>
      <c r="I463" s="240" t="str">
        <f>IF(A463="",IF(CONCATENATE(B463,C463,D463,E463,F463,G463,H463)="","",ws3_EU_ID_blank),IF(ISERROR(MATCH(A463,tbWS_2[EU_ID],0)),ws3_matching_error_msg,F463*IF(D463="Y",1,1-E463)*INDEX(tbWS_2[Activity],MATCH(A463,tbWS_2[EU_ID],0))))</f>
        <v/>
      </c>
      <c r="J463" s="44" t="str">
        <f t="shared" si="15"/>
        <v/>
      </c>
      <c r="K463" s="252" t="str">
        <f>IF(B463="","",IF(ISNA(VLOOKUP(J463,$J$8:K462,1,FALSE)),MAX($K$8:K462)+1,0))</f>
        <v/>
      </c>
      <c r="L463" s="252">
        <f>_xlfn.XLOOKUP(B463,'DEQ TAC List'!$B$3:$B$609,'DEQ TAC List'!$I$3:$I$609,"")</f>
        <v>0</v>
      </c>
    </row>
    <row r="464" spans="1:12" x14ac:dyDescent="0.25">
      <c r="A464" s="51"/>
      <c r="B464" s="195"/>
      <c r="C464" s="192" t="str">
        <f t="shared" si="14"/>
        <v/>
      </c>
      <c r="D464" s="193"/>
      <c r="E464" s="194"/>
      <c r="F464" s="234"/>
      <c r="G464" s="51"/>
      <c r="H464" s="66"/>
      <c r="I464" s="240" t="str">
        <f>IF(A464="",IF(CONCATENATE(B464,C464,D464,E464,F464,G464,H464)="","",ws3_EU_ID_blank),IF(ISERROR(MATCH(A464,tbWS_2[EU_ID],0)),ws3_matching_error_msg,F464*IF(D464="Y",1,1-E464)*INDEX(tbWS_2[Activity],MATCH(A464,tbWS_2[EU_ID],0))))</f>
        <v/>
      </c>
      <c r="J464" s="44" t="str">
        <f t="shared" si="15"/>
        <v/>
      </c>
      <c r="K464" s="252" t="str">
        <f>IF(B464="","",IF(ISNA(VLOOKUP(J464,$J$8:K463,1,FALSE)),MAX($K$8:K463)+1,0))</f>
        <v/>
      </c>
      <c r="L464" s="252">
        <f>_xlfn.XLOOKUP(B464,'DEQ TAC List'!$B$3:$B$609,'DEQ TAC List'!$I$3:$I$609,"")</f>
        <v>0</v>
      </c>
    </row>
    <row r="465" spans="1:12" x14ac:dyDescent="0.25">
      <c r="A465" s="51"/>
      <c r="B465" s="195"/>
      <c r="C465" s="192" t="str">
        <f t="shared" si="14"/>
        <v/>
      </c>
      <c r="D465" s="193"/>
      <c r="E465" s="194"/>
      <c r="F465" s="234"/>
      <c r="G465" s="51"/>
      <c r="H465" s="66"/>
      <c r="I465" s="240" t="str">
        <f>IF(A465="",IF(CONCATENATE(B465,C465,D465,E465,F465,G465,H465)="","",ws3_EU_ID_blank),IF(ISERROR(MATCH(A465,tbWS_2[EU_ID],0)),ws3_matching_error_msg,F465*IF(D465="Y",1,1-E465)*INDEX(tbWS_2[Activity],MATCH(A465,tbWS_2[EU_ID],0))))</f>
        <v/>
      </c>
      <c r="J465" s="44" t="str">
        <f t="shared" si="15"/>
        <v/>
      </c>
      <c r="K465" s="252" t="str">
        <f>IF(B465="","",IF(ISNA(VLOOKUP(J465,$J$8:K464,1,FALSE)),MAX($K$8:K464)+1,0))</f>
        <v/>
      </c>
      <c r="L465" s="252">
        <f>_xlfn.XLOOKUP(B465,'DEQ TAC List'!$B$3:$B$609,'DEQ TAC List'!$I$3:$I$609,"")</f>
        <v>0</v>
      </c>
    </row>
    <row r="466" spans="1:12" x14ac:dyDescent="0.25">
      <c r="A466" s="51"/>
      <c r="B466" s="195"/>
      <c r="C466" s="192" t="str">
        <f t="shared" si="14"/>
        <v/>
      </c>
      <c r="D466" s="193"/>
      <c r="E466" s="194"/>
      <c r="F466" s="234"/>
      <c r="G466" s="51"/>
      <c r="H466" s="66"/>
      <c r="I466" s="240" t="str">
        <f>IF(A466="",IF(CONCATENATE(B466,C466,D466,E466,F466,G466,H466)="","",ws3_EU_ID_blank),IF(ISERROR(MATCH(A466,tbWS_2[EU_ID],0)),ws3_matching_error_msg,F466*IF(D466="Y",1,1-E466)*INDEX(tbWS_2[Activity],MATCH(A466,tbWS_2[EU_ID],0))))</f>
        <v/>
      </c>
      <c r="J466" s="44" t="str">
        <f t="shared" si="15"/>
        <v/>
      </c>
      <c r="K466" s="252" t="str">
        <f>IF(B466="","",IF(ISNA(VLOOKUP(J466,$J$8:K465,1,FALSE)),MAX($K$8:K465)+1,0))</f>
        <v/>
      </c>
      <c r="L466" s="252">
        <f>_xlfn.XLOOKUP(B466,'DEQ TAC List'!$B$3:$B$609,'DEQ TAC List'!$I$3:$I$609,"")</f>
        <v>0</v>
      </c>
    </row>
    <row r="467" spans="1:12" x14ac:dyDescent="0.25">
      <c r="A467" s="51"/>
      <c r="B467" s="195"/>
      <c r="C467" s="192" t="str">
        <f t="shared" si="14"/>
        <v/>
      </c>
      <c r="D467" s="193"/>
      <c r="E467" s="194"/>
      <c r="F467" s="234"/>
      <c r="G467" s="51"/>
      <c r="H467" s="66"/>
      <c r="I467" s="240" t="str">
        <f>IF(A467="",IF(CONCATENATE(B467,C467,D467,E467,F467,G467,H467)="","",ws3_EU_ID_blank),IF(ISERROR(MATCH(A467,tbWS_2[EU_ID],0)),ws3_matching_error_msg,F467*IF(D467="Y",1,1-E467)*INDEX(tbWS_2[Activity],MATCH(A467,tbWS_2[EU_ID],0))))</f>
        <v/>
      </c>
      <c r="J467" s="44" t="str">
        <f t="shared" si="15"/>
        <v/>
      </c>
      <c r="K467" s="252" t="str">
        <f>IF(B467="","",IF(ISNA(VLOOKUP(J467,$J$8:K466,1,FALSE)),MAX($K$8:K466)+1,0))</f>
        <v/>
      </c>
      <c r="L467" s="252">
        <f>_xlfn.XLOOKUP(B467,'DEQ TAC List'!$B$3:$B$609,'DEQ TAC List'!$I$3:$I$609,"")</f>
        <v>0</v>
      </c>
    </row>
    <row r="468" spans="1:12" x14ac:dyDescent="0.25">
      <c r="A468" s="51"/>
      <c r="B468" s="195"/>
      <c r="C468" s="192" t="str">
        <f t="shared" si="14"/>
        <v/>
      </c>
      <c r="D468" s="193"/>
      <c r="E468" s="194"/>
      <c r="F468" s="234"/>
      <c r="G468" s="51"/>
      <c r="H468" s="66"/>
      <c r="I468" s="240" t="str">
        <f>IF(A468="",IF(CONCATENATE(B468,C468,D468,E468,F468,G468,H468)="","",ws3_EU_ID_blank),IF(ISERROR(MATCH(A468,tbWS_2[EU_ID],0)),ws3_matching_error_msg,F468*IF(D468="Y",1,1-E468)*INDEX(tbWS_2[Activity],MATCH(A468,tbWS_2[EU_ID],0))))</f>
        <v/>
      </c>
      <c r="J468" s="44" t="str">
        <f t="shared" si="15"/>
        <v/>
      </c>
      <c r="K468" s="252" t="str">
        <f>IF(B468="","",IF(ISNA(VLOOKUP(J468,$J$8:K467,1,FALSE)),MAX($K$8:K467)+1,0))</f>
        <v/>
      </c>
      <c r="L468" s="252">
        <f>_xlfn.XLOOKUP(B468,'DEQ TAC List'!$B$3:$B$609,'DEQ TAC List'!$I$3:$I$609,"")</f>
        <v>0</v>
      </c>
    </row>
    <row r="469" spans="1:12" x14ac:dyDescent="0.25">
      <c r="A469" s="51"/>
      <c r="B469" s="195"/>
      <c r="C469" s="192" t="str">
        <f t="shared" si="14"/>
        <v/>
      </c>
      <c r="D469" s="193"/>
      <c r="E469" s="194"/>
      <c r="F469" s="234"/>
      <c r="G469" s="51"/>
      <c r="H469" s="66"/>
      <c r="I469" s="240" t="str">
        <f>IF(A469="",IF(CONCATENATE(B469,C469,D469,E469,F469,G469,H469)="","",ws3_EU_ID_blank),IF(ISERROR(MATCH(A469,tbWS_2[EU_ID],0)),ws3_matching_error_msg,F469*IF(D469="Y",1,1-E469)*INDEX(tbWS_2[Activity],MATCH(A469,tbWS_2[EU_ID],0))))</f>
        <v/>
      </c>
      <c r="J469" s="44" t="str">
        <f t="shared" si="15"/>
        <v/>
      </c>
      <c r="K469" s="252" t="str">
        <f>IF(B469="","",IF(ISNA(VLOOKUP(J469,$J$8:K468,1,FALSE)),MAX($K$8:K468)+1,0))</f>
        <v/>
      </c>
      <c r="L469" s="252">
        <f>_xlfn.XLOOKUP(B469,'DEQ TAC List'!$B$3:$B$609,'DEQ TAC List'!$I$3:$I$609,"")</f>
        <v>0</v>
      </c>
    </row>
    <row r="470" spans="1:12" x14ac:dyDescent="0.25">
      <c r="A470" s="51"/>
      <c r="B470" s="195"/>
      <c r="C470" s="192" t="str">
        <f t="shared" si="14"/>
        <v/>
      </c>
      <c r="D470" s="193"/>
      <c r="E470" s="194"/>
      <c r="F470" s="234"/>
      <c r="G470" s="51"/>
      <c r="H470" s="66"/>
      <c r="I470" s="240" t="str">
        <f>IF(A470="",IF(CONCATENATE(B470,C470,D470,E470,F470,G470,H470)="","",ws3_EU_ID_blank),IF(ISERROR(MATCH(A470,tbWS_2[EU_ID],0)),ws3_matching_error_msg,F470*IF(D470="Y",1,1-E470)*INDEX(tbWS_2[Activity],MATCH(A470,tbWS_2[EU_ID],0))))</f>
        <v/>
      </c>
      <c r="J470" s="44" t="str">
        <f t="shared" si="15"/>
        <v/>
      </c>
      <c r="K470" s="252" t="str">
        <f>IF(B470="","",IF(ISNA(VLOOKUP(J470,$J$8:K469,1,FALSE)),MAX($K$8:K469)+1,0))</f>
        <v/>
      </c>
      <c r="L470" s="252">
        <f>_xlfn.XLOOKUP(B470,'DEQ TAC List'!$B$3:$B$609,'DEQ TAC List'!$I$3:$I$609,"")</f>
        <v>0</v>
      </c>
    </row>
    <row r="471" spans="1:12" x14ac:dyDescent="0.25">
      <c r="A471" s="51"/>
      <c r="B471" s="195"/>
      <c r="C471" s="192" t="str">
        <f t="shared" si="14"/>
        <v/>
      </c>
      <c r="D471" s="193"/>
      <c r="E471" s="194"/>
      <c r="F471" s="234"/>
      <c r="G471" s="51"/>
      <c r="H471" s="66"/>
      <c r="I471" s="240" t="str">
        <f>IF(A471="",IF(CONCATENATE(B471,C471,D471,E471,F471,G471,H471)="","",ws3_EU_ID_blank),IF(ISERROR(MATCH(A471,tbWS_2[EU_ID],0)),ws3_matching_error_msg,F471*IF(D471="Y",1,1-E471)*INDEX(tbWS_2[Activity],MATCH(A471,tbWS_2[EU_ID],0))))</f>
        <v/>
      </c>
      <c r="J471" s="44" t="str">
        <f t="shared" si="15"/>
        <v/>
      </c>
      <c r="K471" s="252" t="str">
        <f>IF(B471="","",IF(ISNA(VLOOKUP(J471,$J$8:K470,1,FALSE)),MAX($K$8:K470)+1,0))</f>
        <v/>
      </c>
      <c r="L471" s="252">
        <f>_xlfn.XLOOKUP(B471,'DEQ TAC List'!$B$3:$B$609,'DEQ TAC List'!$I$3:$I$609,"")</f>
        <v>0</v>
      </c>
    </row>
    <row r="472" spans="1:12" x14ac:dyDescent="0.25">
      <c r="A472" s="51"/>
      <c r="B472" s="195"/>
      <c r="C472" s="192" t="str">
        <f t="shared" si="14"/>
        <v/>
      </c>
      <c r="D472" s="193"/>
      <c r="E472" s="194"/>
      <c r="F472" s="234"/>
      <c r="G472" s="51"/>
      <c r="H472" s="66"/>
      <c r="I472" s="240" t="str">
        <f>IF(A472="",IF(CONCATENATE(B472,C472,D472,E472,F472,G472,H472)="","",ws3_EU_ID_blank),IF(ISERROR(MATCH(A472,tbWS_2[EU_ID],0)),ws3_matching_error_msg,F472*IF(D472="Y",1,1-E472)*INDEX(tbWS_2[Activity],MATCH(A472,tbWS_2[EU_ID],0))))</f>
        <v/>
      </c>
      <c r="J472" s="44" t="str">
        <f t="shared" si="15"/>
        <v/>
      </c>
      <c r="K472" s="252" t="str">
        <f>IF(B472="","",IF(ISNA(VLOOKUP(J472,$J$8:K471,1,FALSE)),MAX($K$8:K471)+1,0))</f>
        <v/>
      </c>
      <c r="L472" s="252">
        <f>_xlfn.XLOOKUP(B472,'DEQ TAC List'!$B$3:$B$609,'DEQ TAC List'!$I$3:$I$609,"")</f>
        <v>0</v>
      </c>
    </row>
    <row r="473" spans="1:12" x14ac:dyDescent="0.25">
      <c r="A473" s="51"/>
      <c r="B473" s="195"/>
      <c r="C473" s="192" t="str">
        <f t="shared" si="14"/>
        <v/>
      </c>
      <c r="D473" s="193"/>
      <c r="E473" s="194"/>
      <c r="F473" s="234"/>
      <c r="G473" s="51"/>
      <c r="H473" s="66"/>
      <c r="I473" s="240" t="str">
        <f>IF(A473="",IF(CONCATENATE(B473,C473,D473,E473,F473,G473,H473)="","",ws3_EU_ID_blank),IF(ISERROR(MATCH(A473,tbWS_2[EU_ID],0)),ws3_matching_error_msg,F473*IF(D473="Y",1,1-E473)*INDEX(tbWS_2[Activity],MATCH(A473,tbWS_2[EU_ID],0))))</f>
        <v/>
      </c>
      <c r="J473" s="44" t="str">
        <f t="shared" si="15"/>
        <v/>
      </c>
      <c r="K473" s="252" t="str">
        <f>IF(B473="","",IF(ISNA(VLOOKUP(J473,$J$8:K472,1,FALSE)),MAX($K$8:K472)+1,0))</f>
        <v/>
      </c>
      <c r="L473" s="252">
        <f>_xlfn.XLOOKUP(B473,'DEQ TAC List'!$B$3:$B$609,'DEQ TAC List'!$I$3:$I$609,"")</f>
        <v>0</v>
      </c>
    </row>
    <row r="474" spans="1:12" x14ac:dyDescent="0.25">
      <c r="A474" s="51"/>
      <c r="B474" s="195"/>
      <c r="C474" s="192" t="str">
        <f t="shared" si="14"/>
        <v/>
      </c>
      <c r="D474" s="193"/>
      <c r="E474" s="194"/>
      <c r="F474" s="234"/>
      <c r="G474" s="51"/>
      <c r="H474" s="66"/>
      <c r="I474" s="240" t="str">
        <f>IF(A474="",IF(CONCATENATE(B474,C474,D474,E474,F474,G474,H474)="","",ws3_EU_ID_blank),IF(ISERROR(MATCH(A474,tbWS_2[EU_ID],0)),ws3_matching_error_msg,F474*IF(D474="Y",1,1-E474)*INDEX(tbWS_2[Activity],MATCH(A474,tbWS_2[EU_ID],0))))</f>
        <v/>
      </c>
      <c r="J474" s="44" t="str">
        <f t="shared" si="15"/>
        <v/>
      </c>
      <c r="K474" s="252" t="str">
        <f>IF(B474="","",IF(ISNA(VLOOKUP(J474,$J$8:K473,1,FALSE)),MAX($K$8:K473)+1,0))</f>
        <v/>
      </c>
      <c r="L474" s="252">
        <f>_xlfn.XLOOKUP(B474,'DEQ TAC List'!$B$3:$B$609,'DEQ TAC List'!$I$3:$I$609,"")</f>
        <v>0</v>
      </c>
    </row>
    <row r="475" spans="1:12" x14ac:dyDescent="0.25">
      <c r="A475" s="51"/>
      <c r="B475" s="195"/>
      <c r="C475" s="192" t="str">
        <f t="shared" si="14"/>
        <v/>
      </c>
      <c r="D475" s="193"/>
      <c r="E475" s="194"/>
      <c r="F475" s="234"/>
      <c r="G475" s="51"/>
      <c r="H475" s="66"/>
      <c r="I475" s="240" t="str">
        <f>IF(A475="",IF(CONCATENATE(B475,C475,D475,E475,F475,G475,H475)="","",ws3_EU_ID_blank),IF(ISERROR(MATCH(A475,tbWS_2[EU_ID],0)),ws3_matching_error_msg,F475*IF(D475="Y",1,1-E475)*INDEX(tbWS_2[Activity],MATCH(A475,tbWS_2[EU_ID],0))))</f>
        <v/>
      </c>
      <c r="J475" s="44" t="str">
        <f t="shared" si="15"/>
        <v/>
      </c>
      <c r="K475" s="252" t="str">
        <f>IF(B475="","",IF(ISNA(VLOOKUP(J475,$J$8:K474,1,FALSE)),MAX($K$8:K474)+1,0))</f>
        <v/>
      </c>
      <c r="L475" s="252">
        <f>_xlfn.XLOOKUP(B475,'DEQ TAC List'!$B$3:$B$609,'DEQ TAC List'!$I$3:$I$609,"")</f>
        <v>0</v>
      </c>
    </row>
    <row r="476" spans="1:12" x14ac:dyDescent="0.25">
      <c r="A476" s="51"/>
      <c r="B476" s="195"/>
      <c r="C476" s="192" t="str">
        <f t="shared" si="14"/>
        <v/>
      </c>
      <c r="D476" s="193"/>
      <c r="E476" s="194"/>
      <c r="F476" s="234"/>
      <c r="G476" s="51"/>
      <c r="H476" s="66"/>
      <c r="I476" s="240" t="str">
        <f>IF(A476="",IF(CONCATENATE(B476,C476,D476,E476,F476,G476,H476)="","",ws3_EU_ID_blank),IF(ISERROR(MATCH(A476,tbWS_2[EU_ID],0)),ws3_matching_error_msg,F476*IF(D476="Y",1,1-E476)*INDEX(tbWS_2[Activity],MATCH(A476,tbWS_2[EU_ID],0))))</f>
        <v/>
      </c>
      <c r="J476" s="44" t="str">
        <f t="shared" si="15"/>
        <v/>
      </c>
      <c r="K476" s="252" t="str">
        <f>IF(B476="","",IF(ISNA(VLOOKUP(J476,$J$8:K475,1,FALSE)),MAX($K$8:K475)+1,0))</f>
        <v/>
      </c>
      <c r="L476" s="252">
        <f>_xlfn.XLOOKUP(B476,'DEQ TAC List'!$B$3:$B$609,'DEQ TAC List'!$I$3:$I$609,"")</f>
        <v>0</v>
      </c>
    </row>
    <row r="477" spans="1:12" x14ac:dyDescent="0.25">
      <c r="A477" s="51"/>
      <c r="B477" s="195"/>
      <c r="C477" s="192" t="str">
        <f t="shared" si="14"/>
        <v/>
      </c>
      <c r="D477" s="193"/>
      <c r="E477" s="194"/>
      <c r="F477" s="234"/>
      <c r="G477" s="51"/>
      <c r="H477" s="66"/>
      <c r="I477" s="240" t="str">
        <f>IF(A477="",IF(CONCATENATE(B477,C477,D477,E477,F477,G477,H477)="","",ws3_EU_ID_blank),IF(ISERROR(MATCH(A477,tbWS_2[EU_ID],0)),ws3_matching_error_msg,F477*IF(D477="Y",1,1-E477)*INDEX(tbWS_2[Activity],MATCH(A477,tbWS_2[EU_ID],0))))</f>
        <v/>
      </c>
      <c r="J477" s="44" t="str">
        <f t="shared" si="15"/>
        <v/>
      </c>
      <c r="K477" s="252" t="str">
        <f>IF(B477="","",IF(ISNA(VLOOKUP(J477,$J$8:K476,1,FALSE)),MAX($K$8:K476)+1,0))</f>
        <v/>
      </c>
      <c r="L477" s="252">
        <f>_xlfn.XLOOKUP(B477,'DEQ TAC List'!$B$3:$B$609,'DEQ TAC List'!$I$3:$I$609,"")</f>
        <v>0</v>
      </c>
    </row>
    <row r="478" spans="1:12" x14ac:dyDescent="0.25">
      <c r="A478" s="51"/>
      <c r="B478" s="195"/>
      <c r="C478" s="192" t="str">
        <f t="shared" si="14"/>
        <v/>
      </c>
      <c r="D478" s="193"/>
      <c r="E478" s="194"/>
      <c r="F478" s="234"/>
      <c r="G478" s="51"/>
      <c r="H478" s="66"/>
      <c r="I478" s="240" t="str">
        <f>IF(A478="",IF(CONCATENATE(B478,C478,D478,E478,F478,G478,H478)="","",ws3_EU_ID_blank),IF(ISERROR(MATCH(A478,tbWS_2[EU_ID],0)),ws3_matching_error_msg,F478*IF(D478="Y",1,1-E478)*INDEX(tbWS_2[Activity],MATCH(A478,tbWS_2[EU_ID],0))))</f>
        <v/>
      </c>
      <c r="J478" s="44" t="str">
        <f t="shared" si="15"/>
        <v/>
      </c>
      <c r="K478" s="252" t="str">
        <f>IF(B478="","",IF(ISNA(VLOOKUP(J478,$J$8:K477,1,FALSE)),MAX($K$8:K477)+1,0))</f>
        <v/>
      </c>
      <c r="L478" s="252">
        <f>_xlfn.XLOOKUP(B478,'DEQ TAC List'!$B$3:$B$609,'DEQ TAC List'!$I$3:$I$609,"")</f>
        <v>0</v>
      </c>
    </row>
    <row r="479" spans="1:12" x14ac:dyDescent="0.25">
      <c r="A479" s="51"/>
      <c r="B479" s="195"/>
      <c r="C479" s="192" t="str">
        <f t="shared" si="14"/>
        <v/>
      </c>
      <c r="D479" s="193"/>
      <c r="E479" s="194"/>
      <c r="F479" s="234"/>
      <c r="G479" s="51"/>
      <c r="H479" s="66"/>
      <c r="I479" s="240" t="str">
        <f>IF(A479="",IF(CONCATENATE(B479,C479,D479,E479,F479,G479,H479)="","",ws3_EU_ID_blank),IF(ISERROR(MATCH(A479,tbWS_2[EU_ID],0)),ws3_matching_error_msg,F479*IF(D479="Y",1,1-E479)*INDEX(tbWS_2[Activity],MATCH(A479,tbWS_2[EU_ID],0))))</f>
        <v/>
      </c>
      <c r="J479" s="44" t="str">
        <f t="shared" si="15"/>
        <v/>
      </c>
      <c r="K479" s="252" t="str">
        <f>IF(B479="","",IF(ISNA(VLOOKUP(J479,$J$8:K478,1,FALSE)),MAX($K$8:K478)+1,0))</f>
        <v/>
      </c>
      <c r="L479" s="252">
        <f>_xlfn.XLOOKUP(B479,'DEQ TAC List'!$B$3:$B$609,'DEQ TAC List'!$I$3:$I$609,"")</f>
        <v>0</v>
      </c>
    </row>
    <row r="480" spans="1:12" x14ac:dyDescent="0.25">
      <c r="A480" s="51"/>
      <c r="B480" s="195"/>
      <c r="C480" s="192" t="str">
        <f t="shared" si="14"/>
        <v/>
      </c>
      <c r="D480" s="193"/>
      <c r="E480" s="194"/>
      <c r="F480" s="234"/>
      <c r="G480" s="51"/>
      <c r="H480" s="66"/>
      <c r="I480" s="240" t="str">
        <f>IF(A480="",IF(CONCATENATE(B480,C480,D480,E480,F480,G480,H480)="","",ws3_EU_ID_blank),IF(ISERROR(MATCH(A480,tbWS_2[EU_ID],0)),ws3_matching_error_msg,F480*IF(D480="Y",1,1-E480)*INDEX(tbWS_2[Activity],MATCH(A480,tbWS_2[EU_ID],0))))</f>
        <v/>
      </c>
      <c r="J480" s="44" t="str">
        <f t="shared" si="15"/>
        <v/>
      </c>
      <c r="K480" s="252" t="str">
        <f>IF(B480="","",IF(ISNA(VLOOKUP(J480,$J$8:K479,1,FALSE)),MAX($K$8:K479)+1,0))</f>
        <v/>
      </c>
      <c r="L480" s="252">
        <f>_xlfn.XLOOKUP(B480,'DEQ TAC List'!$B$3:$B$609,'DEQ TAC List'!$I$3:$I$609,"")</f>
        <v>0</v>
      </c>
    </row>
    <row r="481" spans="1:12" x14ac:dyDescent="0.25">
      <c r="A481" s="51"/>
      <c r="B481" s="195"/>
      <c r="C481" s="192" t="str">
        <f t="shared" si="14"/>
        <v/>
      </c>
      <c r="D481" s="193"/>
      <c r="E481" s="194"/>
      <c r="F481" s="234"/>
      <c r="G481" s="51"/>
      <c r="H481" s="66"/>
      <c r="I481" s="240" t="str">
        <f>IF(A481="",IF(CONCATENATE(B481,C481,D481,E481,F481,G481,H481)="","",ws3_EU_ID_blank),IF(ISERROR(MATCH(A481,tbWS_2[EU_ID],0)),ws3_matching_error_msg,F481*IF(D481="Y",1,1-E481)*INDEX(tbWS_2[Activity],MATCH(A481,tbWS_2[EU_ID],0))))</f>
        <v/>
      </c>
      <c r="J481" s="44" t="str">
        <f t="shared" si="15"/>
        <v/>
      </c>
      <c r="K481" s="252" t="str">
        <f>IF(B481="","",IF(ISNA(VLOOKUP(J481,$J$8:K480,1,FALSE)),MAX($K$8:K480)+1,0))</f>
        <v/>
      </c>
      <c r="L481" s="252">
        <f>_xlfn.XLOOKUP(B481,'DEQ TAC List'!$B$3:$B$609,'DEQ TAC List'!$I$3:$I$609,"")</f>
        <v>0</v>
      </c>
    </row>
    <row r="482" spans="1:12" x14ac:dyDescent="0.25">
      <c r="A482" s="51"/>
      <c r="B482" s="195"/>
      <c r="C482" s="192" t="str">
        <f t="shared" si="14"/>
        <v/>
      </c>
      <c r="D482" s="193"/>
      <c r="E482" s="194"/>
      <c r="F482" s="234"/>
      <c r="G482" s="51"/>
      <c r="H482" s="66"/>
      <c r="I482" s="240" t="str">
        <f>IF(A482="",IF(CONCATENATE(B482,C482,D482,E482,F482,G482,H482)="","",ws3_EU_ID_blank),IF(ISERROR(MATCH(A482,tbWS_2[EU_ID],0)),ws3_matching_error_msg,F482*IF(D482="Y",1,1-E482)*INDEX(tbWS_2[Activity],MATCH(A482,tbWS_2[EU_ID],0))))</f>
        <v/>
      </c>
      <c r="J482" s="44" t="str">
        <f t="shared" si="15"/>
        <v/>
      </c>
      <c r="K482" s="252" t="str">
        <f>IF(B482="","",IF(ISNA(VLOOKUP(J482,$J$8:K481,1,FALSE)),MAX($K$8:K481)+1,0))</f>
        <v/>
      </c>
      <c r="L482" s="252">
        <f>_xlfn.XLOOKUP(B482,'DEQ TAC List'!$B$3:$B$609,'DEQ TAC List'!$I$3:$I$609,"")</f>
        <v>0</v>
      </c>
    </row>
    <row r="483" spans="1:12" x14ac:dyDescent="0.25">
      <c r="A483" s="51"/>
      <c r="B483" s="195"/>
      <c r="C483" s="192" t="str">
        <f t="shared" si="14"/>
        <v/>
      </c>
      <c r="D483" s="193"/>
      <c r="E483" s="194"/>
      <c r="F483" s="234"/>
      <c r="G483" s="51"/>
      <c r="H483" s="66"/>
      <c r="I483" s="240" t="str">
        <f>IF(A483="",IF(CONCATENATE(B483,C483,D483,E483,F483,G483,H483)="","",ws3_EU_ID_blank),IF(ISERROR(MATCH(A483,tbWS_2[EU_ID],0)),ws3_matching_error_msg,F483*IF(D483="Y",1,1-E483)*INDEX(tbWS_2[Activity],MATCH(A483,tbWS_2[EU_ID],0))))</f>
        <v/>
      </c>
      <c r="J483" s="44" t="str">
        <f t="shared" si="15"/>
        <v/>
      </c>
      <c r="K483" s="252" t="str">
        <f>IF(B483="","",IF(ISNA(VLOOKUP(J483,$J$8:K482,1,FALSE)),MAX($K$8:K482)+1,0))</f>
        <v/>
      </c>
      <c r="L483" s="252">
        <f>_xlfn.XLOOKUP(B483,'DEQ TAC List'!$B$3:$B$609,'DEQ TAC List'!$I$3:$I$609,"")</f>
        <v>0</v>
      </c>
    </row>
    <row r="484" spans="1:12" x14ac:dyDescent="0.25">
      <c r="A484" s="51"/>
      <c r="B484" s="195"/>
      <c r="C484" s="192" t="str">
        <f t="shared" si="14"/>
        <v/>
      </c>
      <c r="D484" s="193"/>
      <c r="E484" s="194"/>
      <c r="F484" s="234"/>
      <c r="G484" s="51"/>
      <c r="H484" s="66"/>
      <c r="I484" s="240" t="str">
        <f>IF(A484="",IF(CONCATENATE(B484,C484,D484,E484,F484,G484,H484)="","",ws3_EU_ID_blank),IF(ISERROR(MATCH(A484,tbWS_2[EU_ID],0)),ws3_matching_error_msg,F484*IF(D484="Y",1,1-E484)*INDEX(tbWS_2[Activity],MATCH(A484,tbWS_2[EU_ID],0))))</f>
        <v/>
      </c>
      <c r="J484" s="44" t="str">
        <f t="shared" si="15"/>
        <v/>
      </c>
      <c r="K484" s="252" t="str">
        <f>IF(B484="","",IF(ISNA(VLOOKUP(J484,$J$8:K483,1,FALSE)),MAX($K$8:K483)+1,0))</f>
        <v/>
      </c>
      <c r="L484" s="252">
        <f>_xlfn.XLOOKUP(B484,'DEQ TAC List'!$B$3:$B$609,'DEQ TAC List'!$I$3:$I$609,"")</f>
        <v>0</v>
      </c>
    </row>
    <row r="485" spans="1:12" x14ac:dyDescent="0.25">
      <c r="A485" s="51"/>
      <c r="B485" s="195"/>
      <c r="C485" s="192" t="str">
        <f t="shared" si="14"/>
        <v/>
      </c>
      <c r="D485" s="193"/>
      <c r="E485" s="194"/>
      <c r="F485" s="234"/>
      <c r="G485" s="51"/>
      <c r="H485" s="66"/>
      <c r="I485" s="240" t="str">
        <f>IF(A485="",IF(CONCATENATE(B485,C485,D485,E485,F485,G485,H485)="","",ws3_EU_ID_blank),IF(ISERROR(MATCH(A485,tbWS_2[EU_ID],0)),ws3_matching_error_msg,F485*IF(D485="Y",1,1-E485)*INDEX(tbWS_2[Activity],MATCH(A485,tbWS_2[EU_ID],0))))</f>
        <v/>
      </c>
      <c r="J485" s="44" t="str">
        <f t="shared" si="15"/>
        <v/>
      </c>
      <c r="K485" s="252" t="str">
        <f>IF(B485="","",IF(ISNA(VLOOKUP(J485,$J$8:K484,1,FALSE)),MAX($K$8:K484)+1,0))</f>
        <v/>
      </c>
      <c r="L485" s="252">
        <f>_xlfn.XLOOKUP(B485,'DEQ TAC List'!$B$3:$B$609,'DEQ TAC List'!$I$3:$I$609,"")</f>
        <v>0</v>
      </c>
    </row>
    <row r="486" spans="1:12" x14ac:dyDescent="0.25">
      <c r="A486" s="51"/>
      <c r="B486" s="195"/>
      <c r="C486" s="192" t="str">
        <f t="shared" si="14"/>
        <v/>
      </c>
      <c r="D486" s="193"/>
      <c r="E486" s="194"/>
      <c r="F486" s="234"/>
      <c r="G486" s="51"/>
      <c r="H486" s="66"/>
      <c r="I486" s="240" t="str">
        <f>IF(A486="",IF(CONCATENATE(B486,C486,D486,E486,F486,G486,H486)="","",ws3_EU_ID_blank),IF(ISERROR(MATCH(A486,tbWS_2[EU_ID],0)),ws3_matching_error_msg,F486*IF(D486="Y",1,1-E486)*INDEX(tbWS_2[Activity],MATCH(A486,tbWS_2[EU_ID],0))))</f>
        <v/>
      </c>
      <c r="J486" s="44" t="str">
        <f t="shared" si="15"/>
        <v/>
      </c>
      <c r="K486" s="252" t="str">
        <f>IF(B486="","",IF(ISNA(VLOOKUP(J486,$J$8:K485,1,FALSE)),MAX($K$8:K485)+1,0))</f>
        <v/>
      </c>
      <c r="L486" s="252">
        <f>_xlfn.XLOOKUP(B486,'DEQ TAC List'!$B$3:$B$609,'DEQ TAC List'!$I$3:$I$609,"")</f>
        <v>0</v>
      </c>
    </row>
    <row r="487" spans="1:12" x14ac:dyDescent="0.25">
      <c r="A487" s="51"/>
      <c r="B487" s="195"/>
      <c r="C487" s="192" t="str">
        <f t="shared" si="14"/>
        <v/>
      </c>
      <c r="D487" s="193"/>
      <c r="E487" s="194"/>
      <c r="F487" s="234"/>
      <c r="G487" s="51"/>
      <c r="H487" s="66"/>
      <c r="I487" s="240" t="str">
        <f>IF(A487="",IF(CONCATENATE(B487,C487,D487,E487,F487,G487,H487)="","",ws3_EU_ID_blank),IF(ISERROR(MATCH(A487,tbWS_2[EU_ID],0)),ws3_matching_error_msg,F487*IF(D487="Y",1,1-E487)*INDEX(tbWS_2[Activity],MATCH(A487,tbWS_2[EU_ID],0))))</f>
        <v/>
      </c>
      <c r="J487" s="44" t="str">
        <f t="shared" si="15"/>
        <v/>
      </c>
      <c r="K487" s="252" t="str">
        <f>IF(B487="","",IF(ISNA(VLOOKUP(J487,$J$8:K486,1,FALSE)),MAX($K$8:K486)+1,0))</f>
        <v/>
      </c>
      <c r="L487" s="252">
        <f>_xlfn.XLOOKUP(B487,'DEQ TAC List'!$B$3:$B$609,'DEQ TAC List'!$I$3:$I$609,"")</f>
        <v>0</v>
      </c>
    </row>
    <row r="488" spans="1:12" x14ac:dyDescent="0.25">
      <c r="A488" s="51"/>
      <c r="B488" s="195"/>
      <c r="C488" s="192" t="str">
        <f t="shared" si="14"/>
        <v/>
      </c>
      <c r="D488" s="193"/>
      <c r="E488" s="194"/>
      <c r="F488" s="234"/>
      <c r="G488" s="51"/>
      <c r="H488" s="66"/>
      <c r="I488" s="240" t="str">
        <f>IF(A488="",IF(CONCATENATE(B488,C488,D488,E488,F488,G488,H488)="","",ws3_EU_ID_blank),IF(ISERROR(MATCH(A488,tbWS_2[EU_ID],0)),ws3_matching_error_msg,F488*IF(D488="Y",1,1-E488)*INDEX(tbWS_2[Activity],MATCH(A488,tbWS_2[EU_ID],0))))</f>
        <v/>
      </c>
      <c r="J488" s="44" t="str">
        <f t="shared" si="15"/>
        <v/>
      </c>
      <c r="K488" s="252" t="str">
        <f>IF(B488="","",IF(ISNA(VLOOKUP(J488,$J$8:K487,1,FALSE)),MAX($K$8:K487)+1,0))</f>
        <v/>
      </c>
      <c r="L488" s="252">
        <f>_xlfn.XLOOKUP(B488,'DEQ TAC List'!$B$3:$B$609,'DEQ TAC List'!$I$3:$I$609,"")</f>
        <v>0</v>
      </c>
    </row>
    <row r="489" spans="1:12" x14ac:dyDescent="0.25">
      <c r="A489" s="51"/>
      <c r="B489" s="195"/>
      <c r="C489" s="192" t="str">
        <f t="shared" si="14"/>
        <v/>
      </c>
      <c r="D489" s="193"/>
      <c r="E489" s="194"/>
      <c r="F489" s="234"/>
      <c r="G489" s="51"/>
      <c r="H489" s="66"/>
      <c r="I489" s="240" t="str">
        <f>IF(A489="",IF(CONCATENATE(B489,C489,D489,E489,F489,G489,H489)="","",ws3_EU_ID_blank),IF(ISERROR(MATCH(A489,tbWS_2[EU_ID],0)),ws3_matching_error_msg,F489*IF(D489="Y",1,1-E489)*INDEX(tbWS_2[Activity],MATCH(A489,tbWS_2[EU_ID],0))))</f>
        <v/>
      </c>
      <c r="J489" s="44" t="str">
        <f t="shared" si="15"/>
        <v/>
      </c>
      <c r="K489" s="252" t="str">
        <f>IF(B489="","",IF(ISNA(VLOOKUP(J489,$J$8:K488,1,FALSE)),MAX($K$8:K488)+1,0))</f>
        <v/>
      </c>
      <c r="L489" s="252">
        <f>_xlfn.XLOOKUP(B489,'DEQ TAC List'!$B$3:$B$609,'DEQ TAC List'!$I$3:$I$609,"")</f>
        <v>0</v>
      </c>
    </row>
    <row r="490" spans="1:12" x14ac:dyDescent="0.25">
      <c r="A490" s="51"/>
      <c r="B490" s="195"/>
      <c r="C490" s="192" t="str">
        <f t="shared" si="14"/>
        <v/>
      </c>
      <c r="D490" s="193"/>
      <c r="E490" s="194"/>
      <c r="F490" s="234"/>
      <c r="G490" s="51"/>
      <c r="H490" s="66"/>
      <c r="I490" s="240" t="str">
        <f>IF(A490="",IF(CONCATENATE(B490,C490,D490,E490,F490,G490,H490)="","",ws3_EU_ID_blank),IF(ISERROR(MATCH(A490,tbWS_2[EU_ID],0)),ws3_matching_error_msg,F490*IF(D490="Y",1,1-E490)*INDEX(tbWS_2[Activity],MATCH(A490,tbWS_2[EU_ID],0))))</f>
        <v/>
      </c>
      <c r="J490" s="44" t="str">
        <f t="shared" si="15"/>
        <v/>
      </c>
      <c r="K490" s="252" t="str">
        <f>IF(B490="","",IF(ISNA(VLOOKUP(J490,$J$8:K489,1,FALSE)),MAX($K$8:K489)+1,0))</f>
        <v/>
      </c>
      <c r="L490" s="252">
        <f>_xlfn.XLOOKUP(B490,'DEQ TAC List'!$B$3:$B$609,'DEQ TAC List'!$I$3:$I$609,"")</f>
        <v>0</v>
      </c>
    </row>
    <row r="491" spans="1:12" x14ac:dyDescent="0.25">
      <c r="A491" s="51"/>
      <c r="B491" s="195"/>
      <c r="C491" s="192" t="str">
        <f t="shared" si="14"/>
        <v/>
      </c>
      <c r="D491" s="193"/>
      <c r="E491" s="194"/>
      <c r="F491" s="234"/>
      <c r="G491" s="51"/>
      <c r="H491" s="66"/>
      <c r="I491" s="240" t="str">
        <f>IF(A491="",IF(CONCATENATE(B491,C491,D491,E491,F491,G491,H491)="","",ws3_EU_ID_blank),IF(ISERROR(MATCH(A491,tbWS_2[EU_ID],0)),ws3_matching_error_msg,F491*IF(D491="Y",1,1-E491)*INDEX(tbWS_2[Activity],MATCH(A491,tbWS_2[EU_ID],0))))</f>
        <v/>
      </c>
      <c r="J491" s="44" t="str">
        <f t="shared" si="15"/>
        <v/>
      </c>
      <c r="K491" s="252" t="str">
        <f>IF(B491="","",IF(ISNA(VLOOKUP(J491,$J$8:K490,1,FALSE)),MAX($K$8:K490)+1,0))</f>
        <v/>
      </c>
      <c r="L491" s="252">
        <f>_xlfn.XLOOKUP(B491,'DEQ TAC List'!$B$3:$B$609,'DEQ TAC List'!$I$3:$I$609,"")</f>
        <v>0</v>
      </c>
    </row>
    <row r="492" spans="1:12" x14ac:dyDescent="0.25">
      <c r="A492" s="51"/>
      <c r="B492" s="195"/>
      <c r="C492" s="192" t="str">
        <f t="shared" si="14"/>
        <v/>
      </c>
      <c r="D492" s="193"/>
      <c r="E492" s="194"/>
      <c r="F492" s="234"/>
      <c r="G492" s="51"/>
      <c r="H492" s="66"/>
      <c r="I492" s="240" t="str">
        <f>IF(A492="",IF(CONCATENATE(B492,C492,D492,E492,F492,G492,H492)="","",ws3_EU_ID_blank),IF(ISERROR(MATCH(A492,tbWS_2[EU_ID],0)),ws3_matching_error_msg,F492*IF(D492="Y",1,1-E492)*INDEX(tbWS_2[Activity],MATCH(A492,tbWS_2[EU_ID],0))))</f>
        <v/>
      </c>
      <c r="J492" s="44" t="str">
        <f t="shared" si="15"/>
        <v/>
      </c>
      <c r="K492" s="252" t="str">
        <f>IF(B492="","",IF(ISNA(VLOOKUP(J492,$J$8:K491,1,FALSE)),MAX($K$8:K491)+1,0))</f>
        <v/>
      </c>
      <c r="L492" s="252">
        <f>_xlfn.XLOOKUP(B492,'DEQ TAC List'!$B$3:$B$609,'DEQ TAC List'!$I$3:$I$609,"")</f>
        <v>0</v>
      </c>
    </row>
    <row r="493" spans="1:12" x14ac:dyDescent="0.25">
      <c r="A493" s="51"/>
      <c r="B493" s="195"/>
      <c r="C493" s="192" t="str">
        <f t="shared" si="14"/>
        <v/>
      </c>
      <c r="D493" s="193"/>
      <c r="E493" s="194"/>
      <c r="F493" s="234"/>
      <c r="G493" s="51"/>
      <c r="H493" s="66"/>
      <c r="I493" s="240" t="str">
        <f>IF(A493="",IF(CONCATENATE(B493,C493,D493,E493,F493,G493,H493)="","",ws3_EU_ID_blank),IF(ISERROR(MATCH(A493,tbWS_2[EU_ID],0)),ws3_matching_error_msg,F493*IF(D493="Y",1,1-E493)*INDEX(tbWS_2[Activity],MATCH(A493,tbWS_2[EU_ID],0))))</f>
        <v/>
      </c>
      <c r="J493" s="44" t="str">
        <f t="shared" si="15"/>
        <v/>
      </c>
      <c r="K493" s="252" t="str">
        <f>IF(B493="","",IF(ISNA(VLOOKUP(J493,$J$8:K492,1,FALSE)),MAX($K$8:K492)+1,0))</f>
        <v/>
      </c>
      <c r="L493" s="252">
        <f>_xlfn.XLOOKUP(B493,'DEQ TAC List'!$B$3:$B$609,'DEQ TAC List'!$I$3:$I$609,"")</f>
        <v>0</v>
      </c>
    </row>
    <row r="494" spans="1:12" x14ac:dyDescent="0.25">
      <c r="A494" s="51"/>
      <c r="B494" s="195"/>
      <c r="C494" s="192" t="str">
        <f t="shared" si="14"/>
        <v/>
      </c>
      <c r="D494" s="193"/>
      <c r="E494" s="194"/>
      <c r="F494" s="234"/>
      <c r="G494" s="51"/>
      <c r="H494" s="66"/>
      <c r="I494" s="240" t="str">
        <f>IF(A494="",IF(CONCATENATE(B494,C494,D494,E494,F494,G494,H494)="","",ws3_EU_ID_blank),IF(ISERROR(MATCH(A494,tbWS_2[EU_ID],0)),ws3_matching_error_msg,F494*IF(D494="Y",1,1-E494)*INDEX(tbWS_2[Activity],MATCH(A494,tbWS_2[EU_ID],0))))</f>
        <v/>
      </c>
      <c r="J494" s="44" t="str">
        <f t="shared" si="15"/>
        <v/>
      </c>
      <c r="K494" s="252" t="str">
        <f>IF(B494="","",IF(ISNA(VLOOKUP(J494,$J$8:K493,1,FALSE)),MAX($K$8:K493)+1,0))</f>
        <v/>
      </c>
      <c r="L494" s="252">
        <f>_xlfn.XLOOKUP(B494,'DEQ TAC List'!$B$3:$B$609,'DEQ TAC List'!$I$3:$I$609,"")</f>
        <v>0</v>
      </c>
    </row>
    <row r="495" spans="1:12" x14ac:dyDescent="0.25">
      <c r="A495" s="51"/>
      <c r="B495" s="195"/>
      <c r="C495" s="192" t="str">
        <f t="shared" si="14"/>
        <v/>
      </c>
      <c r="D495" s="193"/>
      <c r="E495" s="194"/>
      <c r="F495" s="234"/>
      <c r="G495" s="51"/>
      <c r="H495" s="66"/>
      <c r="I495" s="240" t="str">
        <f>IF(A495="",IF(CONCATENATE(B495,C495,D495,E495,F495,G495,H495)="","",ws3_EU_ID_blank),IF(ISERROR(MATCH(A495,tbWS_2[EU_ID],0)),ws3_matching_error_msg,F495*IF(D495="Y",1,1-E495)*INDEX(tbWS_2[Activity],MATCH(A495,tbWS_2[EU_ID],0))))</f>
        <v/>
      </c>
      <c r="J495" s="44" t="str">
        <f t="shared" si="15"/>
        <v/>
      </c>
      <c r="K495" s="252" t="str">
        <f>IF(B495="","",IF(ISNA(VLOOKUP(J495,$J$8:K494,1,FALSE)),MAX($K$8:K494)+1,0))</f>
        <v/>
      </c>
      <c r="L495" s="252">
        <f>_xlfn.XLOOKUP(B495,'DEQ TAC List'!$B$3:$B$609,'DEQ TAC List'!$I$3:$I$609,"")</f>
        <v>0</v>
      </c>
    </row>
    <row r="496" spans="1:12" x14ac:dyDescent="0.25">
      <c r="A496" s="51"/>
      <c r="B496" s="195"/>
      <c r="C496" s="192" t="str">
        <f t="shared" si="14"/>
        <v/>
      </c>
      <c r="D496" s="193"/>
      <c r="E496" s="194"/>
      <c r="F496" s="234"/>
      <c r="G496" s="51"/>
      <c r="H496" s="66"/>
      <c r="I496" s="240" t="str">
        <f>IF(A496="",IF(CONCATENATE(B496,C496,D496,E496,F496,G496,H496)="","",ws3_EU_ID_blank),IF(ISERROR(MATCH(A496,tbWS_2[EU_ID],0)),ws3_matching_error_msg,F496*IF(D496="Y",1,1-E496)*INDEX(tbWS_2[Activity],MATCH(A496,tbWS_2[EU_ID],0))))</f>
        <v/>
      </c>
      <c r="J496" s="44" t="str">
        <f t="shared" si="15"/>
        <v/>
      </c>
      <c r="K496" s="252" t="str">
        <f>IF(B496="","",IF(ISNA(VLOOKUP(J496,$J$8:K495,1,FALSE)),MAX($K$8:K495)+1,0))</f>
        <v/>
      </c>
      <c r="L496" s="252">
        <f>_xlfn.XLOOKUP(B496,'DEQ TAC List'!$B$3:$B$609,'DEQ TAC List'!$I$3:$I$609,"")</f>
        <v>0</v>
      </c>
    </row>
    <row r="497" spans="1:12" x14ac:dyDescent="0.25">
      <c r="A497" s="51"/>
      <c r="B497" s="195"/>
      <c r="C497" s="192" t="str">
        <f t="shared" si="14"/>
        <v/>
      </c>
      <c r="D497" s="193"/>
      <c r="E497" s="194"/>
      <c r="F497" s="234"/>
      <c r="G497" s="51"/>
      <c r="H497" s="66"/>
      <c r="I497" s="240" t="str">
        <f>IF(A497="",IF(CONCATENATE(B497,C497,D497,E497,F497,G497,H497)="","",ws3_EU_ID_blank),IF(ISERROR(MATCH(A497,tbWS_2[EU_ID],0)),ws3_matching_error_msg,F497*IF(D497="Y",1,1-E497)*INDEX(tbWS_2[Activity],MATCH(A497,tbWS_2[EU_ID],0))))</f>
        <v/>
      </c>
      <c r="J497" s="44" t="str">
        <f t="shared" si="15"/>
        <v/>
      </c>
      <c r="K497" s="252" t="str">
        <f>IF(B497="","",IF(ISNA(VLOOKUP(J497,$J$8:K496,1,FALSE)),MAX($K$8:K496)+1,0))</f>
        <v/>
      </c>
      <c r="L497" s="252">
        <f>_xlfn.XLOOKUP(B497,'DEQ TAC List'!$B$3:$B$609,'DEQ TAC List'!$I$3:$I$609,"")</f>
        <v>0</v>
      </c>
    </row>
    <row r="498" spans="1:12" x14ac:dyDescent="0.25">
      <c r="A498" s="51"/>
      <c r="B498" s="195"/>
      <c r="C498" s="192" t="str">
        <f t="shared" ref="C498:C561" si="16">IFERROR(INDEX(chemical_names,MATCH(TEXT(B498,"0"),CAS_numbers,0)),"")</f>
        <v/>
      </c>
      <c r="D498" s="193"/>
      <c r="E498" s="194"/>
      <c r="F498" s="234"/>
      <c r="G498" s="51"/>
      <c r="H498" s="66"/>
      <c r="I498" s="240" t="str">
        <f>IF(A498="",IF(CONCATENATE(B498,C498,D498,E498,F498,G498,H498)="","",ws3_EU_ID_blank),IF(ISERROR(MATCH(A498,tbWS_2[EU_ID],0)),ws3_matching_error_msg,F498*IF(D498="Y",1,1-E498)*INDEX(tbWS_2[Activity],MATCH(A498,tbWS_2[EU_ID],0))))</f>
        <v/>
      </c>
      <c r="J498" s="44" t="str">
        <f t="shared" ref="J498:J561" si="17">IF(AND(B498="",C498=""),"",IFERROR(IF(OR(B498="",B498="No CAS"),INDEX(sequence_IDs,MATCH(C498,chemical_names,0)),INDEX(sequence_IDs,MATCH(B498,CAS_numbers,0))),"?"))</f>
        <v/>
      </c>
      <c r="K498" s="252" t="str">
        <f>IF(B498="","",IF(ISNA(VLOOKUP(J498,$J$8:K497,1,FALSE)),MAX($K$8:K497)+1,0))</f>
        <v/>
      </c>
      <c r="L498" s="252">
        <f>_xlfn.XLOOKUP(B498,'DEQ TAC List'!$B$3:$B$609,'DEQ TAC List'!$I$3:$I$609,"")</f>
        <v>0</v>
      </c>
    </row>
    <row r="499" spans="1:12" x14ac:dyDescent="0.25">
      <c r="A499" s="51"/>
      <c r="B499" s="195"/>
      <c r="C499" s="192" t="str">
        <f t="shared" si="16"/>
        <v/>
      </c>
      <c r="D499" s="193"/>
      <c r="E499" s="194"/>
      <c r="F499" s="234"/>
      <c r="G499" s="51"/>
      <c r="H499" s="66"/>
      <c r="I499" s="240" t="str">
        <f>IF(A499="",IF(CONCATENATE(B499,C499,D499,E499,F499,G499,H499)="","",ws3_EU_ID_blank),IF(ISERROR(MATCH(A499,tbWS_2[EU_ID],0)),ws3_matching_error_msg,F499*IF(D499="Y",1,1-E499)*INDEX(tbWS_2[Activity],MATCH(A499,tbWS_2[EU_ID],0))))</f>
        <v/>
      </c>
      <c r="J499" s="44" t="str">
        <f t="shared" si="17"/>
        <v/>
      </c>
      <c r="K499" s="252" t="str">
        <f>IF(B499="","",IF(ISNA(VLOOKUP(J499,$J$8:K498,1,FALSE)),MAX($K$8:K498)+1,0))</f>
        <v/>
      </c>
      <c r="L499" s="252">
        <f>_xlfn.XLOOKUP(B499,'DEQ TAC List'!$B$3:$B$609,'DEQ TAC List'!$I$3:$I$609,"")</f>
        <v>0</v>
      </c>
    </row>
    <row r="500" spans="1:12" x14ac:dyDescent="0.25">
      <c r="A500" s="51"/>
      <c r="B500" s="195"/>
      <c r="C500" s="192" t="str">
        <f t="shared" si="16"/>
        <v/>
      </c>
      <c r="D500" s="193"/>
      <c r="E500" s="194"/>
      <c r="F500" s="234"/>
      <c r="G500" s="51"/>
      <c r="H500" s="66"/>
      <c r="I500" s="240" t="str">
        <f>IF(A500="",IF(CONCATENATE(B500,C500,D500,E500,F500,G500,H500)="","",ws3_EU_ID_blank),IF(ISERROR(MATCH(A500,tbWS_2[EU_ID],0)),ws3_matching_error_msg,F500*IF(D500="Y",1,1-E500)*INDEX(tbWS_2[Activity],MATCH(A500,tbWS_2[EU_ID],0))))</f>
        <v/>
      </c>
      <c r="J500" s="44" t="str">
        <f t="shared" si="17"/>
        <v/>
      </c>
      <c r="K500" s="252" t="str">
        <f>IF(B500="","",IF(ISNA(VLOOKUP(J500,$J$8:K499,1,FALSE)),MAX($K$8:K499)+1,0))</f>
        <v/>
      </c>
      <c r="L500" s="252">
        <f>_xlfn.XLOOKUP(B500,'DEQ TAC List'!$B$3:$B$609,'DEQ TAC List'!$I$3:$I$609,"")</f>
        <v>0</v>
      </c>
    </row>
    <row r="501" spans="1:12" x14ac:dyDescent="0.25">
      <c r="A501" s="51"/>
      <c r="B501" s="195"/>
      <c r="C501" s="192" t="str">
        <f t="shared" si="16"/>
        <v/>
      </c>
      <c r="D501" s="193"/>
      <c r="E501" s="194"/>
      <c r="F501" s="234"/>
      <c r="G501" s="51"/>
      <c r="H501" s="66"/>
      <c r="I501" s="240" t="str">
        <f>IF(A501="",IF(CONCATENATE(B501,C501,D501,E501,F501,G501,H501)="","",ws3_EU_ID_blank),IF(ISERROR(MATCH(A501,tbWS_2[EU_ID],0)),ws3_matching_error_msg,F501*IF(D501="Y",1,1-E501)*INDEX(tbWS_2[Activity],MATCH(A501,tbWS_2[EU_ID],0))))</f>
        <v/>
      </c>
      <c r="J501" s="44" t="str">
        <f t="shared" si="17"/>
        <v/>
      </c>
      <c r="K501" s="252" t="str">
        <f>IF(B501="","",IF(ISNA(VLOOKUP(J501,$J$8:K500,1,FALSE)),MAX($K$8:K500)+1,0))</f>
        <v/>
      </c>
      <c r="L501" s="252">
        <f>_xlfn.XLOOKUP(B501,'DEQ TAC List'!$B$3:$B$609,'DEQ TAC List'!$I$3:$I$609,"")</f>
        <v>0</v>
      </c>
    </row>
    <row r="502" spans="1:12" x14ac:dyDescent="0.25">
      <c r="A502" s="51"/>
      <c r="B502" s="195"/>
      <c r="C502" s="192" t="str">
        <f t="shared" si="16"/>
        <v/>
      </c>
      <c r="D502" s="193"/>
      <c r="E502" s="194"/>
      <c r="F502" s="234"/>
      <c r="G502" s="51"/>
      <c r="H502" s="66"/>
      <c r="I502" s="240" t="str">
        <f>IF(A502="",IF(CONCATENATE(B502,C502,D502,E502,F502,G502,H502)="","",ws3_EU_ID_blank),IF(ISERROR(MATCH(A502,tbWS_2[EU_ID],0)),ws3_matching_error_msg,F502*IF(D502="Y",1,1-E502)*INDEX(tbWS_2[Activity],MATCH(A502,tbWS_2[EU_ID],0))))</f>
        <v/>
      </c>
      <c r="J502" s="44" t="str">
        <f t="shared" si="17"/>
        <v/>
      </c>
      <c r="K502" s="252" t="str">
        <f>IF(B502="","",IF(ISNA(VLOOKUP(J502,$J$8:K501,1,FALSE)),MAX($K$8:K501)+1,0))</f>
        <v/>
      </c>
      <c r="L502" s="252">
        <f>_xlfn.XLOOKUP(B502,'DEQ TAC List'!$B$3:$B$609,'DEQ TAC List'!$I$3:$I$609,"")</f>
        <v>0</v>
      </c>
    </row>
    <row r="503" spans="1:12" x14ac:dyDescent="0.25">
      <c r="A503" s="51"/>
      <c r="B503" s="195"/>
      <c r="C503" s="192" t="str">
        <f t="shared" si="16"/>
        <v/>
      </c>
      <c r="D503" s="193"/>
      <c r="E503" s="194"/>
      <c r="F503" s="234"/>
      <c r="G503" s="51"/>
      <c r="H503" s="66"/>
      <c r="I503" s="240" t="str">
        <f>IF(A503="",IF(CONCATENATE(B503,C503,D503,E503,F503,G503,H503)="","",ws3_EU_ID_blank),IF(ISERROR(MATCH(A503,tbWS_2[EU_ID],0)),ws3_matching_error_msg,F503*IF(D503="Y",1,1-E503)*INDEX(tbWS_2[Activity],MATCH(A503,tbWS_2[EU_ID],0))))</f>
        <v/>
      </c>
      <c r="J503" s="44" t="str">
        <f t="shared" si="17"/>
        <v/>
      </c>
      <c r="K503" s="252" t="str">
        <f>IF(B503="","",IF(ISNA(VLOOKUP(J503,$J$8:K502,1,FALSE)),MAX($K$8:K502)+1,0))</f>
        <v/>
      </c>
      <c r="L503" s="252">
        <f>_xlfn.XLOOKUP(B503,'DEQ TAC List'!$B$3:$B$609,'DEQ TAC List'!$I$3:$I$609,"")</f>
        <v>0</v>
      </c>
    </row>
    <row r="504" spans="1:12" x14ac:dyDescent="0.25">
      <c r="A504" s="51"/>
      <c r="B504" s="195"/>
      <c r="C504" s="192" t="str">
        <f t="shared" si="16"/>
        <v/>
      </c>
      <c r="D504" s="193"/>
      <c r="E504" s="194"/>
      <c r="F504" s="234"/>
      <c r="G504" s="51"/>
      <c r="H504" s="66"/>
      <c r="I504" s="240" t="str">
        <f>IF(A504="",IF(CONCATENATE(B504,C504,D504,E504,F504,G504,H504)="","",ws3_EU_ID_blank),IF(ISERROR(MATCH(A504,tbWS_2[EU_ID],0)),ws3_matching_error_msg,F504*IF(D504="Y",1,1-E504)*INDEX(tbWS_2[Activity],MATCH(A504,tbWS_2[EU_ID],0))))</f>
        <v/>
      </c>
      <c r="J504" s="44" t="str">
        <f t="shared" si="17"/>
        <v/>
      </c>
      <c r="K504" s="252" t="str">
        <f>IF(B504="","",IF(ISNA(VLOOKUP(J504,$J$8:K503,1,FALSE)),MAX($K$8:K503)+1,0))</f>
        <v/>
      </c>
      <c r="L504" s="252">
        <f>_xlfn.XLOOKUP(B504,'DEQ TAC List'!$B$3:$B$609,'DEQ TAC List'!$I$3:$I$609,"")</f>
        <v>0</v>
      </c>
    </row>
    <row r="505" spans="1:12" x14ac:dyDescent="0.25">
      <c r="A505" s="51"/>
      <c r="B505" s="195"/>
      <c r="C505" s="192" t="str">
        <f t="shared" si="16"/>
        <v/>
      </c>
      <c r="D505" s="193"/>
      <c r="E505" s="194"/>
      <c r="F505" s="234"/>
      <c r="G505" s="51"/>
      <c r="H505" s="66"/>
      <c r="I505" s="240" t="str">
        <f>IF(A505="",IF(CONCATENATE(B505,C505,D505,E505,F505,G505,H505)="","",ws3_EU_ID_blank),IF(ISERROR(MATCH(A505,tbWS_2[EU_ID],0)),ws3_matching_error_msg,F505*IF(D505="Y",1,1-E505)*INDEX(tbWS_2[Activity],MATCH(A505,tbWS_2[EU_ID],0))))</f>
        <v/>
      </c>
      <c r="J505" s="44" t="str">
        <f t="shared" si="17"/>
        <v/>
      </c>
      <c r="K505" s="252" t="str">
        <f>IF(B505="","",IF(ISNA(VLOOKUP(J505,$J$8:K504,1,FALSE)),MAX($K$8:K504)+1,0))</f>
        <v/>
      </c>
      <c r="L505" s="252">
        <f>_xlfn.XLOOKUP(B505,'DEQ TAC List'!$B$3:$B$609,'DEQ TAC List'!$I$3:$I$609,"")</f>
        <v>0</v>
      </c>
    </row>
    <row r="506" spans="1:12" x14ac:dyDescent="0.25">
      <c r="A506" s="51"/>
      <c r="B506" s="195"/>
      <c r="C506" s="192" t="str">
        <f t="shared" si="16"/>
        <v/>
      </c>
      <c r="D506" s="193"/>
      <c r="E506" s="194"/>
      <c r="F506" s="234"/>
      <c r="G506" s="51"/>
      <c r="H506" s="66"/>
      <c r="I506" s="240" t="str">
        <f>IF(A506="",IF(CONCATENATE(B506,C506,D506,E506,F506,G506,H506)="","",ws3_EU_ID_blank),IF(ISERROR(MATCH(A506,tbWS_2[EU_ID],0)),ws3_matching_error_msg,F506*IF(D506="Y",1,1-E506)*INDEX(tbWS_2[Activity],MATCH(A506,tbWS_2[EU_ID],0))))</f>
        <v/>
      </c>
      <c r="J506" s="44" t="str">
        <f t="shared" si="17"/>
        <v/>
      </c>
      <c r="K506" s="252" t="str">
        <f>IF(B506="","",IF(ISNA(VLOOKUP(J506,$J$8:K505,1,FALSE)),MAX($K$8:K505)+1,0))</f>
        <v/>
      </c>
      <c r="L506" s="252">
        <f>_xlfn.XLOOKUP(B506,'DEQ TAC List'!$B$3:$B$609,'DEQ TAC List'!$I$3:$I$609,"")</f>
        <v>0</v>
      </c>
    </row>
    <row r="507" spans="1:12" x14ac:dyDescent="0.25">
      <c r="A507" s="51"/>
      <c r="B507" s="195"/>
      <c r="C507" s="192" t="str">
        <f t="shared" si="16"/>
        <v/>
      </c>
      <c r="D507" s="193"/>
      <c r="E507" s="194"/>
      <c r="F507" s="234"/>
      <c r="G507" s="51"/>
      <c r="H507" s="66"/>
      <c r="I507" s="240" t="str">
        <f>IF(A507="",IF(CONCATENATE(B507,C507,D507,E507,F507,G507,H507)="","",ws3_EU_ID_blank),IF(ISERROR(MATCH(A507,tbWS_2[EU_ID],0)),ws3_matching_error_msg,F507*IF(D507="Y",1,1-E507)*INDEX(tbWS_2[Activity],MATCH(A507,tbWS_2[EU_ID],0))))</f>
        <v/>
      </c>
      <c r="J507" s="44" t="str">
        <f t="shared" si="17"/>
        <v/>
      </c>
      <c r="K507" s="252" t="str">
        <f>IF(B507="","",IF(ISNA(VLOOKUP(J507,$J$8:K506,1,FALSE)),MAX($K$8:K506)+1,0))</f>
        <v/>
      </c>
      <c r="L507" s="252">
        <f>_xlfn.XLOOKUP(B507,'DEQ TAC List'!$B$3:$B$609,'DEQ TAC List'!$I$3:$I$609,"")</f>
        <v>0</v>
      </c>
    </row>
    <row r="508" spans="1:12" x14ac:dyDescent="0.25">
      <c r="A508" s="51"/>
      <c r="B508" s="195"/>
      <c r="C508" s="192" t="str">
        <f t="shared" si="16"/>
        <v/>
      </c>
      <c r="D508" s="193"/>
      <c r="E508" s="194"/>
      <c r="F508" s="234"/>
      <c r="G508" s="51"/>
      <c r="H508" s="66"/>
      <c r="I508" s="240" t="str">
        <f>IF(A508="",IF(CONCATENATE(B508,C508,D508,E508,F508,G508,H508)="","",ws3_EU_ID_blank),IF(ISERROR(MATCH(A508,tbWS_2[EU_ID],0)),ws3_matching_error_msg,F508*IF(D508="Y",1,1-E508)*INDEX(tbWS_2[Activity],MATCH(A508,tbWS_2[EU_ID],0))))</f>
        <v/>
      </c>
      <c r="J508" s="44" t="str">
        <f t="shared" si="17"/>
        <v/>
      </c>
      <c r="K508" s="252" t="str">
        <f>IF(B508="","",IF(ISNA(VLOOKUP(J508,$J$8:K507,1,FALSE)),MAX($K$8:K507)+1,0))</f>
        <v/>
      </c>
      <c r="L508" s="252">
        <f>_xlfn.XLOOKUP(B508,'DEQ TAC List'!$B$3:$B$609,'DEQ TAC List'!$I$3:$I$609,"")</f>
        <v>0</v>
      </c>
    </row>
    <row r="509" spans="1:12" x14ac:dyDescent="0.25">
      <c r="A509" s="51"/>
      <c r="B509" s="195"/>
      <c r="C509" s="192" t="str">
        <f t="shared" si="16"/>
        <v/>
      </c>
      <c r="D509" s="193"/>
      <c r="E509" s="194"/>
      <c r="F509" s="234"/>
      <c r="G509" s="51"/>
      <c r="H509" s="66"/>
      <c r="I509" s="240" t="str">
        <f>IF(A509="",IF(CONCATENATE(B509,C509,D509,E509,F509,G509,H509)="","",ws3_EU_ID_blank),IF(ISERROR(MATCH(A509,tbWS_2[EU_ID],0)),ws3_matching_error_msg,F509*IF(D509="Y",1,1-E509)*INDEX(tbWS_2[Activity],MATCH(A509,tbWS_2[EU_ID],0))))</f>
        <v/>
      </c>
      <c r="J509" s="44" t="str">
        <f t="shared" si="17"/>
        <v/>
      </c>
      <c r="K509" s="252" t="str">
        <f>IF(B509="","",IF(ISNA(VLOOKUP(J509,$J$8:K508,1,FALSE)),MAX($K$8:K508)+1,0))</f>
        <v/>
      </c>
      <c r="L509" s="252">
        <f>_xlfn.XLOOKUP(B509,'DEQ TAC List'!$B$3:$B$609,'DEQ TAC List'!$I$3:$I$609,"")</f>
        <v>0</v>
      </c>
    </row>
    <row r="510" spans="1:12" x14ac:dyDescent="0.25">
      <c r="A510" s="51"/>
      <c r="B510" s="195"/>
      <c r="C510" s="192" t="str">
        <f t="shared" si="16"/>
        <v/>
      </c>
      <c r="D510" s="193"/>
      <c r="E510" s="194"/>
      <c r="F510" s="234"/>
      <c r="G510" s="51"/>
      <c r="H510" s="66"/>
      <c r="I510" s="240" t="str">
        <f>IF(A510="",IF(CONCATENATE(B510,C510,D510,E510,F510,G510,H510)="","",ws3_EU_ID_blank),IF(ISERROR(MATCH(A510,tbWS_2[EU_ID],0)),ws3_matching_error_msg,F510*IF(D510="Y",1,1-E510)*INDEX(tbWS_2[Activity],MATCH(A510,tbWS_2[EU_ID],0))))</f>
        <v/>
      </c>
      <c r="J510" s="44" t="str">
        <f t="shared" si="17"/>
        <v/>
      </c>
      <c r="K510" s="252" t="str">
        <f>IF(B510="","",IF(ISNA(VLOOKUP(J510,$J$8:K509,1,FALSE)),MAX($K$8:K509)+1,0))</f>
        <v/>
      </c>
      <c r="L510" s="252">
        <f>_xlfn.XLOOKUP(B510,'DEQ TAC List'!$B$3:$B$609,'DEQ TAC List'!$I$3:$I$609,"")</f>
        <v>0</v>
      </c>
    </row>
    <row r="511" spans="1:12" x14ac:dyDescent="0.25">
      <c r="A511" s="51"/>
      <c r="B511" s="195"/>
      <c r="C511" s="192" t="str">
        <f t="shared" si="16"/>
        <v/>
      </c>
      <c r="D511" s="193"/>
      <c r="E511" s="194"/>
      <c r="F511" s="234"/>
      <c r="G511" s="51"/>
      <c r="H511" s="66"/>
      <c r="I511" s="240" t="str">
        <f>IF(A511="",IF(CONCATENATE(B511,C511,D511,E511,F511,G511,H511)="","",ws3_EU_ID_blank),IF(ISERROR(MATCH(A511,tbWS_2[EU_ID],0)),ws3_matching_error_msg,F511*IF(D511="Y",1,1-E511)*INDEX(tbWS_2[Activity],MATCH(A511,tbWS_2[EU_ID],0))))</f>
        <v/>
      </c>
      <c r="J511" s="44" t="str">
        <f t="shared" si="17"/>
        <v/>
      </c>
      <c r="K511" s="252" t="str">
        <f>IF(B511="","",IF(ISNA(VLOOKUP(J511,$J$8:K510,1,FALSE)),MAX($K$8:K510)+1,0))</f>
        <v/>
      </c>
      <c r="L511" s="252">
        <f>_xlfn.XLOOKUP(B511,'DEQ TAC List'!$B$3:$B$609,'DEQ TAC List'!$I$3:$I$609,"")</f>
        <v>0</v>
      </c>
    </row>
    <row r="512" spans="1:12" x14ac:dyDescent="0.25">
      <c r="A512" s="51"/>
      <c r="B512" s="195"/>
      <c r="C512" s="192" t="str">
        <f t="shared" si="16"/>
        <v/>
      </c>
      <c r="D512" s="193"/>
      <c r="E512" s="194"/>
      <c r="F512" s="234"/>
      <c r="G512" s="51"/>
      <c r="H512" s="66"/>
      <c r="I512" s="240" t="str">
        <f>IF(A512="",IF(CONCATENATE(B512,C512,D512,E512,F512,G512,H512)="","",ws3_EU_ID_blank),IF(ISERROR(MATCH(A512,tbWS_2[EU_ID],0)),ws3_matching_error_msg,F512*IF(D512="Y",1,1-E512)*INDEX(tbWS_2[Activity],MATCH(A512,tbWS_2[EU_ID],0))))</f>
        <v/>
      </c>
      <c r="J512" s="44" t="str">
        <f t="shared" si="17"/>
        <v/>
      </c>
      <c r="K512" s="252" t="str">
        <f>IF(B512="","",IF(ISNA(VLOOKUP(J512,$J$8:K511,1,FALSE)),MAX($K$8:K511)+1,0))</f>
        <v/>
      </c>
      <c r="L512" s="252">
        <f>_xlfn.XLOOKUP(B512,'DEQ TAC List'!$B$3:$B$609,'DEQ TAC List'!$I$3:$I$609,"")</f>
        <v>0</v>
      </c>
    </row>
    <row r="513" spans="1:12" x14ac:dyDescent="0.25">
      <c r="A513" s="51"/>
      <c r="B513" s="195"/>
      <c r="C513" s="192" t="str">
        <f t="shared" si="16"/>
        <v/>
      </c>
      <c r="D513" s="193"/>
      <c r="E513" s="194"/>
      <c r="F513" s="234"/>
      <c r="G513" s="51"/>
      <c r="H513" s="66"/>
      <c r="I513" s="240" t="str">
        <f>IF(A513="",IF(CONCATENATE(B513,C513,D513,E513,F513,G513,H513)="","",ws3_EU_ID_blank),IF(ISERROR(MATCH(A513,tbWS_2[EU_ID],0)),ws3_matching_error_msg,F513*IF(D513="Y",1,1-E513)*INDEX(tbWS_2[Activity],MATCH(A513,tbWS_2[EU_ID],0))))</f>
        <v/>
      </c>
      <c r="J513" s="44" t="str">
        <f t="shared" si="17"/>
        <v/>
      </c>
      <c r="K513" s="252" t="str">
        <f>IF(B513="","",IF(ISNA(VLOOKUP(J513,$J$8:K512,1,FALSE)),MAX($K$8:K512)+1,0))</f>
        <v/>
      </c>
      <c r="L513" s="252">
        <f>_xlfn.XLOOKUP(B513,'DEQ TAC List'!$B$3:$B$609,'DEQ TAC List'!$I$3:$I$609,"")</f>
        <v>0</v>
      </c>
    </row>
    <row r="514" spans="1:12" x14ac:dyDescent="0.25">
      <c r="A514" s="51"/>
      <c r="B514" s="195"/>
      <c r="C514" s="192" t="str">
        <f t="shared" si="16"/>
        <v/>
      </c>
      <c r="D514" s="193"/>
      <c r="E514" s="194"/>
      <c r="F514" s="234"/>
      <c r="G514" s="51"/>
      <c r="H514" s="66"/>
      <c r="I514" s="240" t="str">
        <f>IF(A514="",IF(CONCATENATE(B514,C514,D514,E514,F514,G514,H514)="","",ws3_EU_ID_blank),IF(ISERROR(MATCH(A514,tbWS_2[EU_ID],0)),ws3_matching_error_msg,F514*IF(D514="Y",1,1-E514)*INDEX(tbWS_2[Activity],MATCH(A514,tbWS_2[EU_ID],0))))</f>
        <v/>
      </c>
      <c r="J514" s="44" t="str">
        <f t="shared" si="17"/>
        <v/>
      </c>
      <c r="K514" s="252" t="str">
        <f>IF(B514="","",IF(ISNA(VLOOKUP(J514,$J$8:K513,1,FALSE)),MAX($K$8:K513)+1,0))</f>
        <v/>
      </c>
      <c r="L514" s="252">
        <f>_xlfn.XLOOKUP(B514,'DEQ TAC List'!$B$3:$B$609,'DEQ TAC List'!$I$3:$I$609,"")</f>
        <v>0</v>
      </c>
    </row>
    <row r="515" spans="1:12" x14ac:dyDescent="0.25">
      <c r="A515" s="51"/>
      <c r="B515" s="195"/>
      <c r="C515" s="192" t="str">
        <f t="shared" si="16"/>
        <v/>
      </c>
      <c r="D515" s="193"/>
      <c r="E515" s="194"/>
      <c r="F515" s="234"/>
      <c r="G515" s="51"/>
      <c r="H515" s="66"/>
      <c r="I515" s="240" t="str">
        <f>IF(A515="",IF(CONCATENATE(B515,C515,D515,E515,F515,G515,H515)="","",ws3_EU_ID_blank),IF(ISERROR(MATCH(A515,tbWS_2[EU_ID],0)),ws3_matching_error_msg,F515*IF(D515="Y",1,1-E515)*INDEX(tbWS_2[Activity],MATCH(A515,tbWS_2[EU_ID],0))))</f>
        <v/>
      </c>
      <c r="J515" s="44" t="str">
        <f t="shared" si="17"/>
        <v/>
      </c>
      <c r="K515" s="252" t="str">
        <f>IF(B515="","",IF(ISNA(VLOOKUP(J515,$J$8:K514,1,FALSE)),MAX($K$8:K514)+1,0))</f>
        <v/>
      </c>
      <c r="L515" s="252">
        <f>_xlfn.XLOOKUP(B515,'DEQ TAC List'!$B$3:$B$609,'DEQ TAC List'!$I$3:$I$609,"")</f>
        <v>0</v>
      </c>
    </row>
    <row r="516" spans="1:12" x14ac:dyDescent="0.25">
      <c r="A516" s="51"/>
      <c r="B516" s="195"/>
      <c r="C516" s="192" t="str">
        <f t="shared" si="16"/>
        <v/>
      </c>
      <c r="D516" s="193"/>
      <c r="E516" s="194"/>
      <c r="F516" s="234"/>
      <c r="G516" s="51"/>
      <c r="H516" s="66"/>
      <c r="I516" s="240" t="str">
        <f>IF(A516="",IF(CONCATENATE(B516,C516,D516,E516,F516,G516,H516)="","",ws3_EU_ID_blank),IF(ISERROR(MATCH(A516,tbWS_2[EU_ID],0)),ws3_matching_error_msg,F516*IF(D516="Y",1,1-E516)*INDEX(tbWS_2[Activity],MATCH(A516,tbWS_2[EU_ID],0))))</f>
        <v/>
      </c>
      <c r="J516" s="44" t="str">
        <f t="shared" si="17"/>
        <v/>
      </c>
      <c r="K516" s="252" t="str">
        <f>IF(B516="","",IF(ISNA(VLOOKUP(J516,$J$8:K515,1,FALSE)),MAX($K$8:K515)+1,0))</f>
        <v/>
      </c>
      <c r="L516" s="252">
        <f>_xlfn.XLOOKUP(B516,'DEQ TAC List'!$B$3:$B$609,'DEQ TAC List'!$I$3:$I$609,"")</f>
        <v>0</v>
      </c>
    </row>
    <row r="517" spans="1:12" x14ac:dyDescent="0.25">
      <c r="A517" s="51"/>
      <c r="B517" s="195"/>
      <c r="C517" s="192" t="str">
        <f t="shared" si="16"/>
        <v/>
      </c>
      <c r="D517" s="193"/>
      <c r="E517" s="194"/>
      <c r="F517" s="234"/>
      <c r="G517" s="51"/>
      <c r="H517" s="66"/>
      <c r="I517" s="240" t="str">
        <f>IF(A517="",IF(CONCATENATE(B517,C517,D517,E517,F517,G517,H517)="","",ws3_EU_ID_blank),IF(ISERROR(MATCH(A517,tbWS_2[EU_ID],0)),ws3_matching_error_msg,F517*IF(D517="Y",1,1-E517)*INDEX(tbWS_2[Activity],MATCH(A517,tbWS_2[EU_ID],0))))</f>
        <v/>
      </c>
      <c r="J517" s="44" t="str">
        <f t="shared" si="17"/>
        <v/>
      </c>
      <c r="K517" s="252" t="str">
        <f>IF(B517="","",IF(ISNA(VLOOKUP(J517,$J$8:K516,1,FALSE)),MAX($K$8:K516)+1,0))</f>
        <v/>
      </c>
      <c r="L517" s="252">
        <f>_xlfn.XLOOKUP(B517,'DEQ TAC List'!$B$3:$B$609,'DEQ TAC List'!$I$3:$I$609,"")</f>
        <v>0</v>
      </c>
    </row>
    <row r="518" spans="1:12" x14ac:dyDescent="0.25">
      <c r="A518" s="51"/>
      <c r="B518" s="195"/>
      <c r="C518" s="192" t="str">
        <f t="shared" si="16"/>
        <v/>
      </c>
      <c r="D518" s="193"/>
      <c r="E518" s="194"/>
      <c r="F518" s="234"/>
      <c r="G518" s="51"/>
      <c r="H518" s="66"/>
      <c r="I518" s="240" t="str">
        <f>IF(A518="",IF(CONCATENATE(B518,C518,D518,E518,F518,G518,H518)="","",ws3_EU_ID_blank),IF(ISERROR(MATCH(A518,tbWS_2[EU_ID],0)),ws3_matching_error_msg,F518*IF(D518="Y",1,1-E518)*INDEX(tbWS_2[Activity],MATCH(A518,tbWS_2[EU_ID],0))))</f>
        <v/>
      </c>
      <c r="J518" s="44" t="str">
        <f t="shared" si="17"/>
        <v/>
      </c>
      <c r="K518" s="252" t="str">
        <f>IF(B518="","",IF(ISNA(VLOOKUP(J518,$J$8:K517,1,FALSE)),MAX($K$8:K517)+1,0))</f>
        <v/>
      </c>
      <c r="L518" s="252">
        <f>_xlfn.XLOOKUP(B518,'DEQ TAC List'!$B$3:$B$609,'DEQ TAC List'!$I$3:$I$609,"")</f>
        <v>0</v>
      </c>
    </row>
    <row r="519" spans="1:12" x14ac:dyDescent="0.25">
      <c r="A519" s="51"/>
      <c r="B519" s="195"/>
      <c r="C519" s="192" t="str">
        <f t="shared" si="16"/>
        <v/>
      </c>
      <c r="D519" s="193"/>
      <c r="E519" s="194"/>
      <c r="F519" s="234"/>
      <c r="G519" s="51"/>
      <c r="H519" s="66"/>
      <c r="I519" s="240" t="str">
        <f>IF(A519="",IF(CONCATENATE(B519,C519,D519,E519,F519,G519,H519)="","",ws3_EU_ID_blank),IF(ISERROR(MATCH(A519,tbWS_2[EU_ID],0)),ws3_matching_error_msg,F519*IF(D519="Y",1,1-E519)*INDEX(tbWS_2[Activity],MATCH(A519,tbWS_2[EU_ID],0))))</f>
        <v/>
      </c>
      <c r="J519" s="44" t="str">
        <f t="shared" si="17"/>
        <v/>
      </c>
      <c r="K519" s="252" t="str">
        <f>IF(B519="","",IF(ISNA(VLOOKUP(J519,$J$8:K518,1,FALSE)),MAX($K$8:K518)+1,0))</f>
        <v/>
      </c>
      <c r="L519" s="252">
        <f>_xlfn.XLOOKUP(B519,'DEQ TAC List'!$B$3:$B$609,'DEQ TAC List'!$I$3:$I$609,"")</f>
        <v>0</v>
      </c>
    </row>
    <row r="520" spans="1:12" x14ac:dyDescent="0.25">
      <c r="A520" s="51"/>
      <c r="B520" s="195"/>
      <c r="C520" s="192" t="str">
        <f t="shared" si="16"/>
        <v/>
      </c>
      <c r="D520" s="193"/>
      <c r="E520" s="194"/>
      <c r="F520" s="234"/>
      <c r="G520" s="51"/>
      <c r="H520" s="66"/>
      <c r="I520" s="240" t="str">
        <f>IF(A520="",IF(CONCATENATE(B520,C520,D520,E520,F520,G520,H520)="","",ws3_EU_ID_blank),IF(ISERROR(MATCH(A520,tbWS_2[EU_ID],0)),ws3_matching_error_msg,F520*IF(D520="Y",1,1-E520)*INDEX(tbWS_2[Activity],MATCH(A520,tbWS_2[EU_ID],0))))</f>
        <v/>
      </c>
      <c r="J520" s="44" t="str">
        <f t="shared" si="17"/>
        <v/>
      </c>
      <c r="K520" s="252" t="str">
        <f>IF(B520="","",IF(ISNA(VLOOKUP(J520,$J$8:K519,1,FALSE)),MAX($K$8:K519)+1,0))</f>
        <v/>
      </c>
      <c r="L520" s="252">
        <f>_xlfn.XLOOKUP(B520,'DEQ TAC List'!$B$3:$B$609,'DEQ TAC List'!$I$3:$I$609,"")</f>
        <v>0</v>
      </c>
    </row>
    <row r="521" spans="1:12" x14ac:dyDescent="0.25">
      <c r="A521" s="51"/>
      <c r="B521" s="195"/>
      <c r="C521" s="192" t="str">
        <f t="shared" si="16"/>
        <v/>
      </c>
      <c r="D521" s="193"/>
      <c r="E521" s="194"/>
      <c r="F521" s="234"/>
      <c r="G521" s="51"/>
      <c r="H521" s="66"/>
      <c r="I521" s="240" t="str">
        <f>IF(A521="",IF(CONCATENATE(B521,C521,D521,E521,F521,G521,H521)="","",ws3_EU_ID_blank),IF(ISERROR(MATCH(A521,tbWS_2[EU_ID],0)),ws3_matching_error_msg,F521*IF(D521="Y",1,1-E521)*INDEX(tbWS_2[Activity],MATCH(A521,tbWS_2[EU_ID],0))))</f>
        <v/>
      </c>
      <c r="J521" s="44" t="str">
        <f t="shared" si="17"/>
        <v/>
      </c>
      <c r="K521" s="252" t="str">
        <f>IF(B521="","",IF(ISNA(VLOOKUP(J521,$J$8:K520,1,FALSE)),MAX($K$8:K520)+1,0))</f>
        <v/>
      </c>
      <c r="L521" s="252">
        <f>_xlfn.XLOOKUP(B521,'DEQ TAC List'!$B$3:$B$609,'DEQ TAC List'!$I$3:$I$609,"")</f>
        <v>0</v>
      </c>
    </row>
    <row r="522" spans="1:12" x14ac:dyDescent="0.25">
      <c r="A522" s="51"/>
      <c r="B522" s="195"/>
      <c r="C522" s="192" t="str">
        <f t="shared" si="16"/>
        <v/>
      </c>
      <c r="D522" s="193"/>
      <c r="E522" s="194"/>
      <c r="F522" s="234"/>
      <c r="G522" s="51"/>
      <c r="H522" s="66"/>
      <c r="I522" s="240" t="str">
        <f>IF(A522="",IF(CONCATENATE(B522,C522,D522,E522,F522,G522,H522)="","",ws3_EU_ID_blank),IF(ISERROR(MATCH(A522,tbWS_2[EU_ID],0)),ws3_matching_error_msg,F522*IF(D522="Y",1,1-E522)*INDEX(tbWS_2[Activity],MATCH(A522,tbWS_2[EU_ID],0))))</f>
        <v/>
      </c>
      <c r="J522" s="44" t="str">
        <f t="shared" si="17"/>
        <v/>
      </c>
      <c r="K522" s="252" t="str">
        <f>IF(B522="","",IF(ISNA(VLOOKUP(J522,$J$8:K521,1,FALSE)),MAX($K$8:K521)+1,0))</f>
        <v/>
      </c>
      <c r="L522" s="252">
        <f>_xlfn.XLOOKUP(B522,'DEQ TAC List'!$B$3:$B$609,'DEQ TAC List'!$I$3:$I$609,"")</f>
        <v>0</v>
      </c>
    </row>
    <row r="523" spans="1:12" x14ac:dyDescent="0.25">
      <c r="A523" s="51"/>
      <c r="B523" s="195"/>
      <c r="C523" s="192" t="str">
        <f t="shared" si="16"/>
        <v/>
      </c>
      <c r="D523" s="193"/>
      <c r="E523" s="194"/>
      <c r="F523" s="234"/>
      <c r="G523" s="51"/>
      <c r="H523" s="66"/>
      <c r="I523" s="240" t="str">
        <f>IF(A523="",IF(CONCATENATE(B523,C523,D523,E523,F523,G523,H523)="","",ws3_EU_ID_blank),IF(ISERROR(MATCH(A523,tbWS_2[EU_ID],0)),ws3_matching_error_msg,F523*IF(D523="Y",1,1-E523)*INDEX(tbWS_2[Activity],MATCH(A523,tbWS_2[EU_ID],0))))</f>
        <v/>
      </c>
      <c r="J523" s="44" t="str">
        <f t="shared" si="17"/>
        <v/>
      </c>
      <c r="K523" s="252" t="str">
        <f>IF(B523="","",IF(ISNA(VLOOKUP(J523,$J$8:K522,1,FALSE)),MAX($K$8:K522)+1,0))</f>
        <v/>
      </c>
      <c r="L523" s="252">
        <f>_xlfn.XLOOKUP(B523,'DEQ TAC List'!$B$3:$B$609,'DEQ TAC List'!$I$3:$I$609,"")</f>
        <v>0</v>
      </c>
    </row>
    <row r="524" spans="1:12" x14ac:dyDescent="0.25">
      <c r="A524" s="51"/>
      <c r="B524" s="195"/>
      <c r="C524" s="192" t="str">
        <f t="shared" si="16"/>
        <v/>
      </c>
      <c r="D524" s="193"/>
      <c r="E524" s="194"/>
      <c r="F524" s="234"/>
      <c r="G524" s="51"/>
      <c r="H524" s="66"/>
      <c r="I524" s="240" t="str">
        <f>IF(A524="",IF(CONCATENATE(B524,C524,D524,E524,F524,G524,H524)="","",ws3_EU_ID_blank),IF(ISERROR(MATCH(A524,tbWS_2[EU_ID],0)),ws3_matching_error_msg,F524*IF(D524="Y",1,1-E524)*INDEX(tbWS_2[Activity],MATCH(A524,tbWS_2[EU_ID],0))))</f>
        <v/>
      </c>
      <c r="J524" s="44" t="str">
        <f t="shared" si="17"/>
        <v/>
      </c>
      <c r="K524" s="252" t="str">
        <f>IF(B524="","",IF(ISNA(VLOOKUP(J524,$J$8:K523,1,FALSE)),MAX($K$8:K523)+1,0))</f>
        <v/>
      </c>
      <c r="L524" s="252">
        <f>_xlfn.XLOOKUP(B524,'DEQ TAC List'!$B$3:$B$609,'DEQ TAC List'!$I$3:$I$609,"")</f>
        <v>0</v>
      </c>
    </row>
    <row r="525" spans="1:12" x14ac:dyDescent="0.25">
      <c r="A525" s="51"/>
      <c r="B525" s="195"/>
      <c r="C525" s="192" t="str">
        <f t="shared" si="16"/>
        <v/>
      </c>
      <c r="D525" s="193"/>
      <c r="E525" s="194"/>
      <c r="F525" s="234"/>
      <c r="G525" s="51"/>
      <c r="H525" s="66"/>
      <c r="I525" s="240" t="str">
        <f>IF(A525="",IF(CONCATENATE(B525,C525,D525,E525,F525,G525,H525)="","",ws3_EU_ID_blank),IF(ISERROR(MATCH(A525,tbWS_2[EU_ID],0)),ws3_matching_error_msg,F525*IF(D525="Y",1,1-E525)*INDEX(tbWS_2[Activity],MATCH(A525,tbWS_2[EU_ID],0))))</f>
        <v/>
      </c>
      <c r="J525" s="44" t="str">
        <f t="shared" si="17"/>
        <v/>
      </c>
      <c r="K525" s="252" t="str">
        <f>IF(B525="","",IF(ISNA(VLOOKUP(J525,$J$8:K524,1,FALSE)),MAX($K$8:K524)+1,0))</f>
        <v/>
      </c>
      <c r="L525" s="252">
        <f>_xlfn.XLOOKUP(B525,'DEQ TAC List'!$B$3:$B$609,'DEQ TAC List'!$I$3:$I$609,"")</f>
        <v>0</v>
      </c>
    </row>
    <row r="526" spans="1:12" x14ac:dyDescent="0.25">
      <c r="A526" s="51"/>
      <c r="B526" s="195"/>
      <c r="C526" s="192" t="str">
        <f t="shared" si="16"/>
        <v/>
      </c>
      <c r="D526" s="193"/>
      <c r="E526" s="194"/>
      <c r="F526" s="234"/>
      <c r="G526" s="51"/>
      <c r="H526" s="66"/>
      <c r="I526" s="240" t="str">
        <f>IF(A526="",IF(CONCATENATE(B526,C526,D526,E526,F526,G526,H526)="","",ws3_EU_ID_blank),IF(ISERROR(MATCH(A526,tbWS_2[EU_ID],0)),ws3_matching_error_msg,F526*IF(D526="Y",1,1-E526)*INDEX(tbWS_2[Activity],MATCH(A526,tbWS_2[EU_ID],0))))</f>
        <v/>
      </c>
      <c r="J526" s="44" t="str">
        <f t="shared" si="17"/>
        <v/>
      </c>
      <c r="K526" s="252" t="str">
        <f>IF(B526="","",IF(ISNA(VLOOKUP(J526,$J$8:K525,1,FALSE)),MAX($K$8:K525)+1,0))</f>
        <v/>
      </c>
      <c r="L526" s="252">
        <f>_xlfn.XLOOKUP(B526,'DEQ TAC List'!$B$3:$B$609,'DEQ TAC List'!$I$3:$I$609,"")</f>
        <v>0</v>
      </c>
    </row>
    <row r="527" spans="1:12" x14ac:dyDescent="0.25">
      <c r="A527" s="51"/>
      <c r="B527" s="195"/>
      <c r="C527" s="192" t="str">
        <f t="shared" si="16"/>
        <v/>
      </c>
      <c r="D527" s="193"/>
      <c r="E527" s="194"/>
      <c r="F527" s="234"/>
      <c r="G527" s="51"/>
      <c r="H527" s="66"/>
      <c r="I527" s="240" t="str">
        <f>IF(A527="",IF(CONCATENATE(B527,C527,D527,E527,F527,G527,H527)="","",ws3_EU_ID_blank),IF(ISERROR(MATCH(A527,tbWS_2[EU_ID],0)),ws3_matching_error_msg,F527*IF(D527="Y",1,1-E527)*INDEX(tbWS_2[Activity],MATCH(A527,tbWS_2[EU_ID],0))))</f>
        <v/>
      </c>
      <c r="J527" s="44" t="str">
        <f t="shared" si="17"/>
        <v/>
      </c>
      <c r="K527" s="252" t="str">
        <f>IF(B527="","",IF(ISNA(VLOOKUP(J527,$J$8:K526,1,FALSE)),MAX($K$8:K526)+1,0))</f>
        <v/>
      </c>
      <c r="L527" s="252">
        <f>_xlfn.XLOOKUP(B527,'DEQ TAC List'!$B$3:$B$609,'DEQ TAC List'!$I$3:$I$609,"")</f>
        <v>0</v>
      </c>
    </row>
    <row r="528" spans="1:12" x14ac:dyDescent="0.25">
      <c r="A528" s="51"/>
      <c r="B528" s="195"/>
      <c r="C528" s="192" t="str">
        <f t="shared" si="16"/>
        <v/>
      </c>
      <c r="D528" s="193"/>
      <c r="E528" s="194"/>
      <c r="F528" s="234"/>
      <c r="G528" s="51"/>
      <c r="H528" s="66"/>
      <c r="I528" s="240" t="str">
        <f>IF(A528="",IF(CONCATENATE(B528,C528,D528,E528,F528,G528,H528)="","",ws3_EU_ID_blank),IF(ISERROR(MATCH(A528,tbWS_2[EU_ID],0)),ws3_matching_error_msg,F528*IF(D528="Y",1,1-E528)*INDEX(tbWS_2[Activity],MATCH(A528,tbWS_2[EU_ID],0))))</f>
        <v/>
      </c>
      <c r="J528" s="44" t="str">
        <f t="shared" si="17"/>
        <v/>
      </c>
      <c r="K528" s="252" t="str">
        <f>IF(B528="","",IF(ISNA(VLOOKUP(J528,$J$8:K527,1,FALSE)),MAX($K$8:K527)+1,0))</f>
        <v/>
      </c>
      <c r="L528" s="252">
        <f>_xlfn.XLOOKUP(B528,'DEQ TAC List'!$B$3:$B$609,'DEQ TAC List'!$I$3:$I$609,"")</f>
        <v>0</v>
      </c>
    </row>
    <row r="529" spans="1:12" x14ac:dyDescent="0.25">
      <c r="A529" s="51"/>
      <c r="B529" s="195"/>
      <c r="C529" s="192" t="str">
        <f t="shared" si="16"/>
        <v/>
      </c>
      <c r="D529" s="193"/>
      <c r="E529" s="194"/>
      <c r="F529" s="234"/>
      <c r="G529" s="51"/>
      <c r="H529" s="66"/>
      <c r="I529" s="240" t="str">
        <f>IF(A529="",IF(CONCATENATE(B529,C529,D529,E529,F529,G529,H529)="","",ws3_EU_ID_blank),IF(ISERROR(MATCH(A529,tbWS_2[EU_ID],0)),ws3_matching_error_msg,F529*IF(D529="Y",1,1-E529)*INDEX(tbWS_2[Activity],MATCH(A529,tbWS_2[EU_ID],0))))</f>
        <v/>
      </c>
      <c r="J529" s="44" t="str">
        <f t="shared" si="17"/>
        <v/>
      </c>
      <c r="K529" s="252" t="str">
        <f>IF(B529="","",IF(ISNA(VLOOKUP(J529,$J$8:K528,1,FALSE)),MAX($K$8:K528)+1,0))</f>
        <v/>
      </c>
      <c r="L529" s="252">
        <f>_xlfn.XLOOKUP(B529,'DEQ TAC List'!$B$3:$B$609,'DEQ TAC List'!$I$3:$I$609,"")</f>
        <v>0</v>
      </c>
    </row>
    <row r="530" spans="1:12" x14ac:dyDescent="0.25">
      <c r="A530" s="51"/>
      <c r="B530" s="195"/>
      <c r="C530" s="192" t="str">
        <f t="shared" si="16"/>
        <v/>
      </c>
      <c r="D530" s="193"/>
      <c r="E530" s="194"/>
      <c r="F530" s="234"/>
      <c r="G530" s="51"/>
      <c r="H530" s="66"/>
      <c r="I530" s="240" t="str">
        <f>IF(A530="",IF(CONCATENATE(B530,C530,D530,E530,F530,G530,H530)="","",ws3_EU_ID_blank),IF(ISERROR(MATCH(A530,tbWS_2[EU_ID],0)),ws3_matching_error_msg,F530*IF(D530="Y",1,1-E530)*INDEX(tbWS_2[Activity],MATCH(A530,tbWS_2[EU_ID],0))))</f>
        <v/>
      </c>
      <c r="J530" s="44" t="str">
        <f t="shared" si="17"/>
        <v/>
      </c>
      <c r="K530" s="252" t="str">
        <f>IF(B530="","",IF(ISNA(VLOOKUP(J530,$J$8:K529,1,FALSE)),MAX($K$8:K529)+1,0))</f>
        <v/>
      </c>
      <c r="L530" s="252">
        <f>_xlfn.XLOOKUP(B530,'DEQ TAC List'!$B$3:$B$609,'DEQ TAC List'!$I$3:$I$609,"")</f>
        <v>0</v>
      </c>
    </row>
    <row r="531" spans="1:12" x14ac:dyDescent="0.25">
      <c r="A531" s="51"/>
      <c r="B531" s="195"/>
      <c r="C531" s="192" t="str">
        <f t="shared" si="16"/>
        <v/>
      </c>
      <c r="D531" s="193"/>
      <c r="E531" s="194"/>
      <c r="F531" s="234"/>
      <c r="G531" s="51"/>
      <c r="H531" s="66"/>
      <c r="I531" s="240" t="str">
        <f>IF(A531="",IF(CONCATENATE(B531,C531,D531,E531,F531,G531,H531)="","",ws3_EU_ID_blank),IF(ISERROR(MATCH(A531,tbWS_2[EU_ID],0)),ws3_matching_error_msg,F531*IF(D531="Y",1,1-E531)*INDEX(tbWS_2[Activity],MATCH(A531,tbWS_2[EU_ID],0))))</f>
        <v/>
      </c>
      <c r="J531" s="44" t="str">
        <f t="shared" si="17"/>
        <v/>
      </c>
      <c r="K531" s="252" t="str">
        <f>IF(B531="","",IF(ISNA(VLOOKUP(J531,$J$8:K530,1,FALSE)),MAX($K$8:K530)+1,0))</f>
        <v/>
      </c>
      <c r="L531" s="252">
        <f>_xlfn.XLOOKUP(B531,'DEQ TAC List'!$B$3:$B$609,'DEQ TAC List'!$I$3:$I$609,"")</f>
        <v>0</v>
      </c>
    </row>
    <row r="532" spans="1:12" x14ac:dyDescent="0.25">
      <c r="A532" s="51"/>
      <c r="B532" s="195"/>
      <c r="C532" s="192" t="str">
        <f t="shared" si="16"/>
        <v/>
      </c>
      <c r="D532" s="193"/>
      <c r="E532" s="194"/>
      <c r="F532" s="234"/>
      <c r="G532" s="51"/>
      <c r="H532" s="66"/>
      <c r="I532" s="240" t="str">
        <f>IF(A532="",IF(CONCATENATE(B532,C532,D532,E532,F532,G532,H532)="","",ws3_EU_ID_blank),IF(ISERROR(MATCH(A532,tbWS_2[EU_ID],0)),ws3_matching_error_msg,F532*IF(D532="Y",1,1-E532)*INDEX(tbWS_2[Activity],MATCH(A532,tbWS_2[EU_ID],0))))</f>
        <v/>
      </c>
      <c r="J532" s="44" t="str">
        <f t="shared" si="17"/>
        <v/>
      </c>
      <c r="K532" s="252" t="str">
        <f>IF(B532="","",IF(ISNA(VLOOKUP(J532,$J$8:K531,1,FALSE)),MAX($K$8:K531)+1,0))</f>
        <v/>
      </c>
      <c r="L532" s="252">
        <f>_xlfn.XLOOKUP(B532,'DEQ TAC List'!$B$3:$B$609,'DEQ TAC List'!$I$3:$I$609,"")</f>
        <v>0</v>
      </c>
    </row>
    <row r="533" spans="1:12" x14ac:dyDescent="0.25">
      <c r="A533" s="51"/>
      <c r="B533" s="195"/>
      <c r="C533" s="192" t="str">
        <f t="shared" si="16"/>
        <v/>
      </c>
      <c r="D533" s="193"/>
      <c r="E533" s="194"/>
      <c r="F533" s="234"/>
      <c r="G533" s="51"/>
      <c r="H533" s="66"/>
      <c r="I533" s="240" t="str">
        <f>IF(A533="",IF(CONCATENATE(B533,C533,D533,E533,F533,G533,H533)="","",ws3_EU_ID_blank),IF(ISERROR(MATCH(A533,tbWS_2[EU_ID],0)),ws3_matching_error_msg,F533*IF(D533="Y",1,1-E533)*INDEX(tbWS_2[Activity],MATCH(A533,tbWS_2[EU_ID],0))))</f>
        <v/>
      </c>
      <c r="J533" s="44" t="str">
        <f t="shared" si="17"/>
        <v/>
      </c>
      <c r="K533" s="252" t="str">
        <f>IF(B533="","",IF(ISNA(VLOOKUP(J533,$J$8:K532,1,FALSE)),MAX($K$8:K532)+1,0))</f>
        <v/>
      </c>
      <c r="L533" s="252">
        <f>_xlfn.XLOOKUP(B533,'DEQ TAC List'!$B$3:$B$609,'DEQ TAC List'!$I$3:$I$609,"")</f>
        <v>0</v>
      </c>
    </row>
    <row r="534" spans="1:12" x14ac:dyDescent="0.25">
      <c r="A534" s="51"/>
      <c r="B534" s="195"/>
      <c r="C534" s="192" t="str">
        <f t="shared" si="16"/>
        <v/>
      </c>
      <c r="D534" s="193"/>
      <c r="E534" s="194"/>
      <c r="F534" s="234"/>
      <c r="G534" s="51"/>
      <c r="H534" s="66"/>
      <c r="I534" s="240" t="str">
        <f>IF(A534="",IF(CONCATENATE(B534,C534,D534,E534,F534,G534,H534)="","",ws3_EU_ID_blank),IF(ISERROR(MATCH(A534,tbWS_2[EU_ID],0)),ws3_matching_error_msg,F534*IF(D534="Y",1,1-E534)*INDEX(tbWS_2[Activity],MATCH(A534,tbWS_2[EU_ID],0))))</f>
        <v/>
      </c>
      <c r="J534" s="44" t="str">
        <f t="shared" si="17"/>
        <v/>
      </c>
      <c r="K534" s="252" t="str">
        <f>IF(B534="","",IF(ISNA(VLOOKUP(J534,$J$8:K533,1,FALSE)),MAX($K$8:K533)+1,0))</f>
        <v/>
      </c>
      <c r="L534" s="252">
        <f>_xlfn.XLOOKUP(B534,'DEQ TAC List'!$B$3:$B$609,'DEQ TAC List'!$I$3:$I$609,"")</f>
        <v>0</v>
      </c>
    </row>
    <row r="535" spans="1:12" x14ac:dyDescent="0.25">
      <c r="A535" s="51"/>
      <c r="B535" s="195"/>
      <c r="C535" s="192" t="str">
        <f t="shared" si="16"/>
        <v/>
      </c>
      <c r="D535" s="193"/>
      <c r="E535" s="194"/>
      <c r="F535" s="234"/>
      <c r="G535" s="51"/>
      <c r="H535" s="66"/>
      <c r="I535" s="240" t="str">
        <f>IF(A535="",IF(CONCATENATE(B535,C535,D535,E535,F535,G535,H535)="","",ws3_EU_ID_blank),IF(ISERROR(MATCH(A535,tbWS_2[EU_ID],0)),ws3_matching_error_msg,F535*IF(D535="Y",1,1-E535)*INDEX(tbWS_2[Activity],MATCH(A535,tbWS_2[EU_ID],0))))</f>
        <v/>
      </c>
      <c r="J535" s="44" t="str">
        <f t="shared" si="17"/>
        <v/>
      </c>
      <c r="K535" s="252" t="str">
        <f>IF(B535="","",IF(ISNA(VLOOKUP(J535,$J$8:K534,1,FALSE)),MAX($K$8:K534)+1,0))</f>
        <v/>
      </c>
      <c r="L535" s="252">
        <f>_xlfn.XLOOKUP(B535,'DEQ TAC List'!$B$3:$B$609,'DEQ TAC List'!$I$3:$I$609,"")</f>
        <v>0</v>
      </c>
    </row>
    <row r="536" spans="1:12" x14ac:dyDescent="0.25">
      <c r="A536" s="51"/>
      <c r="B536" s="195"/>
      <c r="C536" s="192" t="str">
        <f t="shared" si="16"/>
        <v/>
      </c>
      <c r="D536" s="193"/>
      <c r="E536" s="194"/>
      <c r="F536" s="234"/>
      <c r="G536" s="51"/>
      <c r="H536" s="66"/>
      <c r="I536" s="240" t="str">
        <f>IF(A536="",IF(CONCATENATE(B536,C536,D536,E536,F536,G536,H536)="","",ws3_EU_ID_blank),IF(ISERROR(MATCH(A536,tbWS_2[EU_ID],0)),ws3_matching_error_msg,F536*IF(D536="Y",1,1-E536)*INDEX(tbWS_2[Activity],MATCH(A536,tbWS_2[EU_ID],0))))</f>
        <v/>
      </c>
      <c r="J536" s="44" t="str">
        <f t="shared" si="17"/>
        <v/>
      </c>
      <c r="K536" s="252" t="str">
        <f>IF(B536="","",IF(ISNA(VLOOKUP(J536,$J$8:K535,1,FALSE)),MAX($K$8:K535)+1,0))</f>
        <v/>
      </c>
      <c r="L536" s="252">
        <f>_xlfn.XLOOKUP(B536,'DEQ TAC List'!$B$3:$B$609,'DEQ TAC List'!$I$3:$I$609,"")</f>
        <v>0</v>
      </c>
    </row>
    <row r="537" spans="1:12" x14ac:dyDescent="0.25">
      <c r="A537" s="51"/>
      <c r="B537" s="195"/>
      <c r="C537" s="192" t="str">
        <f t="shared" si="16"/>
        <v/>
      </c>
      <c r="D537" s="193"/>
      <c r="E537" s="194"/>
      <c r="F537" s="234"/>
      <c r="G537" s="51"/>
      <c r="H537" s="66"/>
      <c r="I537" s="240" t="str">
        <f>IF(A537="",IF(CONCATENATE(B537,C537,D537,E537,F537,G537,H537)="","",ws3_EU_ID_blank),IF(ISERROR(MATCH(A537,tbWS_2[EU_ID],0)),ws3_matching_error_msg,F537*IF(D537="Y",1,1-E537)*INDEX(tbWS_2[Activity],MATCH(A537,tbWS_2[EU_ID],0))))</f>
        <v/>
      </c>
      <c r="J537" s="44" t="str">
        <f t="shared" si="17"/>
        <v/>
      </c>
      <c r="K537" s="252" t="str">
        <f>IF(B537="","",IF(ISNA(VLOOKUP(J537,$J$8:K536,1,FALSE)),MAX($K$8:K536)+1,0))</f>
        <v/>
      </c>
      <c r="L537" s="252">
        <f>_xlfn.XLOOKUP(B537,'DEQ TAC List'!$B$3:$B$609,'DEQ TAC List'!$I$3:$I$609,"")</f>
        <v>0</v>
      </c>
    </row>
    <row r="538" spans="1:12" x14ac:dyDescent="0.25">
      <c r="A538" s="51"/>
      <c r="B538" s="195"/>
      <c r="C538" s="192" t="str">
        <f t="shared" si="16"/>
        <v/>
      </c>
      <c r="D538" s="193"/>
      <c r="E538" s="194"/>
      <c r="F538" s="234"/>
      <c r="G538" s="51"/>
      <c r="H538" s="66"/>
      <c r="I538" s="240" t="str">
        <f>IF(A538="",IF(CONCATENATE(B538,C538,D538,E538,F538,G538,H538)="","",ws3_EU_ID_blank),IF(ISERROR(MATCH(A538,tbWS_2[EU_ID],0)),ws3_matching_error_msg,F538*IF(D538="Y",1,1-E538)*INDEX(tbWS_2[Activity],MATCH(A538,tbWS_2[EU_ID],0))))</f>
        <v/>
      </c>
      <c r="J538" s="44" t="str">
        <f t="shared" si="17"/>
        <v/>
      </c>
      <c r="K538" s="252" t="str">
        <f>IF(B538="","",IF(ISNA(VLOOKUP(J538,$J$8:K537,1,FALSE)),MAX($K$8:K537)+1,0))</f>
        <v/>
      </c>
      <c r="L538" s="252">
        <f>_xlfn.XLOOKUP(B538,'DEQ TAC List'!$B$3:$B$609,'DEQ TAC List'!$I$3:$I$609,"")</f>
        <v>0</v>
      </c>
    </row>
    <row r="539" spans="1:12" x14ac:dyDescent="0.25">
      <c r="A539" s="51"/>
      <c r="B539" s="195"/>
      <c r="C539" s="192" t="str">
        <f t="shared" si="16"/>
        <v/>
      </c>
      <c r="D539" s="193"/>
      <c r="E539" s="194"/>
      <c r="F539" s="234"/>
      <c r="G539" s="51"/>
      <c r="H539" s="66"/>
      <c r="I539" s="240" t="str">
        <f>IF(A539="",IF(CONCATENATE(B539,C539,D539,E539,F539,G539,H539)="","",ws3_EU_ID_blank),IF(ISERROR(MATCH(A539,tbWS_2[EU_ID],0)),ws3_matching_error_msg,F539*IF(D539="Y",1,1-E539)*INDEX(tbWS_2[Activity],MATCH(A539,tbWS_2[EU_ID],0))))</f>
        <v/>
      </c>
      <c r="J539" s="44" t="str">
        <f t="shared" si="17"/>
        <v/>
      </c>
      <c r="K539" s="252" t="str">
        <f>IF(B539="","",IF(ISNA(VLOOKUP(J539,$J$8:K538,1,FALSE)),MAX($K$8:K538)+1,0))</f>
        <v/>
      </c>
      <c r="L539" s="252">
        <f>_xlfn.XLOOKUP(B539,'DEQ TAC List'!$B$3:$B$609,'DEQ TAC List'!$I$3:$I$609,"")</f>
        <v>0</v>
      </c>
    </row>
    <row r="540" spans="1:12" x14ac:dyDescent="0.25">
      <c r="A540" s="51"/>
      <c r="B540" s="195"/>
      <c r="C540" s="192" t="str">
        <f t="shared" si="16"/>
        <v/>
      </c>
      <c r="D540" s="193"/>
      <c r="E540" s="194"/>
      <c r="F540" s="234"/>
      <c r="G540" s="51"/>
      <c r="H540" s="66"/>
      <c r="I540" s="240" t="str">
        <f>IF(A540="",IF(CONCATENATE(B540,C540,D540,E540,F540,G540,H540)="","",ws3_EU_ID_blank),IF(ISERROR(MATCH(A540,tbWS_2[EU_ID],0)),ws3_matching_error_msg,F540*IF(D540="Y",1,1-E540)*INDEX(tbWS_2[Activity],MATCH(A540,tbWS_2[EU_ID],0))))</f>
        <v/>
      </c>
      <c r="J540" s="44" t="str">
        <f t="shared" si="17"/>
        <v/>
      </c>
      <c r="K540" s="252" t="str">
        <f>IF(B540="","",IF(ISNA(VLOOKUP(J540,$J$8:K539,1,FALSE)),MAX($K$8:K539)+1,0))</f>
        <v/>
      </c>
      <c r="L540" s="252">
        <f>_xlfn.XLOOKUP(B540,'DEQ TAC List'!$B$3:$B$609,'DEQ TAC List'!$I$3:$I$609,"")</f>
        <v>0</v>
      </c>
    </row>
    <row r="541" spans="1:12" x14ac:dyDescent="0.25">
      <c r="A541" s="51"/>
      <c r="B541" s="195"/>
      <c r="C541" s="192" t="str">
        <f t="shared" si="16"/>
        <v/>
      </c>
      <c r="D541" s="193"/>
      <c r="E541" s="194"/>
      <c r="F541" s="234"/>
      <c r="G541" s="51"/>
      <c r="H541" s="66"/>
      <c r="I541" s="240" t="str">
        <f>IF(A541="",IF(CONCATENATE(B541,C541,D541,E541,F541,G541,H541)="","",ws3_EU_ID_blank),IF(ISERROR(MATCH(A541,tbWS_2[EU_ID],0)),ws3_matching_error_msg,F541*IF(D541="Y",1,1-E541)*INDEX(tbWS_2[Activity],MATCH(A541,tbWS_2[EU_ID],0))))</f>
        <v/>
      </c>
      <c r="J541" s="44" t="str">
        <f t="shared" si="17"/>
        <v/>
      </c>
      <c r="K541" s="252" t="str">
        <f>IF(B541="","",IF(ISNA(VLOOKUP(J541,$J$8:K540,1,FALSE)),MAX($K$8:K540)+1,0))</f>
        <v/>
      </c>
      <c r="L541" s="252">
        <f>_xlfn.XLOOKUP(B541,'DEQ TAC List'!$B$3:$B$609,'DEQ TAC List'!$I$3:$I$609,"")</f>
        <v>0</v>
      </c>
    </row>
    <row r="542" spans="1:12" x14ac:dyDescent="0.25">
      <c r="A542" s="51"/>
      <c r="B542" s="195"/>
      <c r="C542" s="192" t="str">
        <f t="shared" si="16"/>
        <v/>
      </c>
      <c r="D542" s="193"/>
      <c r="E542" s="194"/>
      <c r="F542" s="234"/>
      <c r="G542" s="51"/>
      <c r="H542" s="66"/>
      <c r="I542" s="240" t="str">
        <f>IF(A542="",IF(CONCATENATE(B542,C542,D542,E542,F542,G542,H542)="","",ws3_EU_ID_blank),IF(ISERROR(MATCH(A542,tbWS_2[EU_ID],0)),ws3_matching_error_msg,F542*IF(D542="Y",1,1-E542)*INDEX(tbWS_2[Activity],MATCH(A542,tbWS_2[EU_ID],0))))</f>
        <v/>
      </c>
      <c r="J542" s="44" t="str">
        <f t="shared" si="17"/>
        <v/>
      </c>
      <c r="K542" s="252" t="str">
        <f>IF(B542="","",IF(ISNA(VLOOKUP(J542,$J$8:K541,1,FALSE)),MAX($K$8:K541)+1,0))</f>
        <v/>
      </c>
      <c r="L542" s="252">
        <f>_xlfn.XLOOKUP(B542,'DEQ TAC List'!$B$3:$B$609,'DEQ TAC List'!$I$3:$I$609,"")</f>
        <v>0</v>
      </c>
    </row>
    <row r="543" spans="1:12" x14ac:dyDescent="0.25">
      <c r="A543" s="51"/>
      <c r="B543" s="195"/>
      <c r="C543" s="192" t="str">
        <f t="shared" si="16"/>
        <v/>
      </c>
      <c r="D543" s="193"/>
      <c r="E543" s="194"/>
      <c r="F543" s="234"/>
      <c r="G543" s="51"/>
      <c r="H543" s="66"/>
      <c r="I543" s="240" t="str">
        <f>IF(A543="",IF(CONCATENATE(B543,C543,D543,E543,F543,G543,H543)="","",ws3_EU_ID_blank),IF(ISERROR(MATCH(A543,tbWS_2[EU_ID],0)),ws3_matching_error_msg,F543*IF(D543="Y",1,1-E543)*INDEX(tbWS_2[Activity],MATCH(A543,tbWS_2[EU_ID],0))))</f>
        <v/>
      </c>
      <c r="J543" s="44" t="str">
        <f t="shared" si="17"/>
        <v/>
      </c>
      <c r="K543" s="252" t="str">
        <f>IF(B543="","",IF(ISNA(VLOOKUP(J543,$J$8:K542,1,FALSE)),MAX($K$8:K542)+1,0))</f>
        <v/>
      </c>
      <c r="L543" s="252">
        <f>_xlfn.XLOOKUP(B543,'DEQ TAC List'!$B$3:$B$609,'DEQ TAC List'!$I$3:$I$609,"")</f>
        <v>0</v>
      </c>
    </row>
    <row r="544" spans="1:12" x14ac:dyDescent="0.25">
      <c r="A544" s="51"/>
      <c r="B544" s="195"/>
      <c r="C544" s="192" t="str">
        <f t="shared" si="16"/>
        <v/>
      </c>
      <c r="D544" s="193"/>
      <c r="E544" s="194"/>
      <c r="F544" s="234"/>
      <c r="G544" s="51"/>
      <c r="H544" s="66"/>
      <c r="I544" s="240" t="str">
        <f>IF(A544="",IF(CONCATENATE(B544,C544,D544,E544,F544,G544,H544)="","",ws3_EU_ID_blank),IF(ISERROR(MATCH(A544,tbWS_2[EU_ID],0)),ws3_matching_error_msg,F544*IF(D544="Y",1,1-E544)*INDEX(tbWS_2[Activity],MATCH(A544,tbWS_2[EU_ID],0))))</f>
        <v/>
      </c>
      <c r="J544" s="44" t="str">
        <f t="shared" si="17"/>
        <v/>
      </c>
      <c r="K544" s="252" t="str">
        <f>IF(B544="","",IF(ISNA(VLOOKUP(J544,$J$8:K543,1,FALSE)),MAX($K$8:K543)+1,0))</f>
        <v/>
      </c>
      <c r="L544" s="252">
        <f>_xlfn.XLOOKUP(B544,'DEQ TAC List'!$B$3:$B$609,'DEQ TAC List'!$I$3:$I$609,"")</f>
        <v>0</v>
      </c>
    </row>
    <row r="545" spans="1:12" x14ac:dyDescent="0.25">
      <c r="A545" s="51"/>
      <c r="B545" s="195"/>
      <c r="C545" s="192" t="str">
        <f t="shared" si="16"/>
        <v/>
      </c>
      <c r="D545" s="193"/>
      <c r="E545" s="194"/>
      <c r="F545" s="234"/>
      <c r="G545" s="51"/>
      <c r="H545" s="66"/>
      <c r="I545" s="240" t="str">
        <f>IF(A545="",IF(CONCATENATE(B545,C545,D545,E545,F545,G545,H545)="","",ws3_EU_ID_blank),IF(ISERROR(MATCH(A545,tbWS_2[EU_ID],0)),ws3_matching_error_msg,F545*IF(D545="Y",1,1-E545)*INDEX(tbWS_2[Activity],MATCH(A545,tbWS_2[EU_ID],0))))</f>
        <v/>
      </c>
      <c r="J545" s="44" t="str">
        <f t="shared" si="17"/>
        <v/>
      </c>
      <c r="K545" s="252" t="str">
        <f>IF(B545="","",IF(ISNA(VLOOKUP(J545,$J$8:K544,1,FALSE)),MAX($K$8:K544)+1,0))</f>
        <v/>
      </c>
      <c r="L545" s="252">
        <f>_xlfn.XLOOKUP(B545,'DEQ TAC List'!$B$3:$B$609,'DEQ TAC List'!$I$3:$I$609,"")</f>
        <v>0</v>
      </c>
    </row>
    <row r="546" spans="1:12" x14ac:dyDescent="0.25">
      <c r="A546" s="51"/>
      <c r="B546" s="195"/>
      <c r="C546" s="192" t="str">
        <f t="shared" si="16"/>
        <v/>
      </c>
      <c r="D546" s="193"/>
      <c r="E546" s="194"/>
      <c r="F546" s="234"/>
      <c r="G546" s="51"/>
      <c r="H546" s="66"/>
      <c r="I546" s="240" t="str">
        <f>IF(A546="",IF(CONCATENATE(B546,C546,D546,E546,F546,G546,H546)="","",ws3_EU_ID_blank),IF(ISERROR(MATCH(A546,tbWS_2[EU_ID],0)),ws3_matching_error_msg,F546*IF(D546="Y",1,1-E546)*INDEX(tbWS_2[Activity],MATCH(A546,tbWS_2[EU_ID],0))))</f>
        <v/>
      </c>
      <c r="J546" s="44" t="str">
        <f t="shared" si="17"/>
        <v/>
      </c>
      <c r="K546" s="252" t="str">
        <f>IF(B546="","",IF(ISNA(VLOOKUP(J546,$J$8:K545,1,FALSE)),MAX($K$8:K545)+1,0))</f>
        <v/>
      </c>
      <c r="L546" s="252">
        <f>_xlfn.XLOOKUP(B546,'DEQ TAC List'!$B$3:$B$609,'DEQ TAC List'!$I$3:$I$609,"")</f>
        <v>0</v>
      </c>
    </row>
    <row r="547" spans="1:12" x14ac:dyDescent="0.25">
      <c r="A547" s="51"/>
      <c r="B547" s="195"/>
      <c r="C547" s="192" t="str">
        <f t="shared" si="16"/>
        <v/>
      </c>
      <c r="D547" s="193"/>
      <c r="E547" s="194"/>
      <c r="F547" s="234"/>
      <c r="G547" s="51"/>
      <c r="H547" s="66"/>
      <c r="I547" s="240" t="str">
        <f>IF(A547="",IF(CONCATENATE(B547,C547,D547,E547,F547,G547,H547)="","",ws3_EU_ID_blank),IF(ISERROR(MATCH(A547,tbWS_2[EU_ID],0)),ws3_matching_error_msg,F547*IF(D547="Y",1,1-E547)*INDEX(tbWS_2[Activity],MATCH(A547,tbWS_2[EU_ID],0))))</f>
        <v/>
      </c>
      <c r="J547" s="44" t="str">
        <f t="shared" si="17"/>
        <v/>
      </c>
      <c r="K547" s="252" t="str">
        <f>IF(B547="","",IF(ISNA(VLOOKUP(J547,$J$8:K546,1,FALSE)),MAX($K$8:K546)+1,0))</f>
        <v/>
      </c>
      <c r="L547" s="252">
        <f>_xlfn.XLOOKUP(B547,'DEQ TAC List'!$B$3:$B$609,'DEQ TAC List'!$I$3:$I$609,"")</f>
        <v>0</v>
      </c>
    </row>
    <row r="548" spans="1:12" x14ac:dyDescent="0.25">
      <c r="A548" s="51"/>
      <c r="B548" s="195"/>
      <c r="C548" s="192" t="str">
        <f t="shared" si="16"/>
        <v/>
      </c>
      <c r="D548" s="193"/>
      <c r="E548" s="194"/>
      <c r="F548" s="234"/>
      <c r="G548" s="51"/>
      <c r="H548" s="66"/>
      <c r="I548" s="240" t="str">
        <f>IF(A548="",IF(CONCATENATE(B548,C548,D548,E548,F548,G548,H548)="","",ws3_EU_ID_blank),IF(ISERROR(MATCH(A548,tbWS_2[EU_ID],0)),ws3_matching_error_msg,F548*IF(D548="Y",1,1-E548)*INDEX(tbWS_2[Activity],MATCH(A548,tbWS_2[EU_ID],0))))</f>
        <v/>
      </c>
      <c r="J548" s="44" t="str">
        <f t="shared" si="17"/>
        <v/>
      </c>
      <c r="K548" s="252" t="str">
        <f>IF(B548="","",IF(ISNA(VLOOKUP(J548,$J$8:K547,1,FALSE)),MAX($K$8:K547)+1,0))</f>
        <v/>
      </c>
      <c r="L548" s="252">
        <f>_xlfn.XLOOKUP(B548,'DEQ TAC List'!$B$3:$B$609,'DEQ TAC List'!$I$3:$I$609,"")</f>
        <v>0</v>
      </c>
    </row>
    <row r="549" spans="1:12" x14ac:dyDescent="0.25">
      <c r="A549" s="51"/>
      <c r="B549" s="195"/>
      <c r="C549" s="192" t="str">
        <f t="shared" si="16"/>
        <v/>
      </c>
      <c r="D549" s="193"/>
      <c r="E549" s="194"/>
      <c r="F549" s="234"/>
      <c r="G549" s="51"/>
      <c r="H549" s="66"/>
      <c r="I549" s="240" t="str">
        <f>IF(A549="",IF(CONCATENATE(B549,C549,D549,E549,F549,G549,H549)="","",ws3_EU_ID_blank),IF(ISERROR(MATCH(A549,tbWS_2[EU_ID],0)),ws3_matching_error_msg,F549*IF(D549="Y",1,1-E549)*INDEX(tbWS_2[Activity],MATCH(A549,tbWS_2[EU_ID],0))))</f>
        <v/>
      </c>
      <c r="J549" s="44" t="str">
        <f t="shared" si="17"/>
        <v/>
      </c>
      <c r="K549" s="252" t="str">
        <f>IF(B549="","",IF(ISNA(VLOOKUP(J549,$J$8:K548,1,FALSE)),MAX($K$8:K548)+1,0))</f>
        <v/>
      </c>
      <c r="L549" s="252">
        <f>_xlfn.XLOOKUP(B549,'DEQ TAC List'!$B$3:$B$609,'DEQ TAC List'!$I$3:$I$609,"")</f>
        <v>0</v>
      </c>
    </row>
    <row r="550" spans="1:12" x14ac:dyDescent="0.25">
      <c r="A550" s="51"/>
      <c r="B550" s="195"/>
      <c r="C550" s="192" t="str">
        <f t="shared" si="16"/>
        <v/>
      </c>
      <c r="D550" s="193"/>
      <c r="E550" s="194"/>
      <c r="F550" s="234"/>
      <c r="G550" s="51"/>
      <c r="H550" s="66"/>
      <c r="I550" s="240" t="str">
        <f>IF(A550="",IF(CONCATENATE(B550,C550,D550,E550,F550,G550,H550)="","",ws3_EU_ID_blank),IF(ISERROR(MATCH(A550,tbWS_2[EU_ID],0)),ws3_matching_error_msg,F550*IF(D550="Y",1,1-E550)*INDEX(tbWS_2[Activity],MATCH(A550,tbWS_2[EU_ID],0))))</f>
        <v/>
      </c>
      <c r="J550" s="44" t="str">
        <f t="shared" si="17"/>
        <v/>
      </c>
      <c r="K550" s="252" t="str">
        <f>IF(B550="","",IF(ISNA(VLOOKUP(J550,$J$8:K549,1,FALSE)),MAX($K$8:K549)+1,0))</f>
        <v/>
      </c>
      <c r="L550" s="252">
        <f>_xlfn.XLOOKUP(B550,'DEQ TAC List'!$B$3:$B$609,'DEQ TAC List'!$I$3:$I$609,"")</f>
        <v>0</v>
      </c>
    </row>
    <row r="551" spans="1:12" x14ac:dyDescent="0.25">
      <c r="A551" s="51"/>
      <c r="B551" s="195"/>
      <c r="C551" s="192" t="str">
        <f t="shared" si="16"/>
        <v/>
      </c>
      <c r="D551" s="193"/>
      <c r="E551" s="194"/>
      <c r="F551" s="234"/>
      <c r="G551" s="51"/>
      <c r="H551" s="66"/>
      <c r="I551" s="240" t="str">
        <f>IF(A551="",IF(CONCATENATE(B551,C551,D551,E551,F551,G551,H551)="","",ws3_EU_ID_blank),IF(ISERROR(MATCH(A551,tbWS_2[EU_ID],0)),ws3_matching_error_msg,F551*IF(D551="Y",1,1-E551)*INDEX(tbWS_2[Activity],MATCH(A551,tbWS_2[EU_ID],0))))</f>
        <v/>
      </c>
      <c r="J551" s="44" t="str">
        <f t="shared" si="17"/>
        <v/>
      </c>
      <c r="K551" s="252" t="str">
        <f>IF(B551="","",IF(ISNA(VLOOKUP(J551,$J$8:K550,1,FALSE)),MAX($K$8:K550)+1,0))</f>
        <v/>
      </c>
      <c r="L551" s="252">
        <f>_xlfn.XLOOKUP(B551,'DEQ TAC List'!$B$3:$B$609,'DEQ TAC List'!$I$3:$I$609,"")</f>
        <v>0</v>
      </c>
    </row>
    <row r="552" spans="1:12" x14ac:dyDescent="0.25">
      <c r="A552" s="51"/>
      <c r="B552" s="195"/>
      <c r="C552" s="192" t="str">
        <f t="shared" si="16"/>
        <v/>
      </c>
      <c r="D552" s="193"/>
      <c r="E552" s="194"/>
      <c r="F552" s="234"/>
      <c r="G552" s="51"/>
      <c r="H552" s="66"/>
      <c r="I552" s="240" t="str">
        <f>IF(A552="",IF(CONCATENATE(B552,C552,D552,E552,F552,G552,H552)="","",ws3_EU_ID_blank),IF(ISERROR(MATCH(A552,tbWS_2[EU_ID],0)),ws3_matching_error_msg,F552*IF(D552="Y",1,1-E552)*INDEX(tbWS_2[Activity],MATCH(A552,tbWS_2[EU_ID],0))))</f>
        <v/>
      </c>
      <c r="J552" s="44" t="str">
        <f t="shared" si="17"/>
        <v/>
      </c>
      <c r="K552" s="252" t="str">
        <f>IF(B552="","",IF(ISNA(VLOOKUP(J552,$J$8:K551,1,FALSE)),MAX($K$8:K551)+1,0))</f>
        <v/>
      </c>
      <c r="L552" s="252">
        <f>_xlfn.XLOOKUP(B552,'DEQ TAC List'!$B$3:$B$609,'DEQ TAC List'!$I$3:$I$609,"")</f>
        <v>0</v>
      </c>
    </row>
    <row r="553" spans="1:12" x14ac:dyDescent="0.25">
      <c r="A553" s="51"/>
      <c r="B553" s="195"/>
      <c r="C553" s="192" t="str">
        <f t="shared" si="16"/>
        <v/>
      </c>
      <c r="D553" s="193"/>
      <c r="E553" s="194"/>
      <c r="F553" s="234"/>
      <c r="G553" s="51"/>
      <c r="H553" s="66"/>
      <c r="I553" s="240" t="str">
        <f>IF(A553="",IF(CONCATENATE(B553,C553,D553,E553,F553,G553,H553)="","",ws3_EU_ID_blank),IF(ISERROR(MATCH(A553,tbWS_2[EU_ID],0)),ws3_matching_error_msg,F553*IF(D553="Y",1,1-E553)*INDEX(tbWS_2[Activity],MATCH(A553,tbWS_2[EU_ID],0))))</f>
        <v/>
      </c>
      <c r="J553" s="44" t="str">
        <f t="shared" si="17"/>
        <v/>
      </c>
      <c r="K553" s="252" t="str">
        <f>IF(B553="","",IF(ISNA(VLOOKUP(J553,$J$8:K552,1,FALSE)),MAX($K$8:K552)+1,0))</f>
        <v/>
      </c>
      <c r="L553" s="252">
        <f>_xlfn.XLOOKUP(B553,'DEQ TAC List'!$B$3:$B$609,'DEQ TAC List'!$I$3:$I$609,"")</f>
        <v>0</v>
      </c>
    </row>
    <row r="554" spans="1:12" x14ac:dyDescent="0.25">
      <c r="A554" s="51"/>
      <c r="B554" s="195"/>
      <c r="C554" s="192" t="str">
        <f t="shared" si="16"/>
        <v/>
      </c>
      <c r="D554" s="193"/>
      <c r="E554" s="194"/>
      <c r="F554" s="234"/>
      <c r="G554" s="51"/>
      <c r="H554" s="66"/>
      <c r="I554" s="240" t="str">
        <f>IF(A554="",IF(CONCATENATE(B554,C554,D554,E554,F554,G554,H554)="","",ws3_EU_ID_blank),IF(ISERROR(MATCH(A554,tbWS_2[EU_ID],0)),ws3_matching_error_msg,F554*IF(D554="Y",1,1-E554)*INDEX(tbWS_2[Activity],MATCH(A554,tbWS_2[EU_ID],0))))</f>
        <v/>
      </c>
      <c r="J554" s="44" t="str">
        <f t="shared" si="17"/>
        <v/>
      </c>
      <c r="K554" s="252" t="str">
        <f>IF(B554="","",IF(ISNA(VLOOKUP(J554,$J$8:K553,1,FALSE)),MAX($K$8:K553)+1,0))</f>
        <v/>
      </c>
      <c r="L554" s="252">
        <f>_xlfn.XLOOKUP(B554,'DEQ TAC List'!$B$3:$B$609,'DEQ TAC List'!$I$3:$I$609,"")</f>
        <v>0</v>
      </c>
    </row>
    <row r="555" spans="1:12" x14ac:dyDescent="0.25">
      <c r="A555" s="51"/>
      <c r="B555" s="195"/>
      <c r="C555" s="192" t="str">
        <f t="shared" si="16"/>
        <v/>
      </c>
      <c r="D555" s="193"/>
      <c r="E555" s="194"/>
      <c r="F555" s="234"/>
      <c r="G555" s="51"/>
      <c r="H555" s="66"/>
      <c r="I555" s="240" t="str">
        <f>IF(A555="",IF(CONCATENATE(B555,C555,D555,E555,F555,G555,H555)="","",ws3_EU_ID_blank),IF(ISERROR(MATCH(A555,tbWS_2[EU_ID],0)),ws3_matching_error_msg,F555*IF(D555="Y",1,1-E555)*INDEX(tbWS_2[Activity],MATCH(A555,tbWS_2[EU_ID],0))))</f>
        <v/>
      </c>
      <c r="J555" s="44" t="str">
        <f t="shared" si="17"/>
        <v/>
      </c>
      <c r="K555" s="252" t="str">
        <f>IF(B555="","",IF(ISNA(VLOOKUP(J555,$J$8:K554,1,FALSE)),MAX($K$8:K554)+1,0))</f>
        <v/>
      </c>
      <c r="L555" s="252">
        <f>_xlfn.XLOOKUP(B555,'DEQ TAC List'!$B$3:$B$609,'DEQ TAC List'!$I$3:$I$609,"")</f>
        <v>0</v>
      </c>
    </row>
    <row r="556" spans="1:12" x14ac:dyDescent="0.25">
      <c r="A556" s="51"/>
      <c r="B556" s="195"/>
      <c r="C556" s="192" t="str">
        <f t="shared" si="16"/>
        <v/>
      </c>
      <c r="D556" s="193"/>
      <c r="E556" s="194"/>
      <c r="F556" s="234"/>
      <c r="G556" s="51"/>
      <c r="H556" s="66"/>
      <c r="I556" s="240" t="str">
        <f>IF(A556="",IF(CONCATENATE(B556,C556,D556,E556,F556,G556,H556)="","",ws3_EU_ID_blank),IF(ISERROR(MATCH(A556,tbWS_2[EU_ID],0)),ws3_matching_error_msg,F556*IF(D556="Y",1,1-E556)*INDEX(tbWS_2[Activity],MATCH(A556,tbWS_2[EU_ID],0))))</f>
        <v/>
      </c>
      <c r="J556" s="44" t="str">
        <f t="shared" si="17"/>
        <v/>
      </c>
      <c r="K556" s="252" t="str">
        <f>IF(B556="","",IF(ISNA(VLOOKUP(J556,$J$8:K555,1,FALSE)),MAX($K$8:K555)+1,0))</f>
        <v/>
      </c>
      <c r="L556" s="252">
        <f>_xlfn.XLOOKUP(B556,'DEQ TAC List'!$B$3:$B$609,'DEQ TAC List'!$I$3:$I$609,"")</f>
        <v>0</v>
      </c>
    </row>
    <row r="557" spans="1:12" x14ac:dyDescent="0.25">
      <c r="A557" s="51"/>
      <c r="B557" s="195"/>
      <c r="C557" s="192" t="str">
        <f t="shared" si="16"/>
        <v/>
      </c>
      <c r="D557" s="193"/>
      <c r="E557" s="194"/>
      <c r="F557" s="234"/>
      <c r="G557" s="51"/>
      <c r="H557" s="66"/>
      <c r="I557" s="240" t="str">
        <f>IF(A557="",IF(CONCATENATE(B557,C557,D557,E557,F557,G557,H557)="","",ws3_EU_ID_blank),IF(ISERROR(MATCH(A557,tbWS_2[EU_ID],0)),ws3_matching_error_msg,F557*IF(D557="Y",1,1-E557)*INDEX(tbWS_2[Activity],MATCH(A557,tbWS_2[EU_ID],0))))</f>
        <v/>
      </c>
      <c r="J557" s="44" t="str">
        <f t="shared" si="17"/>
        <v/>
      </c>
      <c r="K557" s="252" t="str">
        <f>IF(B557="","",IF(ISNA(VLOOKUP(J557,$J$8:K556,1,FALSE)),MAX($K$8:K556)+1,0))</f>
        <v/>
      </c>
      <c r="L557" s="252">
        <f>_xlfn.XLOOKUP(B557,'DEQ TAC List'!$B$3:$B$609,'DEQ TAC List'!$I$3:$I$609,"")</f>
        <v>0</v>
      </c>
    </row>
    <row r="558" spans="1:12" x14ac:dyDescent="0.25">
      <c r="A558" s="51"/>
      <c r="B558" s="195"/>
      <c r="C558" s="192" t="str">
        <f t="shared" si="16"/>
        <v/>
      </c>
      <c r="D558" s="193"/>
      <c r="E558" s="194"/>
      <c r="F558" s="234"/>
      <c r="G558" s="51"/>
      <c r="H558" s="66"/>
      <c r="I558" s="240" t="str">
        <f>IF(A558="",IF(CONCATENATE(B558,C558,D558,E558,F558,G558,H558)="","",ws3_EU_ID_blank),IF(ISERROR(MATCH(A558,tbWS_2[EU_ID],0)),ws3_matching_error_msg,F558*IF(D558="Y",1,1-E558)*INDEX(tbWS_2[Activity],MATCH(A558,tbWS_2[EU_ID],0))))</f>
        <v/>
      </c>
      <c r="J558" s="44" t="str">
        <f t="shared" si="17"/>
        <v/>
      </c>
      <c r="K558" s="252" t="str">
        <f>IF(B558="","",IF(ISNA(VLOOKUP(J558,$J$8:K557,1,FALSE)),MAX($K$8:K557)+1,0))</f>
        <v/>
      </c>
      <c r="L558" s="252">
        <f>_xlfn.XLOOKUP(B558,'DEQ TAC List'!$B$3:$B$609,'DEQ TAC List'!$I$3:$I$609,"")</f>
        <v>0</v>
      </c>
    </row>
    <row r="559" spans="1:12" x14ac:dyDescent="0.25">
      <c r="A559" s="51"/>
      <c r="B559" s="195"/>
      <c r="C559" s="192" t="str">
        <f t="shared" si="16"/>
        <v/>
      </c>
      <c r="D559" s="193"/>
      <c r="E559" s="194"/>
      <c r="F559" s="234"/>
      <c r="G559" s="51"/>
      <c r="H559" s="66"/>
      <c r="I559" s="240" t="str">
        <f>IF(A559="",IF(CONCATENATE(B559,C559,D559,E559,F559,G559,H559)="","",ws3_EU_ID_blank),IF(ISERROR(MATCH(A559,tbWS_2[EU_ID],0)),ws3_matching_error_msg,F559*IF(D559="Y",1,1-E559)*INDEX(tbWS_2[Activity],MATCH(A559,tbWS_2[EU_ID],0))))</f>
        <v/>
      </c>
      <c r="J559" s="44" t="str">
        <f t="shared" si="17"/>
        <v/>
      </c>
      <c r="K559" s="252" t="str">
        <f>IF(B559="","",IF(ISNA(VLOOKUP(J559,$J$8:K558,1,FALSE)),MAX($K$8:K558)+1,0))</f>
        <v/>
      </c>
      <c r="L559" s="252">
        <f>_xlfn.XLOOKUP(B559,'DEQ TAC List'!$B$3:$B$609,'DEQ TAC List'!$I$3:$I$609,"")</f>
        <v>0</v>
      </c>
    </row>
    <row r="560" spans="1:12" x14ac:dyDescent="0.25">
      <c r="A560" s="51"/>
      <c r="B560" s="195"/>
      <c r="C560" s="192" t="str">
        <f t="shared" si="16"/>
        <v/>
      </c>
      <c r="D560" s="193"/>
      <c r="E560" s="194"/>
      <c r="F560" s="234"/>
      <c r="G560" s="51"/>
      <c r="H560" s="66"/>
      <c r="I560" s="240" t="str">
        <f>IF(A560="",IF(CONCATENATE(B560,C560,D560,E560,F560,G560,H560)="","",ws3_EU_ID_blank),IF(ISERROR(MATCH(A560,tbWS_2[EU_ID],0)),ws3_matching_error_msg,F560*IF(D560="Y",1,1-E560)*INDEX(tbWS_2[Activity],MATCH(A560,tbWS_2[EU_ID],0))))</f>
        <v/>
      </c>
      <c r="J560" s="44" t="str">
        <f t="shared" si="17"/>
        <v/>
      </c>
      <c r="K560" s="252" t="str">
        <f>IF(B560="","",IF(ISNA(VLOOKUP(J560,$J$8:K559,1,FALSE)),MAX($K$8:K559)+1,0))</f>
        <v/>
      </c>
      <c r="L560" s="252">
        <f>_xlfn.XLOOKUP(B560,'DEQ TAC List'!$B$3:$B$609,'DEQ TAC List'!$I$3:$I$609,"")</f>
        <v>0</v>
      </c>
    </row>
    <row r="561" spans="1:12" x14ac:dyDescent="0.25">
      <c r="A561" s="51"/>
      <c r="B561" s="195"/>
      <c r="C561" s="192" t="str">
        <f t="shared" si="16"/>
        <v/>
      </c>
      <c r="D561" s="193"/>
      <c r="E561" s="194"/>
      <c r="F561" s="234"/>
      <c r="G561" s="51"/>
      <c r="H561" s="66"/>
      <c r="I561" s="240" t="str">
        <f>IF(A561="",IF(CONCATENATE(B561,C561,D561,E561,F561,G561,H561)="","",ws3_EU_ID_blank),IF(ISERROR(MATCH(A561,tbWS_2[EU_ID],0)),ws3_matching_error_msg,F561*IF(D561="Y",1,1-E561)*INDEX(tbWS_2[Activity],MATCH(A561,tbWS_2[EU_ID],0))))</f>
        <v/>
      </c>
      <c r="J561" s="44" t="str">
        <f t="shared" si="17"/>
        <v/>
      </c>
      <c r="K561" s="252" t="str">
        <f>IF(B561="","",IF(ISNA(VLOOKUP(J561,$J$8:K560,1,FALSE)),MAX($K$8:K560)+1,0))</f>
        <v/>
      </c>
      <c r="L561" s="252">
        <f>_xlfn.XLOOKUP(B561,'DEQ TAC List'!$B$3:$B$609,'DEQ TAC List'!$I$3:$I$609,"")</f>
        <v>0</v>
      </c>
    </row>
    <row r="562" spans="1:12" x14ac:dyDescent="0.25">
      <c r="A562" s="51"/>
      <c r="B562" s="195"/>
      <c r="C562" s="192" t="str">
        <f t="shared" ref="C562:C625" si="18">IFERROR(INDEX(chemical_names,MATCH(TEXT(B562,"0"),CAS_numbers,0)),"")</f>
        <v/>
      </c>
      <c r="D562" s="193"/>
      <c r="E562" s="194"/>
      <c r="F562" s="234"/>
      <c r="G562" s="51"/>
      <c r="H562" s="66"/>
      <c r="I562" s="240" t="str">
        <f>IF(A562="",IF(CONCATENATE(B562,C562,D562,E562,F562,G562,H562)="","",ws3_EU_ID_blank),IF(ISERROR(MATCH(A562,tbWS_2[EU_ID],0)),ws3_matching_error_msg,F562*IF(D562="Y",1,1-E562)*INDEX(tbWS_2[Activity],MATCH(A562,tbWS_2[EU_ID],0))))</f>
        <v/>
      </c>
      <c r="J562" s="44" t="str">
        <f t="shared" ref="J562:J625" si="19">IF(AND(B562="",C562=""),"",IFERROR(IF(OR(B562="",B562="No CAS"),INDEX(sequence_IDs,MATCH(C562,chemical_names,0)),INDEX(sequence_IDs,MATCH(B562,CAS_numbers,0))),"?"))</f>
        <v/>
      </c>
      <c r="K562" s="252" t="str">
        <f>IF(B562="","",IF(ISNA(VLOOKUP(J562,$J$8:K561,1,FALSE)),MAX($K$8:K561)+1,0))</f>
        <v/>
      </c>
      <c r="L562" s="252">
        <f>_xlfn.XLOOKUP(B562,'DEQ TAC List'!$B$3:$B$609,'DEQ TAC List'!$I$3:$I$609,"")</f>
        <v>0</v>
      </c>
    </row>
    <row r="563" spans="1:12" x14ac:dyDescent="0.25">
      <c r="A563" s="51"/>
      <c r="B563" s="195"/>
      <c r="C563" s="192" t="str">
        <f t="shared" si="18"/>
        <v/>
      </c>
      <c r="D563" s="193"/>
      <c r="E563" s="194"/>
      <c r="F563" s="234"/>
      <c r="G563" s="51"/>
      <c r="H563" s="66"/>
      <c r="I563" s="240" t="str">
        <f>IF(A563="",IF(CONCATENATE(B563,C563,D563,E563,F563,G563,H563)="","",ws3_EU_ID_blank),IF(ISERROR(MATCH(A563,tbWS_2[EU_ID],0)),ws3_matching_error_msg,F563*IF(D563="Y",1,1-E563)*INDEX(tbWS_2[Activity],MATCH(A563,tbWS_2[EU_ID],0))))</f>
        <v/>
      </c>
      <c r="J563" s="44" t="str">
        <f t="shared" si="19"/>
        <v/>
      </c>
      <c r="K563" s="252" t="str">
        <f>IF(B563="","",IF(ISNA(VLOOKUP(J563,$J$8:K562,1,FALSE)),MAX($K$8:K562)+1,0))</f>
        <v/>
      </c>
      <c r="L563" s="252">
        <f>_xlfn.XLOOKUP(B563,'DEQ TAC List'!$B$3:$B$609,'DEQ TAC List'!$I$3:$I$609,"")</f>
        <v>0</v>
      </c>
    </row>
    <row r="564" spans="1:12" x14ac:dyDescent="0.25">
      <c r="A564" s="51"/>
      <c r="B564" s="195"/>
      <c r="C564" s="192" t="str">
        <f t="shared" si="18"/>
        <v/>
      </c>
      <c r="D564" s="193"/>
      <c r="E564" s="194"/>
      <c r="F564" s="234"/>
      <c r="G564" s="51"/>
      <c r="H564" s="66"/>
      <c r="I564" s="240" t="str">
        <f>IF(A564="",IF(CONCATENATE(B564,C564,D564,E564,F564,G564,H564)="","",ws3_EU_ID_blank),IF(ISERROR(MATCH(A564,tbWS_2[EU_ID],0)),ws3_matching_error_msg,F564*IF(D564="Y",1,1-E564)*INDEX(tbWS_2[Activity],MATCH(A564,tbWS_2[EU_ID],0))))</f>
        <v/>
      </c>
      <c r="J564" s="44" t="str">
        <f t="shared" si="19"/>
        <v/>
      </c>
      <c r="K564" s="252" t="str">
        <f>IF(B564="","",IF(ISNA(VLOOKUP(J564,$J$8:K563,1,FALSE)),MAX($K$8:K563)+1,0))</f>
        <v/>
      </c>
      <c r="L564" s="252">
        <f>_xlfn.XLOOKUP(B564,'DEQ TAC List'!$B$3:$B$609,'DEQ TAC List'!$I$3:$I$609,"")</f>
        <v>0</v>
      </c>
    </row>
    <row r="565" spans="1:12" x14ac:dyDescent="0.25">
      <c r="A565" s="51"/>
      <c r="B565" s="195"/>
      <c r="C565" s="192" t="str">
        <f t="shared" si="18"/>
        <v/>
      </c>
      <c r="D565" s="193"/>
      <c r="E565" s="194"/>
      <c r="F565" s="234"/>
      <c r="G565" s="51"/>
      <c r="H565" s="66"/>
      <c r="I565" s="240" t="str">
        <f>IF(A565="",IF(CONCATENATE(B565,C565,D565,E565,F565,G565,H565)="","",ws3_EU_ID_blank),IF(ISERROR(MATCH(A565,tbWS_2[EU_ID],0)),ws3_matching_error_msg,F565*IF(D565="Y",1,1-E565)*INDEX(tbWS_2[Activity],MATCH(A565,tbWS_2[EU_ID],0))))</f>
        <v/>
      </c>
      <c r="J565" s="44" t="str">
        <f t="shared" si="19"/>
        <v/>
      </c>
      <c r="K565" s="252" t="str">
        <f>IF(B565="","",IF(ISNA(VLOOKUP(J565,$J$8:K564,1,FALSE)),MAX($K$8:K564)+1,0))</f>
        <v/>
      </c>
      <c r="L565" s="252">
        <f>_xlfn.XLOOKUP(B565,'DEQ TAC List'!$B$3:$B$609,'DEQ TAC List'!$I$3:$I$609,"")</f>
        <v>0</v>
      </c>
    </row>
    <row r="566" spans="1:12" x14ac:dyDescent="0.25">
      <c r="A566" s="51"/>
      <c r="B566" s="195"/>
      <c r="C566" s="192" t="str">
        <f t="shared" si="18"/>
        <v/>
      </c>
      <c r="D566" s="193"/>
      <c r="E566" s="194"/>
      <c r="F566" s="234"/>
      <c r="G566" s="51"/>
      <c r="H566" s="66"/>
      <c r="I566" s="240" t="str">
        <f>IF(A566="",IF(CONCATENATE(B566,C566,D566,E566,F566,G566,H566)="","",ws3_EU_ID_blank),IF(ISERROR(MATCH(A566,tbWS_2[EU_ID],0)),ws3_matching_error_msg,F566*IF(D566="Y",1,1-E566)*INDEX(tbWS_2[Activity],MATCH(A566,tbWS_2[EU_ID],0))))</f>
        <v/>
      </c>
      <c r="J566" s="44" t="str">
        <f t="shared" si="19"/>
        <v/>
      </c>
      <c r="K566" s="252" t="str">
        <f>IF(B566="","",IF(ISNA(VLOOKUP(J566,$J$8:K565,1,FALSE)),MAX($K$8:K565)+1,0))</f>
        <v/>
      </c>
      <c r="L566" s="252">
        <f>_xlfn.XLOOKUP(B566,'DEQ TAC List'!$B$3:$B$609,'DEQ TAC List'!$I$3:$I$609,"")</f>
        <v>0</v>
      </c>
    </row>
    <row r="567" spans="1:12" x14ac:dyDescent="0.25">
      <c r="A567" s="51"/>
      <c r="B567" s="195"/>
      <c r="C567" s="192" t="str">
        <f t="shared" si="18"/>
        <v/>
      </c>
      <c r="D567" s="193"/>
      <c r="E567" s="194"/>
      <c r="F567" s="234"/>
      <c r="G567" s="51"/>
      <c r="H567" s="66"/>
      <c r="I567" s="240" t="str">
        <f>IF(A567="",IF(CONCATENATE(B567,C567,D567,E567,F567,G567,H567)="","",ws3_EU_ID_blank),IF(ISERROR(MATCH(A567,tbWS_2[EU_ID],0)),ws3_matching_error_msg,F567*IF(D567="Y",1,1-E567)*INDEX(tbWS_2[Activity],MATCH(A567,tbWS_2[EU_ID],0))))</f>
        <v/>
      </c>
      <c r="J567" s="44" t="str">
        <f t="shared" si="19"/>
        <v/>
      </c>
      <c r="K567" s="252" t="str">
        <f>IF(B567="","",IF(ISNA(VLOOKUP(J567,$J$8:K566,1,FALSE)),MAX($K$8:K566)+1,0))</f>
        <v/>
      </c>
      <c r="L567" s="252">
        <f>_xlfn.XLOOKUP(B567,'DEQ TAC List'!$B$3:$B$609,'DEQ TAC List'!$I$3:$I$609,"")</f>
        <v>0</v>
      </c>
    </row>
    <row r="568" spans="1:12" x14ac:dyDescent="0.25">
      <c r="A568" s="51"/>
      <c r="B568" s="195"/>
      <c r="C568" s="192" t="str">
        <f t="shared" si="18"/>
        <v/>
      </c>
      <c r="D568" s="193"/>
      <c r="E568" s="194"/>
      <c r="F568" s="234"/>
      <c r="G568" s="51"/>
      <c r="H568" s="66"/>
      <c r="I568" s="240" t="str">
        <f>IF(A568="",IF(CONCATENATE(B568,C568,D568,E568,F568,G568,H568)="","",ws3_EU_ID_blank),IF(ISERROR(MATCH(A568,tbWS_2[EU_ID],0)),ws3_matching_error_msg,F568*IF(D568="Y",1,1-E568)*INDEX(tbWS_2[Activity],MATCH(A568,tbWS_2[EU_ID],0))))</f>
        <v/>
      </c>
      <c r="J568" s="44" t="str">
        <f t="shared" si="19"/>
        <v/>
      </c>
      <c r="K568" s="252" t="str">
        <f>IF(B568="","",IF(ISNA(VLOOKUP(J568,$J$8:K567,1,FALSE)),MAX($K$8:K567)+1,0))</f>
        <v/>
      </c>
      <c r="L568" s="252">
        <f>_xlfn.XLOOKUP(B568,'DEQ TAC List'!$B$3:$B$609,'DEQ TAC List'!$I$3:$I$609,"")</f>
        <v>0</v>
      </c>
    </row>
    <row r="569" spans="1:12" x14ac:dyDescent="0.25">
      <c r="A569" s="51"/>
      <c r="B569" s="195"/>
      <c r="C569" s="192" t="str">
        <f t="shared" si="18"/>
        <v/>
      </c>
      <c r="D569" s="193"/>
      <c r="E569" s="194"/>
      <c r="F569" s="234"/>
      <c r="G569" s="51"/>
      <c r="H569" s="66"/>
      <c r="I569" s="240" t="str">
        <f>IF(A569="",IF(CONCATENATE(B569,C569,D569,E569,F569,G569,H569)="","",ws3_EU_ID_blank),IF(ISERROR(MATCH(A569,tbWS_2[EU_ID],0)),ws3_matching_error_msg,F569*IF(D569="Y",1,1-E569)*INDEX(tbWS_2[Activity],MATCH(A569,tbWS_2[EU_ID],0))))</f>
        <v/>
      </c>
      <c r="J569" s="44" t="str">
        <f t="shared" si="19"/>
        <v/>
      </c>
      <c r="K569" s="252" t="str">
        <f>IF(B569="","",IF(ISNA(VLOOKUP(J569,$J$8:K568,1,FALSE)),MAX($K$8:K568)+1,0))</f>
        <v/>
      </c>
      <c r="L569" s="252">
        <f>_xlfn.XLOOKUP(B569,'DEQ TAC List'!$B$3:$B$609,'DEQ TAC List'!$I$3:$I$609,"")</f>
        <v>0</v>
      </c>
    </row>
    <row r="570" spans="1:12" x14ac:dyDescent="0.25">
      <c r="A570" s="51"/>
      <c r="B570" s="195"/>
      <c r="C570" s="192" t="str">
        <f t="shared" si="18"/>
        <v/>
      </c>
      <c r="D570" s="193"/>
      <c r="E570" s="194"/>
      <c r="F570" s="234"/>
      <c r="G570" s="51"/>
      <c r="H570" s="66"/>
      <c r="I570" s="240" t="str">
        <f>IF(A570="",IF(CONCATENATE(B570,C570,D570,E570,F570,G570,H570)="","",ws3_EU_ID_blank),IF(ISERROR(MATCH(A570,tbWS_2[EU_ID],0)),ws3_matching_error_msg,F570*IF(D570="Y",1,1-E570)*INDEX(tbWS_2[Activity],MATCH(A570,tbWS_2[EU_ID],0))))</f>
        <v/>
      </c>
      <c r="J570" s="44" t="str">
        <f t="shared" si="19"/>
        <v/>
      </c>
      <c r="K570" s="252" t="str">
        <f>IF(B570="","",IF(ISNA(VLOOKUP(J570,$J$8:K569,1,FALSE)),MAX($K$8:K569)+1,0))</f>
        <v/>
      </c>
      <c r="L570" s="252">
        <f>_xlfn.XLOOKUP(B570,'DEQ TAC List'!$B$3:$B$609,'DEQ TAC List'!$I$3:$I$609,"")</f>
        <v>0</v>
      </c>
    </row>
    <row r="571" spans="1:12" x14ac:dyDescent="0.25">
      <c r="A571" s="51"/>
      <c r="B571" s="195"/>
      <c r="C571" s="192" t="str">
        <f t="shared" si="18"/>
        <v/>
      </c>
      <c r="D571" s="193"/>
      <c r="E571" s="194"/>
      <c r="F571" s="234"/>
      <c r="G571" s="51"/>
      <c r="H571" s="66"/>
      <c r="I571" s="240" t="str">
        <f>IF(A571="",IF(CONCATENATE(B571,C571,D571,E571,F571,G571,H571)="","",ws3_EU_ID_blank),IF(ISERROR(MATCH(A571,tbWS_2[EU_ID],0)),ws3_matching_error_msg,F571*IF(D571="Y",1,1-E571)*INDEX(tbWS_2[Activity],MATCH(A571,tbWS_2[EU_ID],0))))</f>
        <v/>
      </c>
      <c r="J571" s="44" t="str">
        <f t="shared" si="19"/>
        <v/>
      </c>
      <c r="K571" s="252" t="str">
        <f>IF(B571="","",IF(ISNA(VLOOKUP(J571,$J$8:K570,1,FALSE)),MAX($K$8:K570)+1,0))</f>
        <v/>
      </c>
      <c r="L571" s="252">
        <f>_xlfn.XLOOKUP(B571,'DEQ TAC List'!$B$3:$B$609,'DEQ TAC List'!$I$3:$I$609,"")</f>
        <v>0</v>
      </c>
    </row>
    <row r="572" spans="1:12" x14ac:dyDescent="0.25">
      <c r="A572" s="51"/>
      <c r="B572" s="195"/>
      <c r="C572" s="192" t="str">
        <f t="shared" si="18"/>
        <v/>
      </c>
      <c r="D572" s="193"/>
      <c r="E572" s="194"/>
      <c r="F572" s="234"/>
      <c r="G572" s="51"/>
      <c r="H572" s="66"/>
      <c r="I572" s="240" t="str">
        <f>IF(A572="",IF(CONCATENATE(B572,C572,D572,E572,F572,G572,H572)="","",ws3_EU_ID_blank),IF(ISERROR(MATCH(A572,tbWS_2[EU_ID],0)),ws3_matching_error_msg,F572*IF(D572="Y",1,1-E572)*INDEX(tbWS_2[Activity],MATCH(A572,tbWS_2[EU_ID],0))))</f>
        <v/>
      </c>
      <c r="J572" s="44" t="str">
        <f t="shared" si="19"/>
        <v/>
      </c>
      <c r="K572" s="252" t="str">
        <f>IF(B572="","",IF(ISNA(VLOOKUP(J572,$J$8:K571,1,FALSE)),MAX($K$8:K571)+1,0))</f>
        <v/>
      </c>
      <c r="L572" s="252">
        <f>_xlfn.XLOOKUP(B572,'DEQ TAC List'!$B$3:$B$609,'DEQ TAC List'!$I$3:$I$609,"")</f>
        <v>0</v>
      </c>
    </row>
    <row r="573" spans="1:12" x14ac:dyDescent="0.25">
      <c r="A573" s="51"/>
      <c r="B573" s="195"/>
      <c r="C573" s="192" t="str">
        <f t="shared" si="18"/>
        <v/>
      </c>
      <c r="D573" s="193"/>
      <c r="E573" s="194"/>
      <c r="F573" s="234"/>
      <c r="G573" s="51"/>
      <c r="H573" s="66"/>
      <c r="I573" s="240" t="str">
        <f>IF(A573="",IF(CONCATENATE(B573,C573,D573,E573,F573,G573,H573)="","",ws3_EU_ID_blank),IF(ISERROR(MATCH(A573,tbWS_2[EU_ID],0)),ws3_matching_error_msg,F573*IF(D573="Y",1,1-E573)*INDEX(tbWS_2[Activity],MATCH(A573,tbWS_2[EU_ID],0))))</f>
        <v/>
      </c>
      <c r="J573" s="44" t="str">
        <f t="shared" si="19"/>
        <v/>
      </c>
      <c r="K573" s="252" t="str">
        <f>IF(B573="","",IF(ISNA(VLOOKUP(J573,$J$8:K572,1,FALSE)),MAX($K$8:K572)+1,0))</f>
        <v/>
      </c>
      <c r="L573" s="252">
        <f>_xlfn.XLOOKUP(B573,'DEQ TAC List'!$B$3:$B$609,'DEQ TAC List'!$I$3:$I$609,"")</f>
        <v>0</v>
      </c>
    </row>
    <row r="574" spans="1:12" x14ac:dyDescent="0.25">
      <c r="A574" s="51"/>
      <c r="B574" s="195"/>
      <c r="C574" s="192" t="str">
        <f t="shared" si="18"/>
        <v/>
      </c>
      <c r="D574" s="193"/>
      <c r="E574" s="194"/>
      <c r="F574" s="234"/>
      <c r="G574" s="51"/>
      <c r="H574" s="66"/>
      <c r="I574" s="240" t="str">
        <f>IF(A574="",IF(CONCATENATE(B574,C574,D574,E574,F574,G574,H574)="","",ws3_EU_ID_blank),IF(ISERROR(MATCH(A574,tbWS_2[EU_ID],0)),ws3_matching_error_msg,F574*IF(D574="Y",1,1-E574)*INDEX(tbWS_2[Activity],MATCH(A574,tbWS_2[EU_ID],0))))</f>
        <v/>
      </c>
      <c r="J574" s="44" t="str">
        <f t="shared" si="19"/>
        <v/>
      </c>
      <c r="K574" s="252" t="str">
        <f>IF(B574="","",IF(ISNA(VLOOKUP(J574,$J$8:K573,1,FALSE)),MAX($K$8:K573)+1,0))</f>
        <v/>
      </c>
      <c r="L574" s="252">
        <f>_xlfn.XLOOKUP(B574,'DEQ TAC List'!$B$3:$B$609,'DEQ TAC List'!$I$3:$I$609,"")</f>
        <v>0</v>
      </c>
    </row>
    <row r="575" spans="1:12" x14ac:dyDescent="0.25">
      <c r="A575" s="51"/>
      <c r="B575" s="195"/>
      <c r="C575" s="192" t="str">
        <f t="shared" si="18"/>
        <v/>
      </c>
      <c r="D575" s="193"/>
      <c r="E575" s="194"/>
      <c r="F575" s="234"/>
      <c r="G575" s="51"/>
      <c r="H575" s="66"/>
      <c r="I575" s="240" t="str">
        <f>IF(A575="",IF(CONCATENATE(B575,C575,D575,E575,F575,G575,H575)="","",ws3_EU_ID_blank),IF(ISERROR(MATCH(A575,tbWS_2[EU_ID],0)),ws3_matching_error_msg,F575*IF(D575="Y",1,1-E575)*INDEX(tbWS_2[Activity],MATCH(A575,tbWS_2[EU_ID],0))))</f>
        <v/>
      </c>
      <c r="J575" s="44" t="str">
        <f t="shared" si="19"/>
        <v/>
      </c>
      <c r="K575" s="252" t="str">
        <f>IF(B575="","",IF(ISNA(VLOOKUP(J575,$J$8:K574,1,FALSE)),MAX($K$8:K574)+1,0))</f>
        <v/>
      </c>
      <c r="L575" s="252">
        <f>_xlfn.XLOOKUP(B575,'DEQ TAC List'!$B$3:$B$609,'DEQ TAC List'!$I$3:$I$609,"")</f>
        <v>0</v>
      </c>
    </row>
    <row r="576" spans="1:12" x14ac:dyDescent="0.25">
      <c r="A576" s="51"/>
      <c r="B576" s="195"/>
      <c r="C576" s="192" t="str">
        <f t="shared" si="18"/>
        <v/>
      </c>
      <c r="D576" s="193"/>
      <c r="E576" s="194"/>
      <c r="F576" s="234"/>
      <c r="G576" s="51"/>
      <c r="H576" s="66"/>
      <c r="I576" s="240" t="str">
        <f>IF(A576="",IF(CONCATENATE(B576,C576,D576,E576,F576,G576,H576)="","",ws3_EU_ID_blank),IF(ISERROR(MATCH(A576,tbWS_2[EU_ID],0)),ws3_matching_error_msg,F576*IF(D576="Y",1,1-E576)*INDEX(tbWS_2[Activity],MATCH(A576,tbWS_2[EU_ID],0))))</f>
        <v/>
      </c>
      <c r="J576" s="44" t="str">
        <f t="shared" si="19"/>
        <v/>
      </c>
      <c r="K576" s="252" t="str">
        <f>IF(B576="","",IF(ISNA(VLOOKUP(J576,$J$8:K575,1,FALSE)),MAX($K$8:K575)+1,0))</f>
        <v/>
      </c>
      <c r="L576" s="252">
        <f>_xlfn.XLOOKUP(B576,'DEQ TAC List'!$B$3:$B$609,'DEQ TAC List'!$I$3:$I$609,"")</f>
        <v>0</v>
      </c>
    </row>
    <row r="577" spans="1:12" x14ac:dyDescent="0.25">
      <c r="A577" s="51"/>
      <c r="B577" s="195"/>
      <c r="C577" s="192" t="str">
        <f t="shared" si="18"/>
        <v/>
      </c>
      <c r="D577" s="193"/>
      <c r="E577" s="194"/>
      <c r="F577" s="234"/>
      <c r="G577" s="51"/>
      <c r="H577" s="66"/>
      <c r="I577" s="240" t="str">
        <f>IF(A577="",IF(CONCATENATE(B577,C577,D577,E577,F577,G577,H577)="","",ws3_EU_ID_blank),IF(ISERROR(MATCH(A577,tbWS_2[EU_ID],0)),ws3_matching_error_msg,F577*IF(D577="Y",1,1-E577)*INDEX(tbWS_2[Activity],MATCH(A577,tbWS_2[EU_ID],0))))</f>
        <v/>
      </c>
      <c r="J577" s="44" t="str">
        <f t="shared" si="19"/>
        <v/>
      </c>
      <c r="K577" s="252" t="str">
        <f>IF(B577="","",IF(ISNA(VLOOKUP(J577,$J$8:K576,1,FALSE)),MAX($K$8:K576)+1,0))</f>
        <v/>
      </c>
      <c r="L577" s="252">
        <f>_xlfn.XLOOKUP(B577,'DEQ TAC List'!$B$3:$B$609,'DEQ TAC List'!$I$3:$I$609,"")</f>
        <v>0</v>
      </c>
    </row>
    <row r="578" spans="1:12" x14ac:dyDescent="0.25">
      <c r="A578" s="51"/>
      <c r="B578" s="195"/>
      <c r="C578" s="192" t="str">
        <f t="shared" si="18"/>
        <v/>
      </c>
      <c r="D578" s="193"/>
      <c r="E578" s="194"/>
      <c r="F578" s="234"/>
      <c r="G578" s="51"/>
      <c r="H578" s="66"/>
      <c r="I578" s="240" t="str">
        <f>IF(A578="",IF(CONCATENATE(B578,C578,D578,E578,F578,G578,H578)="","",ws3_EU_ID_blank),IF(ISERROR(MATCH(A578,tbWS_2[EU_ID],0)),ws3_matching_error_msg,F578*IF(D578="Y",1,1-E578)*INDEX(tbWS_2[Activity],MATCH(A578,tbWS_2[EU_ID],0))))</f>
        <v/>
      </c>
      <c r="J578" s="44" t="str">
        <f t="shared" si="19"/>
        <v/>
      </c>
      <c r="K578" s="252" t="str">
        <f>IF(B578="","",IF(ISNA(VLOOKUP(J578,$J$8:K577,1,FALSE)),MAX($K$8:K577)+1,0))</f>
        <v/>
      </c>
      <c r="L578" s="252">
        <f>_xlfn.XLOOKUP(B578,'DEQ TAC List'!$B$3:$B$609,'DEQ TAC List'!$I$3:$I$609,"")</f>
        <v>0</v>
      </c>
    </row>
    <row r="579" spans="1:12" x14ac:dyDescent="0.25">
      <c r="A579" s="51"/>
      <c r="B579" s="195"/>
      <c r="C579" s="192" t="str">
        <f t="shared" si="18"/>
        <v/>
      </c>
      <c r="D579" s="193"/>
      <c r="E579" s="194"/>
      <c r="F579" s="234"/>
      <c r="G579" s="51"/>
      <c r="H579" s="66"/>
      <c r="I579" s="240" t="str">
        <f>IF(A579="",IF(CONCATENATE(B579,C579,D579,E579,F579,G579,H579)="","",ws3_EU_ID_blank),IF(ISERROR(MATCH(A579,tbWS_2[EU_ID],0)),ws3_matching_error_msg,F579*IF(D579="Y",1,1-E579)*INDEX(tbWS_2[Activity],MATCH(A579,tbWS_2[EU_ID],0))))</f>
        <v/>
      </c>
      <c r="J579" s="44" t="str">
        <f t="shared" si="19"/>
        <v/>
      </c>
      <c r="K579" s="252" t="str">
        <f>IF(B579="","",IF(ISNA(VLOOKUP(J579,$J$8:K578,1,FALSE)),MAX($K$8:K578)+1,0))</f>
        <v/>
      </c>
      <c r="L579" s="252">
        <f>_xlfn.XLOOKUP(B579,'DEQ TAC List'!$B$3:$B$609,'DEQ TAC List'!$I$3:$I$609,"")</f>
        <v>0</v>
      </c>
    </row>
    <row r="580" spans="1:12" x14ac:dyDescent="0.25">
      <c r="A580" s="51"/>
      <c r="B580" s="195"/>
      <c r="C580" s="192" t="str">
        <f t="shared" si="18"/>
        <v/>
      </c>
      <c r="D580" s="193"/>
      <c r="E580" s="194"/>
      <c r="F580" s="234"/>
      <c r="G580" s="51"/>
      <c r="H580" s="66"/>
      <c r="I580" s="240" t="str">
        <f>IF(A580="",IF(CONCATENATE(B580,C580,D580,E580,F580,G580,H580)="","",ws3_EU_ID_blank),IF(ISERROR(MATCH(A580,tbWS_2[EU_ID],0)),ws3_matching_error_msg,F580*IF(D580="Y",1,1-E580)*INDEX(tbWS_2[Activity],MATCH(A580,tbWS_2[EU_ID],0))))</f>
        <v/>
      </c>
      <c r="J580" s="44" t="str">
        <f t="shared" si="19"/>
        <v/>
      </c>
      <c r="K580" s="252" t="str">
        <f>IF(B580="","",IF(ISNA(VLOOKUP(J580,$J$8:K579,1,FALSE)),MAX($K$8:K579)+1,0))</f>
        <v/>
      </c>
      <c r="L580" s="252">
        <f>_xlfn.XLOOKUP(B580,'DEQ TAC List'!$B$3:$B$609,'DEQ TAC List'!$I$3:$I$609,"")</f>
        <v>0</v>
      </c>
    </row>
    <row r="581" spans="1:12" x14ac:dyDescent="0.25">
      <c r="A581" s="51"/>
      <c r="B581" s="195"/>
      <c r="C581" s="192" t="str">
        <f t="shared" si="18"/>
        <v/>
      </c>
      <c r="D581" s="193"/>
      <c r="E581" s="194"/>
      <c r="F581" s="234"/>
      <c r="G581" s="51"/>
      <c r="H581" s="66"/>
      <c r="I581" s="240" t="str">
        <f>IF(A581="",IF(CONCATENATE(B581,C581,D581,E581,F581,G581,H581)="","",ws3_EU_ID_blank),IF(ISERROR(MATCH(A581,tbWS_2[EU_ID],0)),ws3_matching_error_msg,F581*IF(D581="Y",1,1-E581)*INDEX(tbWS_2[Activity],MATCH(A581,tbWS_2[EU_ID],0))))</f>
        <v/>
      </c>
      <c r="J581" s="44" t="str">
        <f t="shared" si="19"/>
        <v/>
      </c>
      <c r="K581" s="252" t="str">
        <f>IF(B581="","",IF(ISNA(VLOOKUP(J581,$J$8:K580,1,FALSE)),MAX($K$8:K580)+1,0))</f>
        <v/>
      </c>
      <c r="L581" s="252">
        <f>_xlfn.XLOOKUP(B581,'DEQ TAC List'!$B$3:$B$609,'DEQ TAC List'!$I$3:$I$609,"")</f>
        <v>0</v>
      </c>
    </row>
    <row r="582" spans="1:12" x14ac:dyDescent="0.25">
      <c r="A582" s="51"/>
      <c r="B582" s="195"/>
      <c r="C582" s="192" t="str">
        <f t="shared" si="18"/>
        <v/>
      </c>
      <c r="D582" s="193"/>
      <c r="E582" s="194"/>
      <c r="F582" s="234"/>
      <c r="G582" s="51"/>
      <c r="H582" s="66"/>
      <c r="I582" s="240" t="str">
        <f>IF(A582="",IF(CONCATENATE(B582,C582,D582,E582,F582,G582,H582)="","",ws3_EU_ID_blank),IF(ISERROR(MATCH(A582,tbWS_2[EU_ID],0)),ws3_matching_error_msg,F582*IF(D582="Y",1,1-E582)*INDEX(tbWS_2[Activity],MATCH(A582,tbWS_2[EU_ID],0))))</f>
        <v/>
      </c>
      <c r="J582" s="44" t="str">
        <f t="shared" si="19"/>
        <v/>
      </c>
      <c r="K582" s="252" t="str">
        <f>IF(B582="","",IF(ISNA(VLOOKUP(J582,$J$8:K581,1,FALSE)),MAX($K$8:K581)+1,0))</f>
        <v/>
      </c>
      <c r="L582" s="252">
        <f>_xlfn.XLOOKUP(B582,'DEQ TAC List'!$B$3:$B$609,'DEQ TAC List'!$I$3:$I$609,"")</f>
        <v>0</v>
      </c>
    </row>
    <row r="583" spans="1:12" x14ac:dyDescent="0.25">
      <c r="A583" s="51"/>
      <c r="B583" s="195"/>
      <c r="C583" s="192" t="str">
        <f t="shared" si="18"/>
        <v/>
      </c>
      <c r="D583" s="193"/>
      <c r="E583" s="194"/>
      <c r="F583" s="234"/>
      <c r="G583" s="51"/>
      <c r="H583" s="66"/>
      <c r="I583" s="240" t="str">
        <f>IF(A583="",IF(CONCATENATE(B583,C583,D583,E583,F583,G583,H583)="","",ws3_EU_ID_blank),IF(ISERROR(MATCH(A583,tbWS_2[EU_ID],0)),ws3_matching_error_msg,F583*IF(D583="Y",1,1-E583)*INDEX(tbWS_2[Activity],MATCH(A583,tbWS_2[EU_ID],0))))</f>
        <v/>
      </c>
      <c r="J583" s="44" t="str">
        <f t="shared" si="19"/>
        <v/>
      </c>
      <c r="K583" s="252" t="str">
        <f>IF(B583="","",IF(ISNA(VLOOKUP(J583,$J$8:K582,1,FALSE)),MAX($K$8:K582)+1,0))</f>
        <v/>
      </c>
      <c r="L583" s="252">
        <f>_xlfn.XLOOKUP(B583,'DEQ TAC List'!$B$3:$B$609,'DEQ TAC List'!$I$3:$I$609,"")</f>
        <v>0</v>
      </c>
    </row>
    <row r="584" spans="1:12" x14ac:dyDescent="0.25">
      <c r="A584" s="51"/>
      <c r="B584" s="195"/>
      <c r="C584" s="192" t="str">
        <f t="shared" si="18"/>
        <v/>
      </c>
      <c r="D584" s="193"/>
      <c r="E584" s="194"/>
      <c r="F584" s="234"/>
      <c r="G584" s="51"/>
      <c r="H584" s="66"/>
      <c r="I584" s="240" t="str">
        <f>IF(A584="",IF(CONCATENATE(B584,C584,D584,E584,F584,G584,H584)="","",ws3_EU_ID_blank),IF(ISERROR(MATCH(A584,tbWS_2[EU_ID],0)),ws3_matching_error_msg,F584*IF(D584="Y",1,1-E584)*INDEX(tbWS_2[Activity],MATCH(A584,tbWS_2[EU_ID],0))))</f>
        <v/>
      </c>
      <c r="J584" s="44" t="str">
        <f t="shared" si="19"/>
        <v/>
      </c>
      <c r="K584" s="252" t="str">
        <f>IF(B584="","",IF(ISNA(VLOOKUP(J584,$J$8:K583,1,FALSE)),MAX($K$8:K583)+1,0))</f>
        <v/>
      </c>
      <c r="L584" s="252">
        <f>_xlfn.XLOOKUP(B584,'DEQ TAC List'!$B$3:$B$609,'DEQ TAC List'!$I$3:$I$609,"")</f>
        <v>0</v>
      </c>
    </row>
    <row r="585" spans="1:12" x14ac:dyDescent="0.25">
      <c r="A585" s="51"/>
      <c r="B585" s="195"/>
      <c r="C585" s="192" t="str">
        <f t="shared" si="18"/>
        <v/>
      </c>
      <c r="D585" s="193"/>
      <c r="E585" s="194"/>
      <c r="F585" s="234"/>
      <c r="G585" s="51"/>
      <c r="H585" s="66"/>
      <c r="I585" s="240" t="str">
        <f>IF(A585="",IF(CONCATENATE(B585,C585,D585,E585,F585,G585,H585)="","",ws3_EU_ID_blank),IF(ISERROR(MATCH(A585,tbWS_2[EU_ID],0)),ws3_matching_error_msg,F585*IF(D585="Y",1,1-E585)*INDEX(tbWS_2[Activity],MATCH(A585,tbWS_2[EU_ID],0))))</f>
        <v/>
      </c>
      <c r="J585" s="44" t="str">
        <f t="shared" si="19"/>
        <v/>
      </c>
      <c r="K585" s="252" t="str">
        <f>IF(B585="","",IF(ISNA(VLOOKUP(J585,$J$8:K584,1,FALSE)),MAX($K$8:K584)+1,0))</f>
        <v/>
      </c>
      <c r="L585" s="252">
        <f>_xlfn.XLOOKUP(B585,'DEQ TAC List'!$B$3:$B$609,'DEQ TAC List'!$I$3:$I$609,"")</f>
        <v>0</v>
      </c>
    </row>
    <row r="586" spans="1:12" x14ac:dyDescent="0.25">
      <c r="A586" s="51"/>
      <c r="B586" s="195"/>
      <c r="C586" s="192" t="str">
        <f t="shared" si="18"/>
        <v/>
      </c>
      <c r="D586" s="193"/>
      <c r="E586" s="194"/>
      <c r="F586" s="234"/>
      <c r="G586" s="51"/>
      <c r="H586" s="66"/>
      <c r="I586" s="240" t="str">
        <f>IF(A586="",IF(CONCATENATE(B586,C586,D586,E586,F586,G586,H586)="","",ws3_EU_ID_blank),IF(ISERROR(MATCH(A586,tbWS_2[EU_ID],0)),ws3_matching_error_msg,F586*IF(D586="Y",1,1-E586)*INDEX(tbWS_2[Activity],MATCH(A586,tbWS_2[EU_ID],0))))</f>
        <v/>
      </c>
      <c r="J586" s="44" t="str">
        <f t="shared" si="19"/>
        <v/>
      </c>
      <c r="K586" s="252" t="str">
        <f>IF(B586="","",IF(ISNA(VLOOKUP(J586,$J$8:K585,1,FALSE)),MAX($K$8:K585)+1,0))</f>
        <v/>
      </c>
      <c r="L586" s="252">
        <f>_xlfn.XLOOKUP(B586,'DEQ TAC List'!$B$3:$B$609,'DEQ TAC List'!$I$3:$I$609,"")</f>
        <v>0</v>
      </c>
    </row>
    <row r="587" spans="1:12" x14ac:dyDescent="0.25">
      <c r="A587" s="51"/>
      <c r="B587" s="195"/>
      <c r="C587" s="192" t="str">
        <f t="shared" si="18"/>
        <v/>
      </c>
      <c r="D587" s="193"/>
      <c r="E587" s="194"/>
      <c r="F587" s="234"/>
      <c r="G587" s="51"/>
      <c r="H587" s="66"/>
      <c r="I587" s="240" t="str">
        <f>IF(A587="",IF(CONCATENATE(B587,C587,D587,E587,F587,G587,H587)="","",ws3_EU_ID_blank),IF(ISERROR(MATCH(A587,tbWS_2[EU_ID],0)),ws3_matching_error_msg,F587*IF(D587="Y",1,1-E587)*INDEX(tbWS_2[Activity],MATCH(A587,tbWS_2[EU_ID],0))))</f>
        <v/>
      </c>
      <c r="J587" s="44" t="str">
        <f t="shared" si="19"/>
        <v/>
      </c>
      <c r="K587" s="252" t="str">
        <f>IF(B587="","",IF(ISNA(VLOOKUP(J587,$J$8:K586,1,FALSE)),MAX($K$8:K586)+1,0))</f>
        <v/>
      </c>
      <c r="L587" s="252">
        <f>_xlfn.XLOOKUP(B587,'DEQ TAC List'!$B$3:$B$609,'DEQ TAC List'!$I$3:$I$609,"")</f>
        <v>0</v>
      </c>
    </row>
    <row r="588" spans="1:12" x14ac:dyDescent="0.25">
      <c r="A588" s="51"/>
      <c r="B588" s="195"/>
      <c r="C588" s="192" t="str">
        <f t="shared" si="18"/>
        <v/>
      </c>
      <c r="D588" s="193"/>
      <c r="E588" s="194"/>
      <c r="F588" s="234"/>
      <c r="G588" s="51"/>
      <c r="H588" s="66"/>
      <c r="I588" s="240" t="str">
        <f>IF(A588="",IF(CONCATENATE(B588,C588,D588,E588,F588,G588,H588)="","",ws3_EU_ID_blank),IF(ISERROR(MATCH(A588,tbWS_2[EU_ID],0)),ws3_matching_error_msg,F588*IF(D588="Y",1,1-E588)*INDEX(tbWS_2[Activity],MATCH(A588,tbWS_2[EU_ID],0))))</f>
        <v/>
      </c>
      <c r="J588" s="44" t="str">
        <f t="shared" si="19"/>
        <v/>
      </c>
      <c r="K588" s="252" t="str">
        <f>IF(B588="","",IF(ISNA(VLOOKUP(J588,$J$8:K587,1,FALSE)),MAX($K$8:K587)+1,0))</f>
        <v/>
      </c>
      <c r="L588" s="252">
        <f>_xlfn.XLOOKUP(B588,'DEQ TAC List'!$B$3:$B$609,'DEQ TAC List'!$I$3:$I$609,"")</f>
        <v>0</v>
      </c>
    </row>
    <row r="589" spans="1:12" x14ac:dyDescent="0.25">
      <c r="A589" s="51"/>
      <c r="B589" s="195"/>
      <c r="C589" s="192" t="str">
        <f t="shared" si="18"/>
        <v/>
      </c>
      <c r="D589" s="193"/>
      <c r="E589" s="194"/>
      <c r="F589" s="234"/>
      <c r="G589" s="51"/>
      <c r="H589" s="66"/>
      <c r="I589" s="240" t="str">
        <f>IF(A589="",IF(CONCATENATE(B589,C589,D589,E589,F589,G589,H589)="","",ws3_EU_ID_blank),IF(ISERROR(MATCH(A589,tbWS_2[EU_ID],0)),ws3_matching_error_msg,F589*IF(D589="Y",1,1-E589)*INDEX(tbWS_2[Activity],MATCH(A589,tbWS_2[EU_ID],0))))</f>
        <v/>
      </c>
      <c r="J589" s="44" t="str">
        <f t="shared" si="19"/>
        <v/>
      </c>
      <c r="K589" s="252" t="str">
        <f>IF(B589="","",IF(ISNA(VLOOKUP(J589,$J$8:K588,1,FALSE)),MAX($K$8:K588)+1,0))</f>
        <v/>
      </c>
      <c r="L589" s="252">
        <f>_xlfn.XLOOKUP(B589,'DEQ TAC List'!$B$3:$B$609,'DEQ TAC List'!$I$3:$I$609,"")</f>
        <v>0</v>
      </c>
    </row>
    <row r="590" spans="1:12" x14ac:dyDescent="0.25">
      <c r="A590" s="51"/>
      <c r="B590" s="195"/>
      <c r="C590" s="192" t="str">
        <f t="shared" si="18"/>
        <v/>
      </c>
      <c r="D590" s="193"/>
      <c r="E590" s="194"/>
      <c r="F590" s="234"/>
      <c r="G590" s="51"/>
      <c r="H590" s="66"/>
      <c r="I590" s="240" t="str">
        <f>IF(A590="",IF(CONCATENATE(B590,C590,D590,E590,F590,G590,H590)="","",ws3_EU_ID_blank),IF(ISERROR(MATCH(A590,tbWS_2[EU_ID],0)),ws3_matching_error_msg,F590*IF(D590="Y",1,1-E590)*INDEX(tbWS_2[Activity],MATCH(A590,tbWS_2[EU_ID],0))))</f>
        <v/>
      </c>
      <c r="J590" s="44" t="str">
        <f t="shared" si="19"/>
        <v/>
      </c>
      <c r="K590" s="252" t="str">
        <f>IF(B590="","",IF(ISNA(VLOOKUP(J590,$J$8:K589,1,FALSE)),MAX($K$8:K589)+1,0))</f>
        <v/>
      </c>
      <c r="L590" s="252">
        <f>_xlfn.XLOOKUP(B590,'DEQ TAC List'!$B$3:$B$609,'DEQ TAC List'!$I$3:$I$609,"")</f>
        <v>0</v>
      </c>
    </row>
    <row r="591" spans="1:12" x14ac:dyDescent="0.25">
      <c r="A591" s="51"/>
      <c r="B591" s="195"/>
      <c r="C591" s="192" t="str">
        <f t="shared" si="18"/>
        <v/>
      </c>
      <c r="D591" s="193"/>
      <c r="E591" s="194"/>
      <c r="F591" s="234"/>
      <c r="G591" s="51"/>
      <c r="H591" s="66"/>
      <c r="I591" s="240" t="str">
        <f>IF(A591="",IF(CONCATENATE(B591,C591,D591,E591,F591,G591,H591)="","",ws3_EU_ID_blank),IF(ISERROR(MATCH(A591,tbWS_2[EU_ID],0)),ws3_matching_error_msg,F591*IF(D591="Y",1,1-E591)*INDEX(tbWS_2[Activity],MATCH(A591,tbWS_2[EU_ID],0))))</f>
        <v/>
      </c>
      <c r="J591" s="44" t="str">
        <f t="shared" si="19"/>
        <v/>
      </c>
      <c r="K591" s="252" t="str">
        <f>IF(B591="","",IF(ISNA(VLOOKUP(J591,$J$8:K590,1,FALSE)),MAX($K$8:K590)+1,0))</f>
        <v/>
      </c>
      <c r="L591" s="252">
        <f>_xlfn.XLOOKUP(B591,'DEQ TAC List'!$B$3:$B$609,'DEQ TAC List'!$I$3:$I$609,"")</f>
        <v>0</v>
      </c>
    </row>
    <row r="592" spans="1:12" x14ac:dyDescent="0.25">
      <c r="A592" s="51"/>
      <c r="B592" s="195"/>
      <c r="C592" s="192" t="str">
        <f t="shared" si="18"/>
        <v/>
      </c>
      <c r="D592" s="193"/>
      <c r="E592" s="194"/>
      <c r="F592" s="234"/>
      <c r="G592" s="51"/>
      <c r="H592" s="66"/>
      <c r="I592" s="240" t="str">
        <f>IF(A592="",IF(CONCATENATE(B592,C592,D592,E592,F592,G592,H592)="","",ws3_EU_ID_blank),IF(ISERROR(MATCH(A592,tbWS_2[EU_ID],0)),ws3_matching_error_msg,F592*IF(D592="Y",1,1-E592)*INDEX(tbWS_2[Activity],MATCH(A592,tbWS_2[EU_ID],0))))</f>
        <v/>
      </c>
      <c r="J592" s="44" t="str">
        <f t="shared" si="19"/>
        <v/>
      </c>
      <c r="K592" s="252" t="str">
        <f>IF(B592="","",IF(ISNA(VLOOKUP(J592,$J$8:K591,1,FALSE)),MAX($K$8:K591)+1,0))</f>
        <v/>
      </c>
      <c r="L592" s="252">
        <f>_xlfn.XLOOKUP(B592,'DEQ TAC List'!$B$3:$B$609,'DEQ TAC List'!$I$3:$I$609,"")</f>
        <v>0</v>
      </c>
    </row>
    <row r="593" spans="1:12" x14ac:dyDescent="0.25">
      <c r="A593" s="51"/>
      <c r="B593" s="195"/>
      <c r="C593" s="192" t="str">
        <f t="shared" si="18"/>
        <v/>
      </c>
      <c r="D593" s="193"/>
      <c r="E593" s="194"/>
      <c r="F593" s="234"/>
      <c r="G593" s="51"/>
      <c r="H593" s="66"/>
      <c r="I593" s="240" t="str">
        <f>IF(A593="",IF(CONCATENATE(B593,C593,D593,E593,F593,G593,H593)="","",ws3_EU_ID_blank),IF(ISERROR(MATCH(A593,tbWS_2[EU_ID],0)),ws3_matching_error_msg,F593*IF(D593="Y",1,1-E593)*INDEX(tbWS_2[Activity],MATCH(A593,tbWS_2[EU_ID],0))))</f>
        <v/>
      </c>
      <c r="J593" s="44" t="str">
        <f t="shared" si="19"/>
        <v/>
      </c>
      <c r="K593" s="252" t="str">
        <f>IF(B593="","",IF(ISNA(VLOOKUP(J593,$J$8:K592,1,FALSE)),MAX($K$8:K592)+1,0))</f>
        <v/>
      </c>
      <c r="L593" s="252">
        <f>_xlfn.XLOOKUP(B593,'DEQ TAC List'!$B$3:$B$609,'DEQ TAC List'!$I$3:$I$609,"")</f>
        <v>0</v>
      </c>
    </row>
    <row r="594" spans="1:12" x14ac:dyDescent="0.25">
      <c r="A594" s="51"/>
      <c r="B594" s="195"/>
      <c r="C594" s="192" t="str">
        <f t="shared" si="18"/>
        <v/>
      </c>
      <c r="D594" s="193"/>
      <c r="E594" s="194"/>
      <c r="F594" s="234"/>
      <c r="G594" s="51"/>
      <c r="H594" s="66"/>
      <c r="I594" s="240" t="str">
        <f>IF(A594="",IF(CONCATENATE(B594,C594,D594,E594,F594,G594,H594)="","",ws3_EU_ID_blank),IF(ISERROR(MATCH(A594,tbWS_2[EU_ID],0)),ws3_matching_error_msg,F594*IF(D594="Y",1,1-E594)*INDEX(tbWS_2[Activity],MATCH(A594,tbWS_2[EU_ID],0))))</f>
        <v/>
      </c>
      <c r="J594" s="44" t="str">
        <f t="shared" si="19"/>
        <v/>
      </c>
      <c r="K594" s="252" t="str">
        <f>IF(B594="","",IF(ISNA(VLOOKUP(J594,$J$8:K593,1,FALSE)),MAX($K$8:K593)+1,0))</f>
        <v/>
      </c>
      <c r="L594" s="252">
        <f>_xlfn.XLOOKUP(B594,'DEQ TAC List'!$B$3:$B$609,'DEQ TAC List'!$I$3:$I$609,"")</f>
        <v>0</v>
      </c>
    </row>
    <row r="595" spans="1:12" x14ac:dyDescent="0.25">
      <c r="A595" s="51"/>
      <c r="B595" s="195"/>
      <c r="C595" s="192" t="str">
        <f t="shared" si="18"/>
        <v/>
      </c>
      <c r="D595" s="193"/>
      <c r="E595" s="194"/>
      <c r="F595" s="234"/>
      <c r="G595" s="51"/>
      <c r="H595" s="66"/>
      <c r="I595" s="240" t="str">
        <f>IF(A595="",IF(CONCATENATE(B595,C595,D595,E595,F595,G595,H595)="","",ws3_EU_ID_blank),IF(ISERROR(MATCH(A595,tbWS_2[EU_ID],0)),ws3_matching_error_msg,F595*IF(D595="Y",1,1-E595)*INDEX(tbWS_2[Activity],MATCH(A595,tbWS_2[EU_ID],0))))</f>
        <v/>
      </c>
      <c r="J595" s="44" t="str">
        <f t="shared" si="19"/>
        <v/>
      </c>
      <c r="K595" s="252" t="str">
        <f>IF(B595="","",IF(ISNA(VLOOKUP(J595,$J$8:K594,1,FALSE)),MAX($K$8:K594)+1,0))</f>
        <v/>
      </c>
      <c r="L595" s="252">
        <f>_xlfn.XLOOKUP(B595,'DEQ TAC List'!$B$3:$B$609,'DEQ TAC List'!$I$3:$I$609,"")</f>
        <v>0</v>
      </c>
    </row>
    <row r="596" spans="1:12" x14ac:dyDescent="0.25">
      <c r="A596" s="51"/>
      <c r="B596" s="195"/>
      <c r="C596" s="192" t="str">
        <f t="shared" si="18"/>
        <v/>
      </c>
      <c r="D596" s="193"/>
      <c r="E596" s="194"/>
      <c r="F596" s="234"/>
      <c r="G596" s="51"/>
      <c r="H596" s="66"/>
      <c r="I596" s="240" t="str">
        <f>IF(A596="",IF(CONCATENATE(B596,C596,D596,E596,F596,G596,H596)="","",ws3_EU_ID_blank),IF(ISERROR(MATCH(A596,tbWS_2[EU_ID],0)),ws3_matching_error_msg,F596*IF(D596="Y",1,1-E596)*INDEX(tbWS_2[Activity],MATCH(A596,tbWS_2[EU_ID],0))))</f>
        <v/>
      </c>
      <c r="J596" s="44" t="str">
        <f t="shared" si="19"/>
        <v/>
      </c>
      <c r="K596" s="252" t="str">
        <f>IF(B596="","",IF(ISNA(VLOOKUP(J596,$J$8:K595,1,FALSE)),MAX($K$8:K595)+1,0))</f>
        <v/>
      </c>
      <c r="L596" s="252">
        <f>_xlfn.XLOOKUP(B596,'DEQ TAC List'!$B$3:$B$609,'DEQ TAC List'!$I$3:$I$609,"")</f>
        <v>0</v>
      </c>
    </row>
    <row r="597" spans="1:12" x14ac:dyDescent="0.25">
      <c r="A597" s="51"/>
      <c r="B597" s="195"/>
      <c r="C597" s="192" t="str">
        <f t="shared" si="18"/>
        <v/>
      </c>
      <c r="D597" s="193"/>
      <c r="E597" s="194"/>
      <c r="F597" s="234"/>
      <c r="G597" s="51"/>
      <c r="H597" s="66"/>
      <c r="I597" s="240" t="str">
        <f>IF(A597="",IF(CONCATENATE(B597,C597,D597,E597,F597,G597,H597)="","",ws3_EU_ID_blank),IF(ISERROR(MATCH(A597,tbWS_2[EU_ID],0)),ws3_matching_error_msg,F597*IF(D597="Y",1,1-E597)*INDEX(tbWS_2[Activity],MATCH(A597,tbWS_2[EU_ID],0))))</f>
        <v/>
      </c>
      <c r="J597" s="44" t="str">
        <f t="shared" si="19"/>
        <v/>
      </c>
      <c r="K597" s="252" t="str">
        <f>IF(B597="","",IF(ISNA(VLOOKUP(J597,$J$8:K596,1,FALSE)),MAX($K$8:K596)+1,0))</f>
        <v/>
      </c>
      <c r="L597" s="252">
        <f>_xlfn.XLOOKUP(B597,'DEQ TAC List'!$B$3:$B$609,'DEQ TAC List'!$I$3:$I$609,"")</f>
        <v>0</v>
      </c>
    </row>
    <row r="598" spans="1:12" x14ac:dyDescent="0.25">
      <c r="A598" s="51"/>
      <c r="B598" s="195"/>
      <c r="C598" s="192" t="str">
        <f t="shared" si="18"/>
        <v/>
      </c>
      <c r="D598" s="193"/>
      <c r="E598" s="194"/>
      <c r="F598" s="234"/>
      <c r="G598" s="51"/>
      <c r="H598" s="66"/>
      <c r="I598" s="240" t="str">
        <f>IF(A598="",IF(CONCATENATE(B598,C598,D598,E598,F598,G598,H598)="","",ws3_EU_ID_blank),IF(ISERROR(MATCH(A598,tbWS_2[EU_ID],0)),ws3_matching_error_msg,F598*IF(D598="Y",1,1-E598)*INDEX(tbWS_2[Activity],MATCH(A598,tbWS_2[EU_ID],0))))</f>
        <v/>
      </c>
      <c r="J598" s="44" t="str">
        <f t="shared" si="19"/>
        <v/>
      </c>
      <c r="K598" s="252" t="str">
        <f>IF(B598="","",IF(ISNA(VLOOKUP(J598,$J$8:K597,1,FALSE)),MAX($K$8:K597)+1,0))</f>
        <v/>
      </c>
      <c r="L598" s="252">
        <f>_xlfn.XLOOKUP(B598,'DEQ TAC List'!$B$3:$B$609,'DEQ TAC List'!$I$3:$I$609,"")</f>
        <v>0</v>
      </c>
    </row>
    <row r="599" spans="1:12" x14ac:dyDescent="0.25">
      <c r="A599" s="51"/>
      <c r="B599" s="195"/>
      <c r="C599" s="192" t="str">
        <f t="shared" si="18"/>
        <v/>
      </c>
      <c r="D599" s="193"/>
      <c r="E599" s="194"/>
      <c r="F599" s="234"/>
      <c r="G599" s="51"/>
      <c r="H599" s="66"/>
      <c r="I599" s="240" t="str">
        <f>IF(A599="",IF(CONCATENATE(B599,C599,D599,E599,F599,G599,H599)="","",ws3_EU_ID_blank),IF(ISERROR(MATCH(A599,tbWS_2[EU_ID],0)),ws3_matching_error_msg,F599*IF(D599="Y",1,1-E599)*INDEX(tbWS_2[Activity],MATCH(A599,tbWS_2[EU_ID],0))))</f>
        <v/>
      </c>
      <c r="J599" s="44" t="str">
        <f t="shared" si="19"/>
        <v/>
      </c>
      <c r="K599" s="252" t="str">
        <f>IF(B599="","",IF(ISNA(VLOOKUP(J599,$J$8:K598,1,FALSE)),MAX($K$8:K598)+1,0))</f>
        <v/>
      </c>
      <c r="L599" s="252">
        <f>_xlfn.XLOOKUP(B599,'DEQ TAC List'!$B$3:$B$609,'DEQ TAC List'!$I$3:$I$609,"")</f>
        <v>0</v>
      </c>
    </row>
    <row r="600" spans="1:12" x14ac:dyDescent="0.25">
      <c r="A600" s="51"/>
      <c r="B600" s="195"/>
      <c r="C600" s="192" t="str">
        <f t="shared" si="18"/>
        <v/>
      </c>
      <c r="D600" s="193"/>
      <c r="E600" s="194"/>
      <c r="F600" s="234"/>
      <c r="G600" s="51"/>
      <c r="H600" s="66"/>
      <c r="I600" s="240" t="str">
        <f>IF(A600="",IF(CONCATENATE(B600,C600,D600,E600,F600,G600,H600)="","",ws3_EU_ID_blank),IF(ISERROR(MATCH(A600,tbWS_2[EU_ID],0)),ws3_matching_error_msg,F600*IF(D600="Y",1,1-E600)*INDEX(tbWS_2[Activity],MATCH(A600,tbWS_2[EU_ID],0))))</f>
        <v/>
      </c>
      <c r="J600" s="44" t="str">
        <f t="shared" si="19"/>
        <v/>
      </c>
      <c r="K600" s="252" t="str">
        <f>IF(B600="","",IF(ISNA(VLOOKUP(J600,$J$8:K599,1,FALSE)),MAX($K$8:K599)+1,0))</f>
        <v/>
      </c>
      <c r="L600" s="252">
        <f>_xlfn.XLOOKUP(B600,'DEQ TAC List'!$B$3:$B$609,'DEQ TAC List'!$I$3:$I$609,"")</f>
        <v>0</v>
      </c>
    </row>
    <row r="601" spans="1:12" x14ac:dyDescent="0.25">
      <c r="A601" s="51"/>
      <c r="B601" s="195"/>
      <c r="C601" s="192" t="str">
        <f t="shared" si="18"/>
        <v/>
      </c>
      <c r="D601" s="193"/>
      <c r="E601" s="194"/>
      <c r="F601" s="234"/>
      <c r="G601" s="51"/>
      <c r="H601" s="66"/>
      <c r="I601" s="240" t="str">
        <f>IF(A601="",IF(CONCATENATE(B601,C601,D601,E601,F601,G601,H601)="","",ws3_EU_ID_blank),IF(ISERROR(MATCH(A601,tbWS_2[EU_ID],0)),ws3_matching_error_msg,F601*IF(D601="Y",1,1-E601)*INDEX(tbWS_2[Activity],MATCH(A601,tbWS_2[EU_ID],0))))</f>
        <v/>
      </c>
      <c r="J601" s="44" t="str">
        <f t="shared" si="19"/>
        <v/>
      </c>
      <c r="K601" s="252" t="str">
        <f>IF(B601="","",IF(ISNA(VLOOKUP(J601,$J$8:K600,1,FALSE)),MAX($K$8:K600)+1,0))</f>
        <v/>
      </c>
      <c r="L601" s="252">
        <f>_xlfn.XLOOKUP(B601,'DEQ TAC List'!$B$3:$B$609,'DEQ TAC List'!$I$3:$I$609,"")</f>
        <v>0</v>
      </c>
    </row>
    <row r="602" spans="1:12" x14ac:dyDescent="0.25">
      <c r="A602" s="51"/>
      <c r="B602" s="195"/>
      <c r="C602" s="192" t="str">
        <f t="shared" si="18"/>
        <v/>
      </c>
      <c r="D602" s="193"/>
      <c r="E602" s="194"/>
      <c r="F602" s="234"/>
      <c r="G602" s="51"/>
      <c r="H602" s="66"/>
      <c r="I602" s="240" t="str">
        <f>IF(A602="",IF(CONCATENATE(B602,C602,D602,E602,F602,G602,H602)="","",ws3_EU_ID_blank),IF(ISERROR(MATCH(A602,tbWS_2[EU_ID],0)),ws3_matching_error_msg,F602*IF(D602="Y",1,1-E602)*INDEX(tbWS_2[Activity],MATCH(A602,tbWS_2[EU_ID],0))))</f>
        <v/>
      </c>
      <c r="J602" s="44" t="str">
        <f t="shared" si="19"/>
        <v/>
      </c>
      <c r="K602" s="252" t="str">
        <f>IF(B602="","",IF(ISNA(VLOOKUP(J602,$J$8:K601,1,FALSE)),MAX($K$8:K601)+1,0))</f>
        <v/>
      </c>
      <c r="L602" s="252">
        <f>_xlfn.XLOOKUP(B602,'DEQ TAC List'!$B$3:$B$609,'DEQ TAC List'!$I$3:$I$609,"")</f>
        <v>0</v>
      </c>
    </row>
    <row r="603" spans="1:12" x14ac:dyDescent="0.25">
      <c r="A603" s="51"/>
      <c r="B603" s="195"/>
      <c r="C603" s="192" t="str">
        <f t="shared" si="18"/>
        <v/>
      </c>
      <c r="D603" s="193"/>
      <c r="E603" s="194"/>
      <c r="F603" s="234"/>
      <c r="G603" s="51"/>
      <c r="H603" s="66"/>
      <c r="I603" s="240" t="str">
        <f>IF(A603="",IF(CONCATENATE(B603,C603,D603,E603,F603,G603,H603)="","",ws3_EU_ID_blank),IF(ISERROR(MATCH(A603,tbWS_2[EU_ID],0)),ws3_matching_error_msg,F603*IF(D603="Y",1,1-E603)*INDEX(tbWS_2[Activity],MATCH(A603,tbWS_2[EU_ID],0))))</f>
        <v/>
      </c>
      <c r="J603" s="44" t="str">
        <f t="shared" si="19"/>
        <v/>
      </c>
      <c r="K603" s="252" t="str">
        <f>IF(B603="","",IF(ISNA(VLOOKUP(J603,$J$8:K602,1,FALSE)),MAX($K$8:K602)+1,0))</f>
        <v/>
      </c>
      <c r="L603" s="252">
        <f>_xlfn.XLOOKUP(B603,'DEQ TAC List'!$B$3:$B$609,'DEQ TAC List'!$I$3:$I$609,"")</f>
        <v>0</v>
      </c>
    </row>
    <row r="604" spans="1:12" x14ac:dyDescent="0.25">
      <c r="A604" s="51"/>
      <c r="B604" s="195"/>
      <c r="C604" s="192" t="str">
        <f t="shared" si="18"/>
        <v/>
      </c>
      <c r="D604" s="193"/>
      <c r="E604" s="194"/>
      <c r="F604" s="234"/>
      <c r="G604" s="51"/>
      <c r="H604" s="66"/>
      <c r="I604" s="240" t="str">
        <f>IF(A604="",IF(CONCATENATE(B604,C604,D604,E604,F604,G604,H604)="","",ws3_EU_ID_blank),IF(ISERROR(MATCH(A604,tbWS_2[EU_ID],0)),ws3_matching_error_msg,F604*IF(D604="Y",1,1-E604)*INDEX(tbWS_2[Activity],MATCH(A604,tbWS_2[EU_ID],0))))</f>
        <v/>
      </c>
      <c r="J604" s="44" t="str">
        <f t="shared" si="19"/>
        <v/>
      </c>
      <c r="K604" s="252" t="str">
        <f>IF(B604="","",IF(ISNA(VLOOKUP(J604,$J$8:K603,1,FALSE)),MAX($K$8:K603)+1,0))</f>
        <v/>
      </c>
      <c r="L604" s="252">
        <f>_xlfn.XLOOKUP(B604,'DEQ TAC List'!$B$3:$B$609,'DEQ TAC List'!$I$3:$I$609,"")</f>
        <v>0</v>
      </c>
    </row>
    <row r="605" spans="1:12" x14ac:dyDescent="0.25">
      <c r="A605" s="51"/>
      <c r="B605" s="195"/>
      <c r="C605" s="192" t="str">
        <f t="shared" si="18"/>
        <v/>
      </c>
      <c r="D605" s="193"/>
      <c r="E605" s="194"/>
      <c r="F605" s="234"/>
      <c r="G605" s="51"/>
      <c r="H605" s="66"/>
      <c r="I605" s="240" t="str">
        <f>IF(A605="",IF(CONCATENATE(B605,C605,D605,E605,F605,G605,H605)="","",ws3_EU_ID_blank),IF(ISERROR(MATCH(A605,tbWS_2[EU_ID],0)),ws3_matching_error_msg,F605*IF(D605="Y",1,1-E605)*INDEX(tbWS_2[Activity],MATCH(A605,tbWS_2[EU_ID],0))))</f>
        <v/>
      </c>
      <c r="J605" s="44" t="str">
        <f t="shared" si="19"/>
        <v/>
      </c>
      <c r="K605" s="252" t="str">
        <f>IF(B605="","",IF(ISNA(VLOOKUP(J605,$J$8:K604,1,FALSE)),MAX($K$8:K604)+1,0))</f>
        <v/>
      </c>
      <c r="L605" s="252">
        <f>_xlfn.XLOOKUP(B605,'DEQ TAC List'!$B$3:$B$609,'DEQ TAC List'!$I$3:$I$609,"")</f>
        <v>0</v>
      </c>
    </row>
    <row r="606" spans="1:12" x14ac:dyDescent="0.25">
      <c r="A606" s="51"/>
      <c r="B606" s="195"/>
      <c r="C606" s="192" t="str">
        <f t="shared" si="18"/>
        <v/>
      </c>
      <c r="D606" s="193"/>
      <c r="E606" s="194"/>
      <c r="F606" s="234"/>
      <c r="G606" s="51"/>
      <c r="H606" s="66"/>
      <c r="I606" s="240" t="str">
        <f>IF(A606="",IF(CONCATENATE(B606,C606,D606,E606,F606,G606,H606)="","",ws3_EU_ID_blank),IF(ISERROR(MATCH(A606,tbWS_2[EU_ID],0)),ws3_matching_error_msg,F606*IF(D606="Y",1,1-E606)*INDEX(tbWS_2[Activity],MATCH(A606,tbWS_2[EU_ID],0))))</f>
        <v/>
      </c>
      <c r="J606" s="44" t="str">
        <f t="shared" si="19"/>
        <v/>
      </c>
      <c r="K606" s="252" t="str">
        <f>IF(B606="","",IF(ISNA(VLOOKUP(J606,$J$8:K605,1,FALSE)),MAX($K$8:K605)+1,0))</f>
        <v/>
      </c>
      <c r="L606" s="252">
        <f>_xlfn.XLOOKUP(B606,'DEQ TAC List'!$B$3:$B$609,'DEQ TAC List'!$I$3:$I$609,"")</f>
        <v>0</v>
      </c>
    </row>
    <row r="607" spans="1:12" x14ac:dyDescent="0.25">
      <c r="A607" s="51"/>
      <c r="B607" s="195"/>
      <c r="C607" s="192" t="str">
        <f t="shared" si="18"/>
        <v/>
      </c>
      <c r="D607" s="193"/>
      <c r="E607" s="194"/>
      <c r="F607" s="234"/>
      <c r="G607" s="51"/>
      <c r="H607" s="66"/>
      <c r="I607" s="240" t="str">
        <f>IF(A607="",IF(CONCATENATE(B607,C607,D607,E607,F607,G607,H607)="","",ws3_EU_ID_blank),IF(ISERROR(MATCH(A607,tbWS_2[EU_ID],0)),ws3_matching_error_msg,F607*IF(D607="Y",1,1-E607)*INDEX(tbWS_2[Activity],MATCH(A607,tbWS_2[EU_ID],0))))</f>
        <v/>
      </c>
      <c r="J607" s="44" t="str">
        <f t="shared" si="19"/>
        <v/>
      </c>
      <c r="K607" s="252" t="str">
        <f>IF(B607="","",IF(ISNA(VLOOKUP(J607,$J$8:K606,1,FALSE)),MAX($K$8:K606)+1,0))</f>
        <v/>
      </c>
      <c r="L607" s="252">
        <f>_xlfn.XLOOKUP(B607,'DEQ TAC List'!$B$3:$B$609,'DEQ TAC List'!$I$3:$I$609,"")</f>
        <v>0</v>
      </c>
    </row>
    <row r="608" spans="1:12" x14ac:dyDescent="0.25">
      <c r="A608" s="51"/>
      <c r="B608" s="195"/>
      <c r="C608" s="192" t="str">
        <f t="shared" si="18"/>
        <v/>
      </c>
      <c r="D608" s="193"/>
      <c r="E608" s="194"/>
      <c r="F608" s="234"/>
      <c r="G608" s="51"/>
      <c r="H608" s="66"/>
      <c r="I608" s="240" t="str">
        <f>IF(A608="",IF(CONCATENATE(B608,C608,D608,E608,F608,G608,H608)="","",ws3_EU_ID_blank),IF(ISERROR(MATCH(A608,tbWS_2[EU_ID],0)),ws3_matching_error_msg,F608*IF(D608="Y",1,1-E608)*INDEX(tbWS_2[Activity],MATCH(A608,tbWS_2[EU_ID],0))))</f>
        <v/>
      </c>
      <c r="J608" s="44" t="str">
        <f t="shared" si="19"/>
        <v/>
      </c>
      <c r="K608" s="252" t="str">
        <f>IF(B608="","",IF(ISNA(VLOOKUP(J608,$J$8:K607,1,FALSE)),MAX($K$8:K607)+1,0))</f>
        <v/>
      </c>
      <c r="L608" s="252">
        <f>_xlfn.XLOOKUP(B608,'DEQ TAC List'!$B$3:$B$609,'DEQ TAC List'!$I$3:$I$609,"")</f>
        <v>0</v>
      </c>
    </row>
    <row r="609" spans="1:12" x14ac:dyDescent="0.25">
      <c r="A609" s="51"/>
      <c r="B609" s="195"/>
      <c r="C609" s="192" t="str">
        <f t="shared" si="18"/>
        <v/>
      </c>
      <c r="D609" s="193"/>
      <c r="E609" s="194"/>
      <c r="F609" s="234"/>
      <c r="G609" s="51"/>
      <c r="H609" s="66"/>
      <c r="I609" s="240" t="str">
        <f>IF(A609="",IF(CONCATENATE(B609,C609,D609,E609,F609,G609,H609)="","",ws3_EU_ID_blank),IF(ISERROR(MATCH(A609,tbWS_2[EU_ID],0)),ws3_matching_error_msg,F609*IF(D609="Y",1,1-E609)*INDEX(tbWS_2[Activity],MATCH(A609,tbWS_2[EU_ID],0))))</f>
        <v/>
      </c>
      <c r="J609" s="44" t="str">
        <f t="shared" si="19"/>
        <v/>
      </c>
      <c r="K609" s="252" t="str">
        <f>IF(B609="","",IF(ISNA(VLOOKUP(J609,$J$8:K608,1,FALSE)),MAX($K$8:K608)+1,0))</f>
        <v/>
      </c>
      <c r="L609" s="252">
        <f>_xlfn.XLOOKUP(B609,'DEQ TAC List'!$B$3:$B$609,'DEQ TAC List'!$I$3:$I$609,"")</f>
        <v>0</v>
      </c>
    </row>
    <row r="610" spans="1:12" x14ac:dyDescent="0.25">
      <c r="A610" s="51"/>
      <c r="B610" s="195"/>
      <c r="C610" s="192" t="str">
        <f t="shared" si="18"/>
        <v/>
      </c>
      <c r="D610" s="193"/>
      <c r="E610" s="194"/>
      <c r="F610" s="234"/>
      <c r="G610" s="51"/>
      <c r="H610" s="66"/>
      <c r="I610" s="240" t="str">
        <f>IF(A610="",IF(CONCATENATE(B610,C610,D610,E610,F610,G610,H610)="","",ws3_EU_ID_blank),IF(ISERROR(MATCH(A610,tbWS_2[EU_ID],0)),ws3_matching_error_msg,F610*IF(D610="Y",1,1-E610)*INDEX(tbWS_2[Activity],MATCH(A610,tbWS_2[EU_ID],0))))</f>
        <v/>
      </c>
      <c r="J610" s="44" t="str">
        <f t="shared" si="19"/>
        <v/>
      </c>
      <c r="K610" s="252" t="str">
        <f>IF(B610="","",IF(ISNA(VLOOKUP(J610,$J$8:K609,1,FALSE)),MAX($K$8:K609)+1,0))</f>
        <v/>
      </c>
      <c r="L610" s="252">
        <f>_xlfn.XLOOKUP(B610,'DEQ TAC List'!$B$3:$B$609,'DEQ TAC List'!$I$3:$I$609,"")</f>
        <v>0</v>
      </c>
    </row>
    <row r="611" spans="1:12" x14ac:dyDescent="0.25">
      <c r="A611" s="51"/>
      <c r="B611" s="195"/>
      <c r="C611" s="192" t="str">
        <f t="shared" si="18"/>
        <v/>
      </c>
      <c r="D611" s="193"/>
      <c r="E611" s="194"/>
      <c r="F611" s="234"/>
      <c r="G611" s="51"/>
      <c r="H611" s="66"/>
      <c r="I611" s="240" t="str">
        <f>IF(A611="",IF(CONCATENATE(B611,C611,D611,E611,F611,G611,H611)="","",ws3_EU_ID_blank),IF(ISERROR(MATCH(A611,tbWS_2[EU_ID],0)),ws3_matching_error_msg,F611*IF(D611="Y",1,1-E611)*INDEX(tbWS_2[Activity],MATCH(A611,tbWS_2[EU_ID],0))))</f>
        <v/>
      </c>
      <c r="J611" s="44" t="str">
        <f t="shared" si="19"/>
        <v/>
      </c>
      <c r="K611" s="252" t="str">
        <f>IF(B611="","",IF(ISNA(VLOOKUP(J611,$J$8:K610,1,FALSE)),MAX($K$8:K610)+1,0))</f>
        <v/>
      </c>
      <c r="L611" s="252">
        <f>_xlfn.XLOOKUP(B611,'DEQ TAC List'!$B$3:$B$609,'DEQ TAC List'!$I$3:$I$609,"")</f>
        <v>0</v>
      </c>
    </row>
    <row r="612" spans="1:12" x14ac:dyDescent="0.25">
      <c r="A612" s="51"/>
      <c r="B612" s="195"/>
      <c r="C612" s="192" t="str">
        <f t="shared" si="18"/>
        <v/>
      </c>
      <c r="D612" s="193"/>
      <c r="E612" s="194"/>
      <c r="F612" s="234"/>
      <c r="G612" s="51"/>
      <c r="H612" s="66"/>
      <c r="I612" s="240" t="str">
        <f>IF(A612="",IF(CONCATENATE(B612,C612,D612,E612,F612,G612,H612)="","",ws3_EU_ID_blank),IF(ISERROR(MATCH(A612,tbWS_2[EU_ID],0)),ws3_matching_error_msg,F612*IF(D612="Y",1,1-E612)*INDEX(tbWS_2[Activity],MATCH(A612,tbWS_2[EU_ID],0))))</f>
        <v/>
      </c>
      <c r="J612" s="44" t="str">
        <f t="shared" si="19"/>
        <v/>
      </c>
      <c r="K612" s="252" t="str">
        <f>IF(B612="","",IF(ISNA(VLOOKUP(J612,$J$8:K611,1,FALSE)),MAX($K$8:K611)+1,0))</f>
        <v/>
      </c>
      <c r="L612" s="252">
        <f>_xlfn.XLOOKUP(B612,'DEQ TAC List'!$B$3:$B$609,'DEQ TAC List'!$I$3:$I$609,"")</f>
        <v>0</v>
      </c>
    </row>
    <row r="613" spans="1:12" x14ac:dyDescent="0.25">
      <c r="A613" s="51"/>
      <c r="B613" s="195"/>
      <c r="C613" s="192" t="str">
        <f t="shared" si="18"/>
        <v/>
      </c>
      <c r="D613" s="193"/>
      <c r="E613" s="194"/>
      <c r="F613" s="234"/>
      <c r="G613" s="51"/>
      <c r="H613" s="66"/>
      <c r="I613" s="240" t="str">
        <f>IF(A613="",IF(CONCATENATE(B613,C613,D613,E613,F613,G613,H613)="","",ws3_EU_ID_blank),IF(ISERROR(MATCH(A613,tbWS_2[EU_ID],0)),ws3_matching_error_msg,F613*IF(D613="Y",1,1-E613)*INDEX(tbWS_2[Activity],MATCH(A613,tbWS_2[EU_ID],0))))</f>
        <v/>
      </c>
      <c r="J613" s="44" t="str">
        <f t="shared" si="19"/>
        <v/>
      </c>
      <c r="K613" s="252" t="str">
        <f>IF(B613="","",IF(ISNA(VLOOKUP(J613,$J$8:K612,1,FALSE)),MAX($K$8:K612)+1,0))</f>
        <v/>
      </c>
      <c r="L613" s="252">
        <f>_xlfn.XLOOKUP(B613,'DEQ TAC List'!$B$3:$B$609,'DEQ TAC List'!$I$3:$I$609,"")</f>
        <v>0</v>
      </c>
    </row>
    <row r="614" spans="1:12" x14ac:dyDescent="0.25">
      <c r="A614" s="51"/>
      <c r="B614" s="195"/>
      <c r="C614" s="192" t="str">
        <f t="shared" si="18"/>
        <v/>
      </c>
      <c r="D614" s="193"/>
      <c r="E614" s="194"/>
      <c r="F614" s="234"/>
      <c r="G614" s="51"/>
      <c r="H614" s="66"/>
      <c r="I614" s="240" t="str">
        <f>IF(A614="",IF(CONCATENATE(B614,C614,D614,E614,F614,G614,H614)="","",ws3_EU_ID_blank),IF(ISERROR(MATCH(A614,tbWS_2[EU_ID],0)),ws3_matching_error_msg,F614*IF(D614="Y",1,1-E614)*INDEX(tbWS_2[Activity],MATCH(A614,tbWS_2[EU_ID],0))))</f>
        <v/>
      </c>
      <c r="J614" s="44" t="str">
        <f t="shared" si="19"/>
        <v/>
      </c>
      <c r="K614" s="252" t="str">
        <f>IF(B614="","",IF(ISNA(VLOOKUP(J614,$J$8:K613,1,FALSE)),MAX($K$8:K613)+1,0))</f>
        <v/>
      </c>
      <c r="L614" s="252">
        <f>_xlfn.XLOOKUP(B614,'DEQ TAC List'!$B$3:$B$609,'DEQ TAC List'!$I$3:$I$609,"")</f>
        <v>0</v>
      </c>
    </row>
    <row r="615" spans="1:12" x14ac:dyDescent="0.25">
      <c r="A615" s="51"/>
      <c r="B615" s="195"/>
      <c r="C615" s="192" t="str">
        <f t="shared" si="18"/>
        <v/>
      </c>
      <c r="D615" s="193"/>
      <c r="E615" s="194"/>
      <c r="F615" s="234"/>
      <c r="G615" s="51"/>
      <c r="H615" s="66"/>
      <c r="I615" s="240" t="str">
        <f>IF(A615="",IF(CONCATENATE(B615,C615,D615,E615,F615,G615,H615)="","",ws3_EU_ID_blank),IF(ISERROR(MATCH(A615,tbWS_2[EU_ID],0)),ws3_matching_error_msg,F615*IF(D615="Y",1,1-E615)*INDEX(tbWS_2[Activity],MATCH(A615,tbWS_2[EU_ID],0))))</f>
        <v/>
      </c>
      <c r="J615" s="44" t="str">
        <f t="shared" si="19"/>
        <v/>
      </c>
      <c r="K615" s="252" t="str">
        <f>IF(B615="","",IF(ISNA(VLOOKUP(J615,$J$8:K614,1,FALSE)),MAX($K$8:K614)+1,0))</f>
        <v/>
      </c>
      <c r="L615" s="252">
        <f>_xlfn.XLOOKUP(B615,'DEQ TAC List'!$B$3:$B$609,'DEQ TAC List'!$I$3:$I$609,"")</f>
        <v>0</v>
      </c>
    </row>
    <row r="616" spans="1:12" x14ac:dyDescent="0.25">
      <c r="A616" s="51"/>
      <c r="B616" s="195"/>
      <c r="C616" s="192" t="str">
        <f t="shared" si="18"/>
        <v/>
      </c>
      <c r="D616" s="193"/>
      <c r="E616" s="194"/>
      <c r="F616" s="234"/>
      <c r="G616" s="51"/>
      <c r="H616" s="66"/>
      <c r="I616" s="240" t="str">
        <f>IF(A616="",IF(CONCATENATE(B616,C616,D616,E616,F616,G616,H616)="","",ws3_EU_ID_blank),IF(ISERROR(MATCH(A616,tbWS_2[EU_ID],0)),ws3_matching_error_msg,F616*IF(D616="Y",1,1-E616)*INDEX(tbWS_2[Activity],MATCH(A616,tbWS_2[EU_ID],0))))</f>
        <v/>
      </c>
      <c r="J616" s="44" t="str">
        <f t="shared" si="19"/>
        <v/>
      </c>
      <c r="K616" s="252" t="str">
        <f>IF(B616="","",IF(ISNA(VLOOKUP(J616,$J$8:K615,1,FALSE)),MAX($K$8:K615)+1,0))</f>
        <v/>
      </c>
      <c r="L616" s="252">
        <f>_xlfn.XLOOKUP(B616,'DEQ TAC List'!$B$3:$B$609,'DEQ TAC List'!$I$3:$I$609,"")</f>
        <v>0</v>
      </c>
    </row>
    <row r="617" spans="1:12" x14ac:dyDescent="0.25">
      <c r="A617" s="51"/>
      <c r="B617" s="195"/>
      <c r="C617" s="192" t="str">
        <f t="shared" si="18"/>
        <v/>
      </c>
      <c r="D617" s="193"/>
      <c r="E617" s="194"/>
      <c r="F617" s="234"/>
      <c r="G617" s="51"/>
      <c r="H617" s="66"/>
      <c r="I617" s="240" t="str">
        <f>IF(A617="",IF(CONCATENATE(B617,C617,D617,E617,F617,G617,H617)="","",ws3_EU_ID_blank),IF(ISERROR(MATCH(A617,tbWS_2[EU_ID],0)),ws3_matching_error_msg,F617*IF(D617="Y",1,1-E617)*INDEX(tbWS_2[Activity],MATCH(A617,tbWS_2[EU_ID],0))))</f>
        <v/>
      </c>
      <c r="J617" s="44" t="str">
        <f t="shared" si="19"/>
        <v/>
      </c>
      <c r="K617" s="252" t="str">
        <f>IF(B617="","",IF(ISNA(VLOOKUP(J617,$J$8:K616,1,FALSE)),MAX($K$8:K616)+1,0))</f>
        <v/>
      </c>
      <c r="L617" s="252">
        <f>_xlfn.XLOOKUP(B617,'DEQ TAC List'!$B$3:$B$609,'DEQ TAC List'!$I$3:$I$609,"")</f>
        <v>0</v>
      </c>
    </row>
    <row r="618" spans="1:12" x14ac:dyDescent="0.25">
      <c r="A618" s="51"/>
      <c r="B618" s="195"/>
      <c r="C618" s="192" t="str">
        <f t="shared" si="18"/>
        <v/>
      </c>
      <c r="D618" s="193"/>
      <c r="E618" s="194"/>
      <c r="F618" s="234"/>
      <c r="G618" s="51"/>
      <c r="H618" s="66"/>
      <c r="I618" s="240" t="str">
        <f>IF(A618="",IF(CONCATENATE(B618,C618,D618,E618,F618,G618,H618)="","",ws3_EU_ID_blank),IF(ISERROR(MATCH(A618,tbWS_2[EU_ID],0)),ws3_matching_error_msg,F618*IF(D618="Y",1,1-E618)*INDEX(tbWS_2[Activity],MATCH(A618,tbWS_2[EU_ID],0))))</f>
        <v/>
      </c>
      <c r="J618" s="44" t="str">
        <f t="shared" si="19"/>
        <v/>
      </c>
      <c r="K618" s="252" t="str">
        <f>IF(B618="","",IF(ISNA(VLOOKUP(J618,$J$8:K617,1,FALSE)),MAX($K$8:K617)+1,0))</f>
        <v/>
      </c>
      <c r="L618" s="252">
        <f>_xlfn.XLOOKUP(B618,'DEQ TAC List'!$B$3:$B$609,'DEQ TAC List'!$I$3:$I$609,"")</f>
        <v>0</v>
      </c>
    </row>
    <row r="619" spans="1:12" x14ac:dyDescent="0.25">
      <c r="A619" s="51"/>
      <c r="B619" s="195"/>
      <c r="C619" s="192" t="str">
        <f t="shared" si="18"/>
        <v/>
      </c>
      <c r="D619" s="193"/>
      <c r="E619" s="194"/>
      <c r="F619" s="234"/>
      <c r="G619" s="51"/>
      <c r="H619" s="66"/>
      <c r="I619" s="240" t="str">
        <f>IF(A619="",IF(CONCATENATE(B619,C619,D619,E619,F619,G619,H619)="","",ws3_EU_ID_blank),IF(ISERROR(MATCH(A619,tbWS_2[EU_ID],0)),ws3_matching_error_msg,F619*IF(D619="Y",1,1-E619)*INDEX(tbWS_2[Activity],MATCH(A619,tbWS_2[EU_ID],0))))</f>
        <v/>
      </c>
      <c r="J619" s="44" t="str">
        <f t="shared" si="19"/>
        <v/>
      </c>
      <c r="K619" s="252" t="str">
        <f>IF(B619="","",IF(ISNA(VLOOKUP(J619,$J$8:K618,1,FALSE)),MAX($K$8:K618)+1,0))</f>
        <v/>
      </c>
      <c r="L619" s="252">
        <f>_xlfn.XLOOKUP(B619,'DEQ TAC List'!$B$3:$B$609,'DEQ TAC List'!$I$3:$I$609,"")</f>
        <v>0</v>
      </c>
    </row>
    <row r="620" spans="1:12" x14ac:dyDescent="0.25">
      <c r="A620" s="51"/>
      <c r="B620" s="195"/>
      <c r="C620" s="192" t="str">
        <f t="shared" si="18"/>
        <v/>
      </c>
      <c r="D620" s="193"/>
      <c r="E620" s="194"/>
      <c r="F620" s="234"/>
      <c r="G620" s="51"/>
      <c r="H620" s="66"/>
      <c r="I620" s="240" t="str">
        <f>IF(A620="",IF(CONCATENATE(B620,C620,D620,E620,F620,G620,H620)="","",ws3_EU_ID_blank),IF(ISERROR(MATCH(A620,tbWS_2[EU_ID],0)),ws3_matching_error_msg,F620*IF(D620="Y",1,1-E620)*INDEX(tbWS_2[Activity],MATCH(A620,tbWS_2[EU_ID],0))))</f>
        <v/>
      </c>
      <c r="J620" s="44" t="str">
        <f t="shared" si="19"/>
        <v/>
      </c>
      <c r="K620" s="252" t="str">
        <f>IF(B620="","",IF(ISNA(VLOOKUP(J620,$J$8:K619,1,FALSE)),MAX($K$8:K619)+1,0))</f>
        <v/>
      </c>
      <c r="L620" s="252">
        <f>_xlfn.XLOOKUP(B620,'DEQ TAC List'!$B$3:$B$609,'DEQ TAC List'!$I$3:$I$609,"")</f>
        <v>0</v>
      </c>
    </row>
    <row r="621" spans="1:12" x14ac:dyDescent="0.25">
      <c r="A621" s="51"/>
      <c r="B621" s="195"/>
      <c r="C621" s="192" t="str">
        <f t="shared" si="18"/>
        <v/>
      </c>
      <c r="D621" s="193"/>
      <c r="E621" s="194"/>
      <c r="F621" s="234"/>
      <c r="G621" s="51"/>
      <c r="H621" s="66"/>
      <c r="I621" s="240" t="str">
        <f>IF(A621="",IF(CONCATENATE(B621,C621,D621,E621,F621,G621,H621)="","",ws3_EU_ID_blank),IF(ISERROR(MATCH(A621,tbWS_2[EU_ID],0)),ws3_matching_error_msg,F621*IF(D621="Y",1,1-E621)*INDEX(tbWS_2[Activity],MATCH(A621,tbWS_2[EU_ID],0))))</f>
        <v/>
      </c>
      <c r="J621" s="44" t="str">
        <f t="shared" si="19"/>
        <v/>
      </c>
      <c r="K621" s="252" t="str">
        <f>IF(B621="","",IF(ISNA(VLOOKUP(J621,$J$8:K620,1,FALSE)),MAX($K$8:K620)+1,0))</f>
        <v/>
      </c>
      <c r="L621" s="252">
        <f>_xlfn.XLOOKUP(B621,'DEQ TAC List'!$B$3:$B$609,'DEQ TAC List'!$I$3:$I$609,"")</f>
        <v>0</v>
      </c>
    </row>
    <row r="622" spans="1:12" x14ac:dyDescent="0.25">
      <c r="A622" s="51"/>
      <c r="B622" s="195"/>
      <c r="C622" s="192" t="str">
        <f t="shared" si="18"/>
        <v/>
      </c>
      <c r="D622" s="193"/>
      <c r="E622" s="194"/>
      <c r="F622" s="234"/>
      <c r="G622" s="51"/>
      <c r="H622" s="66"/>
      <c r="I622" s="240" t="str">
        <f>IF(A622="",IF(CONCATENATE(B622,C622,D622,E622,F622,G622,H622)="","",ws3_EU_ID_blank),IF(ISERROR(MATCH(A622,tbWS_2[EU_ID],0)),ws3_matching_error_msg,F622*IF(D622="Y",1,1-E622)*INDEX(tbWS_2[Activity],MATCH(A622,tbWS_2[EU_ID],0))))</f>
        <v/>
      </c>
      <c r="J622" s="44" t="str">
        <f t="shared" si="19"/>
        <v/>
      </c>
      <c r="K622" s="252" t="str">
        <f>IF(B622="","",IF(ISNA(VLOOKUP(J622,$J$8:K621,1,FALSE)),MAX($K$8:K621)+1,0))</f>
        <v/>
      </c>
      <c r="L622" s="252">
        <f>_xlfn.XLOOKUP(B622,'DEQ TAC List'!$B$3:$B$609,'DEQ TAC List'!$I$3:$I$609,"")</f>
        <v>0</v>
      </c>
    </row>
    <row r="623" spans="1:12" x14ac:dyDescent="0.25">
      <c r="A623" s="51"/>
      <c r="B623" s="195"/>
      <c r="C623" s="192" t="str">
        <f t="shared" si="18"/>
        <v/>
      </c>
      <c r="D623" s="193"/>
      <c r="E623" s="194"/>
      <c r="F623" s="234"/>
      <c r="G623" s="51"/>
      <c r="H623" s="66"/>
      <c r="I623" s="240" t="str">
        <f>IF(A623="",IF(CONCATENATE(B623,C623,D623,E623,F623,G623,H623)="","",ws3_EU_ID_blank),IF(ISERROR(MATCH(A623,tbWS_2[EU_ID],0)),ws3_matching_error_msg,F623*IF(D623="Y",1,1-E623)*INDEX(tbWS_2[Activity],MATCH(A623,tbWS_2[EU_ID],0))))</f>
        <v/>
      </c>
      <c r="J623" s="44" t="str">
        <f t="shared" si="19"/>
        <v/>
      </c>
      <c r="K623" s="252" t="str">
        <f>IF(B623="","",IF(ISNA(VLOOKUP(J623,$J$8:K622,1,FALSE)),MAX($K$8:K622)+1,0))</f>
        <v/>
      </c>
      <c r="L623" s="252">
        <f>_xlfn.XLOOKUP(B623,'DEQ TAC List'!$B$3:$B$609,'DEQ TAC List'!$I$3:$I$609,"")</f>
        <v>0</v>
      </c>
    </row>
    <row r="624" spans="1:12" x14ac:dyDescent="0.25">
      <c r="A624" s="51"/>
      <c r="B624" s="195"/>
      <c r="C624" s="192" t="str">
        <f t="shared" si="18"/>
        <v/>
      </c>
      <c r="D624" s="193"/>
      <c r="E624" s="194"/>
      <c r="F624" s="234"/>
      <c r="G624" s="51"/>
      <c r="H624" s="66"/>
      <c r="I624" s="240" t="str">
        <f>IF(A624="",IF(CONCATENATE(B624,C624,D624,E624,F624,G624,H624)="","",ws3_EU_ID_blank),IF(ISERROR(MATCH(A624,tbWS_2[EU_ID],0)),ws3_matching_error_msg,F624*IF(D624="Y",1,1-E624)*INDEX(tbWS_2[Activity],MATCH(A624,tbWS_2[EU_ID],0))))</f>
        <v/>
      </c>
      <c r="J624" s="44" t="str">
        <f t="shared" si="19"/>
        <v/>
      </c>
      <c r="K624" s="252" t="str">
        <f>IF(B624="","",IF(ISNA(VLOOKUP(J624,$J$8:K623,1,FALSE)),MAX($K$8:K623)+1,0))</f>
        <v/>
      </c>
      <c r="L624" s="252">
        <f>_xlfn.XLOOKUP(B624,'DEQ TAC List'!$B$3:$B$609,'DEQ TAC List'!$I$3:$I$609,"")</f>
        <v>0</v>
      </c>
    </row>
    <row r="625" spans="1:12" x14ac:dyDescent="0.25">
      <c r="A625" s="51"/>
      <c r="B625" s="195"/>
      <c r="C625" s="192" t="str">
        <f t="shared" si="18"/>
        <v/>
      </c>
      <c r="D625" s="193"/>
      <c r="E625" s="194"/>
      <c r="F625" s="234"/>
      <c r="G625" s="51"/>
      <c r="H625" s="66"/>
      <c r="I625" s="240" t="str">
        <f>IF(A625="",IF(CONCATENATE(B625,C625,D625,E625,F625,G625,H625)="","",ws3_EU_ID_blank),IF(ISERROR(MATCH(A625,tbWS_2[EU_ID],0)),ws3_matching_error_msg,F625*IF(D625="Y",1,1-E625)*INDEX(tbWS_2[Activity],MATCH(A625,tbWS_2[EU_ID],0))))</f>
        <v/>
      </c>
      <c r="J625" s="44" t="str">
        <f t="shared" si="19"/>
        <v/>
      </c>
      <c r="K625" s="252" t="str">
        <f>IF(B625="","",IF(ISNA(VLOOKUP(J625,$J$8:K624,1,FALSE)),MAX($K$8:K624)+1,0))</f>
        <v/>
      </c>
      <c r="L625" s="252">
        <f>_xlfn.XLOOKUP(B625,'DEQ TAC List'!$B$3:$B$609,'DEQ TAC List'!$I$3:$I$609,"")</f>
        <v>0</v>
      </c>
    </row>
    <row r="626" spans="1:12" x14ac:dyDescent="0.25">
      <c r="A626" s="51"/>
      <c r="B626" s="195"/>
      <c r="C626" s="192" t="str">
        <f t="shared" ref="C626:C689" si="20">IFERROR(INDEX(chemical_names,MATCH(TEXT(B626,"0"),CAS_numbers,0)),"")</f>
        <v/>
      </c>
      <c r="D626" s="193"/>
      <c r="E626" s="194"/>
      <c r="F626" s="234"/>
      <c r="G626" s="51"/>
      <c r="H626" s="66"/>
      <c r="I626" s="240" t="str">
        <f>IF(A626="",IF(CONCATENATE(B626,C626,D626,E626,F626,G626,H626)="","",ws3_EU_ID_blank),IF(ISERROR(MATCH(A626,tbWS_2[EU_ID],0)),ws3_matching_error_msg,F626*IF(D626="Y",1,1-E626)*INDEX(tbWS_2[Activity],MATCH(A626,tbWS_2[EU_ID],0))))</f>
        <v/>
      </c>
      <c r="J626" s="44" t="str">
        <f t="shared" ref="J626:J689" si="21">IF(AND(B626="",C626=""),"",IFERROR(IF(OR(B626="",B626="No CAS"),INDEX(sequence_IDs,MATCH(C626,chemical_names,0)),INDEX(sequence_IDs,MATCH(B626,CAS_numbers,0))),"?"))</f>
        <v/>
      </c>
      <c r="K626" s="252" t="str">
        <f>IF(B626="","",IF(ISNA(VLOOKUP(J626,$J$8:K625,1,FALSE)),MAX($K$8:K625)+1,0))</f>
        <v/>
      </c>
      <c r="L626" s="252">
        <f>_xlfn.XLOOKUP(B626,'DEQ TAC List'!$B$3:$B$609,'DEQ TAC List'!$I$3:$I$609,"")</f>
        <v>0</v>
      </c>
    </row>
    <row r="627" spans="1:12" x14ac:dyDescent="0.25">
      <c r="A627" s="51"/>
      <c r="B627" s="195"/>
      <c r="C627" s="192" t="str">
        <f t="shared" si="20"/>
        <v/>
      </c>
      <c r="D627" s="193"/>
      <c r="E627" s="194"/>
      <c r="F627" s="234"/>
      <c r="G627" s="51"/>
      <c r="H627" s="66"/>
      <c r="I627" s="240" t="str">
        <f>IF(A627="",IF(CONCATENATE(B627,C627,D627,E627,F627,G627,H627)="","",ws3_EU_ID_blank),IF(ISERROR(MATCH(A627,tbWS_2[EU_ID],0)),ws3_matching_error_msg,F627*IF(D627="Y",1,1-E627)*INDEX(tbWS_2[Activity],MATCH(A627,tbWS_2[EU_ID],0))))</f>
        <v/>
      </c>
      <c r="J627" s="44" t="str">
        <f t="shared" si="21"/>
        <v/>
      </c>
      <c r="K627" s="252" t="str">
        <f>IF(B627="","",IF(ISNA(VLOOKUP(J627,$J$8:K626,1,FALSE)),MAX($K$8:K626)+1,0))</f>
        <v/>
      </c>
      <c r="L627" s="252">
        <f>_xlfn.XLOOKUP(B627,'DEQ TAC List'!$B$3:$B$609,'DEQ TAC List'!$I$3:$I$609,"")</f>
        <v>0</v>
      </c>
    </row>
    <row r="628" spans="1:12" x14ac:dyDescent="0.25">
      <c r="A628" s="51"/>
      <c r="B628" s="195"/>
      <c r="C628" s="192" t="str">
        <f t="shared" si="20"/>
        <v/>
      </c>
      <c r="D628" s="193"/>
      <c r="E628" s="194"/>
      <c r="F628" s="234"/>
      <c r="G628" s="51"/>
      <c r="H628" s="66"/>
      <c r="I628" s="240" t="str">
        <f>IF(A628="",IF(CONCATENATE(B628,C628,D628,E628,F628,G628,H628)="","",ws3_EU_ID_blank),IF(ISERROR(MATCH(A628,tbWS_2[EU_ID],0)),ws3_matching_error_msg,F628*IF(D628="Y",1,1-E628)*INDEX(tbWS_2[Activity],MATCH(A628,tbWS_2[EU_ID],0))))</f>
        <v/>
      </c>
      <c r="J628" s="44" t="str">
        <f t="shared" si="21"/>
        <v/>
      </c>
      <c r="K628" s="252" t="str">
        <f>IF(B628="","",IF(ISNA(VLOOKUP(J628,$J$8:K627,1,FALSE)),MAX($K$8:K627)+1,0))</f>
        <v/>
      </c>
      <c r="L628" s="252">
        <f>_xlfn.XLOOKUP(B628,'DEQ TAC List'!$B$3:$B$609,'DEQ TAC List'!$I$3:$I$609,"")</f>
        <v>0</v>
      </c>
    </row>
    <row r="629" spans="1:12" x14ac:dyDescent="0.25">
      <c r="A629" s="51"/>
      <c r="B629" s="195"/>
      <c r="C629" s="192" t="str">
        <f t="shared" si="20"/>
        <v/>
      </c>
      <c r="D629" s="193"/>
      <c r="E629" s="194"/>
      <c r="F629" s="234"/>
      <c r="G629" s="51"/>
      <c r="H629" s="66"/>
      <c r="I629" s="240" t="str">
        <f>IF(A629="",IF(CONCATENATE(B629,C629,D629,E629,F629,G629,H629)="","",ws3_EU_ID_blank),IF(ISERROR(MATCH(A629,tbWS_2[EU_ID],0)),ws3_matching_error_msg,F629*IF(D629="Y",1,1-E629)*INDEX(tbWS_2[Activity],MATCH(A629,tbWS_2[EU_ID],0))))</f>
        <v/>
      </c>
      <c r="J629" s="44" t="str">
        <f t="shared" si="21"/>
        <v/>
      </c>
      <c r="K629" s="252" t="str">
        <f>IF(B629="","",IF(ISNA(VLOOKUP(J629,$J$8:K628,1,FALSE)),MAX($K$8:K628)+1,0))</f>
        <v/>
      </c>
      <c r="L629" s="252">
        <f>_xlfn.XLOOKUP(B629,'DEQ TAC List'!$B$3:$B$609,'DEQ TAC List'!$I$3:$I$609,"")</f>
        <v>0</v>
      </c>
    </row>
    <row r="630" spans="1:12" x14ac:dyDescent="0.25">
      <c r="A630" s="51"/>
      <c r="B630" s="195"/>
      <c r="C630" s="192" t="str">
        <f t="shared" si="20"/>
        <v/>
      </c>
      <c r="D630" s="193"/>
      <c r="E630" s="194"/>
      <c r="F630" s="234"/>
      <c r="G630" s="51"/>
      <c r="H630" s="66"/>
      <c r="I630" s="240" t="str">
        <f>IF(A630="",IF(CONCATENATE(B630,C630,D630,E630,F630,G630,H630)="","",ws3_EU_ID_blank),IF(ISERROR(MATCH(A630,tbWS_2[EU_ID],0)),ws3_matching_error_msg,F630*IF(D630="Y",1,1-E630)*INDEX(tbWS_2[Activity],MATCH(A630,tbWS_2[EU_ID],0))))</f>
        <v/>
      </c>
      <c r="J630" s="44" t="str">
        <f t="shared" si="21"/>
        <v/>
      </c>
      <c r="K630" s="252" t="str">
        <f>IF(B630="","",IF(ISNA(VLOOKUP(J630,$J$8:K629,1,FALSE)),MAX($K$8:K629)+1,0))</f>
        <v/>
      </c>
      <c r="L630" s="252">
        <f>_xlfn.XLOOKUP(B630,'DEQ TAC List'!$B$3:$B$609,'DEQ TAC List'!$I$3:$I$609,"")</f>
        <v>0</v>
      </c>
    </row>
    <row r="631" spans="1:12" x14ac:dyDescent="0.25">
      <c r="A631" s="51"/>
      <c r="B631" s="195"/>
      <c r="C631" s="192" t="str">
        <f t="shared" si="20"/>
        <v/>
      </c>
      <c r="D631" s="193"/>
      <c r="E631" s="194"/>
      <c r="F631" s="234"/>
      <c r="G631" s="51"/>
      <c r="H631" s="66"/>
      <c r="I631" s="240" t="str">
        <f>IF(A631="",IF(CONCATENATE(B631,C631,D631,E631,F631,G631,H631)="","",ws3_EU_ID_blank),IF(ISERROR(MATCH(A631,tbWS_2[EU_ID],0)),ws3_matching_error_msg,F631*IF(D631="Y",1,1-E631)*INDEX(tbWS_2[Activity],MATCH(A631,tbWS_2[EU_ID],0))))</f>
        <v/>
      </c>
      <c r="J631" s="44" t="str">
        <f t="shared" si="21"/>
        <v/>
      </c>
      <c r="K631" s="252" t="str">
        <f>IF(B631="","",IF(ISNA(VLOOKUP(J631,$J$8:K630,1,FALSE)),MAX($K$8:K630)+1,0))</f>
        <v/>
      </c>
      <c r="L631" s="252">
        <f>_xlfn.XLOOKUP(B631,'DEQ TAC List'!$B$3:$B$609,'DEQ TAC List'!$I$3:$I$609,"")</f>
        <v>0</v>
      </c>
    </row>
    <row r="632" spans="1:12" x14ac:dyDescent="0.25">
      <c r="A632" s="51"/>
      <c r="B632" s="195"/>
      <c r="C632" s="192" t="str">
        <f t="shared" si="20"/>
        <v/>
      </c>
      <c r="D632" s="193"/>
      <c r="E632" s="194"/>
      <c r="F632" s="234"/>
      <c r="G632" s="51"/>
      <c r="H632" s="66"/>
      <c r="I632" s="240" t="str">
        <f>IF(A632="",IF(CONCATENATE(B632,C632,D632,E632,F632,G632,H632)="","",ws3_EU_ID_blank),IF(ISERROR(MATCH(A632,tbWS_2[EU_ID],0)),ws3_matching_error_msg,F632*IF(D632="Y",1,1-E632)*INDEX(tbWS_2[Activity],MATCH(A632,tbWS_2[EU_ID],0))))</f>
        <v/>
      </c>
      <c r="J632" s="44" t="str">
        <f t="shared" si="21"/>
        <v/>
      </c>
      <c r="K632" s="252" t="str">
        <f>IF(B632="","",IF(ISNA(VLOOKUP(J632,$J$8:K631,1,FALSE)),MAX($K$8:K631)+1,0))</f>
        <v/>
      </c>
      <c r="L632" s="252">
        <f>_xlfn.XLOOKUP(B632,'DEQ TAC List'!$B$3:$B$609,'DEQ TAC List'!$I$3:$I$609,"")</f>
        <v>0</v>
      </c>
    </row>
    <row r="633" spans="1:12" x14ac:dyDescent="0.25">
      <c r="A633" s="51"/>
      <c r="B633" s="195"/>
      <c r="C633" s="192" t="str">
        <f t="shared" si="20"/>
        <v/>
      </c>
      <c r="D633" s="193"/>
      <c r="E633" s="194"/>
      <c r="F633" s="234"/>
      <c r="G633" s="51"/>
      <c r="H633" s="66"/>
      <c r="I633" s="240" t="str">
        <f>IF(A633="",IF(CONCATENATE(B633,C633,D633,E633,F633,G633,H633)="","",ws3_EU_ID_blank),IF(ISERROR(MATCH(A633,tbWS_2[EU_ID],0)),ws3_matching_error_msg,F633*IF(D633="Y",1,1-E633)*INDEX(tbWS_2[Activity],MATCH(A633,tbWS_2[EU_ID],0))))</f>
        <v/>
      </c>
      <c r="J633" s="44" t="str">
        <f t="shared" si="21"/>
        <v/>
      </c>
      <c r="K633" s="252" t="str">
        <f>IF(B633="","",IF(ISNA(VLOOKUP(J633,$J$8:K632,1,FALSE)),MAX($K$8:K632)+1,0))</f>
        <v/>
      </c>
      <c r="L633" s="252">
        <f>_xlfn.XLOOKUP(B633,'DEQ TAC List'!$B$3:$B$609,'DEQ TAC List'!$I$3:$I$609,"")</f>
        <v>0</v>
      </c>
    </row>
    <row r="634" spans="1:12" x14ac:dyDescent="0.25">
      <c r="A634" s="51"/>
      <c r="B634" s="195"/>
      <c r="C634" s="192" t="str">
        <f t="shared" si="20"/>
        <v/>
      </c>
      <c r="D634" s="193"/>
      <c r="E634" s="194"/>
      <c r="F634" s="234"/>
      <c r="G634" s="51"/>
      <c r="H634" s="66"/>
      <c r="I634" s="240" t="str">
        <f>IF(A634="",IF(CONCATENATE(B634,C634,D634,E634,F634,G634,H634)="","",ws3_EU_ID_blank),IF(ISERROR(MATCH(A634,tbWS_2[EU_ID],0)),ws3_matching_error_msg,F634*IF(D634="Y",1,1-E634)*INDEX(tbWS_2[Activity],MATCH(A634,tbWS_2[EU_ID],0))))</f>
        <v/>
      </c>
      <c r="J634" s="44" t="str">
        <f t="shared" si="21"/>
        <v/>
      </c>
      <c r="K634" s="252" t="str">
        <f>IF(B634="","",IF(ISNA(VLOOKUP(J634,$J$8:K633,1,FALSE)),MAX($K$8:K633)+1,0))</f>
        <v/>
      </c>
      <c r="L634" s="252">
        <f>_xlfn.XLOOKUP(B634,'DEQ TAC List'!$B$3:$B$609,'DEQ TAC List'!$I$3:$I$609,"")</f>
        <v>0</v>
      </c>
    </row>
    <row r="635" spans="1:12" x14ac:dyDescent="0.25">
      <c r="A635" s="51"/>
      <c r="B635" s="195"/>
      <c r="C635" s="192" t="str">
        <f t="shared" si="20"/>
        <v/>
      </c>
      <c r="D635" s="193"/>
      <c r="E635" s="194"/>
      <c r="F635" s="234"/>
      <c r="G635" s="51"/>
      <c r="H635" s="66"/>
      <c r="I635" s="240" t="str">
        <f>IF(A635="",IF(CONCATENATE(B635,C635,D635,E635,F635,G635,H635)="","",ws3_EU_ID_blank),IF(ISERROR(MATCH(A635,tbWS_2[EU_ID],0)),ws3_matching_error_msg,F635*IF(D635="Y",1,1-E635)*INDEX(tbWS_2[Activity],MATCH(A635,tbWS_2[EU_ID],0))))</f>
        <v/>
      </c>
      <c r="J635" s="44" t="str">
        <f t="shared" si="21"/>
        <v/>
      </c>
      <c r="K635" s="252" t="str">
        <f>IF(B635="","",IF(ISNA(VLOOKUP(J635,$J$8:K634,1,FALSE)),MAX($K$8:K634)+1,0))</f>
        <v/>
      </c>
      <c r="L635" s="252">
        <f>_xlfn.XLOOKUP(B635,'DEQ TAC List'!$B$3:$B$609,'DEQ TAC List'!$I$3:$I$609,"")</f>
        <v>0</v>
      </c>
    </row>
    <row r="636" spans="1:12" x14ac:dyDescent="0.25">
      <c r="A636" s="51"/>
      <c r="B636" s="195"/>
      <c r="C636" s="192" t="str">
        <f t="shared" si="20"/>
        <v/>
      </c>
      <c r="D636" s="193"/>
      <c r="E636" s="194"/>
      <c r="F636" s="234"/>
      <c r="G636" s="51"/>
      <c r="H636" s="66"/>
      <c r="I636" s="240" t="str">
        <f>IF(A636="",IF(CONCATENATE(B636,C636,D636,E636,F636,G636,H636)="","",ws3_EU_ID_blank),IF(ISERROR(MATCH(A636,tbWS_2[EU_ID],0)),ws3_matching_error_msg,F636*IF(D636="Y",1,1-E636)*INDEX(tbWS_2[Activity],MATCH(A636,tbWS_2[EU_ID],0))))</f>
        <v/>
      </c>
      <c r="J636" s="44" t="str">
        <f t="shared" si="21"/>
        <v/>
      </c>
      <c r="K636" s="252" t="str">
        <f>IF(B636="","",IF(ISNA(VLOOKUP(J636,$J$8:K635,1,FALSE)),MAX($K$8:K635)+1,0))</f>
        <v/>
      </c>
      <c r="L636" s="252">
        <f>_xlfn.XLOOKUP(B636,'DEQ TAC List'!$B$3:$B$609,'DEQ TAC List'!$I$3:$I$609,"")</f>
        <v>0</v>
      </c>
    </row>
    <row r="637" spans="1:12" x14ac:dyDescent="0.25">
      <c r="A637" s="51"/>
      <c r="B637" s="195"/>
      <c r="C637" s="192" t="str">
        <f t="shared" si="20"/>
        <v/>
      </c>
      <c r="D637" s="193"/>
      <c r="E637" s="194"/>
      <c r="F637" s="234"/>
      <c r="G637" s="51"/>
      <c r="H637" s="66"/>
      <c r="I637" s="240" t="str">
        <f>IF(A637="",IF(CONCATENATE(B637,C637,D637,E637,F637,G637,H637)="","",ws3_EU_ID_blank),IF(ISERROR(MATCH(A637,tbWS_2[EU_ID],0)),ws3_matching_error_msg,F637*IF(D637="Y",1,1-E637)*INDEX(tbWS_2[Activity],MATCH(A637,tbWS_2[EU_ID],0))))</f>
        <v/>
      </c>
      <c r="J637" s="44" t="str">
        <f t="shared" si="21"/>
        <v/>
      </c>
      <c r="K637" s="252" t="str">
        <f>IF(B637="","",IF(ISNA(VLOOKUP(J637,$J$8:K636,1,FALSE)),MAX($K$8:K636)+1,0))</f>
        <v/>
      </c>
      <c r="L637" s="252">
        <f>_xlfn.XLOOKUP(B637,'DEQ TAC List'!$B$3:$B$609,'DEQ TAC List'!$I$3:$I$609,"")</f>
        <v>0</v>
      </c>
    </row>
    <row r="638" spans="1:12" x14ac:dyDescent="0.25">
      <c r="A638" s="51"/>
      <c r="B638" s="195"/>
      <c r="C638" s="192" t="str">
        <f t="shared" si="20"/>
        <v/>
      </c>
      <c r="D638" s="193"/>
      <c r="E638" s="194"/>
      <c r="F638" s="234"/>
      <c r="G638" s="51"/>
      <c r="H638" s="66"/>
      <c r="I638" s="240" t="str">
        <f>IF(A638="",IF(CONCATENATE(B638,C638,D638,E638,F638,G638,H638)="","",ws3_EU_ID_blank),IF(ISERROR(MATCH(A638,tbWS_2[EU_ID],0)),ws3_matching_error_msg,F638*IF(D638="Y",1,1-E638)*INDEX(tbWS_2[Activity],MATCH(A638,tbWS_2[EU_ID],0))))</f>
        <v/>
      </c>
      <c r="J638" s="44" t="str">
        <f t="shared" si="21"/>
        <v/>
      </c>
      <c r="K638" s="252" t="str">
        <f>IF(B638="","",IF(ISNA(VLOOKUP(J638,$J$8:K637,1,FALSE)),MAX($K$8:K637)+1,0))</f>
        <v/>
      </c>
      <c r="L638" s="252">
        <f>_xlfn.XLOOKUP(B638,'DEQ TAC List'!$B$3:$B$609,'DEQ TAC List'!$I$3:$I$609,"")</f>
        <v>0</v>
      </c>
    </row>
    <row r="639" spans="1:12" x14ac:dyDescent="0.25">
      <c r="A639" s="51"/>
      <c r="B639" s="195"/>
      <c r="C639" s="192" t="str">
        <f t="shared" si="20"/>
        <v/>
      </c>
      <c r="D639" s="193"/>
      <c r="E639" s="194"/>
      <c r="F639" s="234"/>
      <c r="G639" s="51"/>
      <c r="H639" s="66"/>
      <c r="I639" s="240" t="str">
        <f>IF(A639="",IF(CONCATENATE(B639,C639,D639,E639,F639,G639,H639)="","",ws3_EU_ID_blank),IF(ISERROR(MATCH(A639,tbWS_2[EU_ID],0)),ws3_matching_error_msg,F639*IF(D639="Y",1,1-E639)*INDEX(tbWS_2[Activity],MATCH(A639,tbWS_2[EU_ID],0))))</f>
        <v/>
      </c>
      <c r="J639" s="44" t="str">
        <f t="shared" si="21"/>
        <v/>
      </c>
      <c r="K639" s="252" t="str">
        <f>IF(B639="","",IF(ISNA(VLOOKUP(J639,$J$8:K638,1,FALSE)),MAX($K$8:K638)+1,0))</f>
        <v/>
      </c>
      <c r="L639" s="252">
        <f>_xlfn.XLOOKUP(B639,'DEQ TAC List'!$B$3:$B$609,'DEQ TAC List'!$I$3:$I$609,"")</f>
        <v>0</v>
      </c>
    </row>
    <row r="640" spans="1:12" x14ac:dyDescent="0.25">
      <c r="A640" s="51"/>
      <c r="B640" s="195"/>
      <c r="C640" s="192" t="str">
        <f t="shared" si="20"/>
        <v/>
      </c>
      <c r="D640" s="193"/>
      <c r="E640" s="194"/>
      <c r="F640" s="234"/>
      <c r="G640" s="51"/>
      <c r="H640" s="66"/>
      <c r="I640" s="240" t="str">
        <f>IF(A640="",IF(CONCATENATE(B640,C640,D640,E640,F640,G640,H640)="","",ws3_EU_ID_blank),IF(ISERROR(MATCH(A640,tbWS_2[EU_ID],0)),ws3_matching_error_msg,F640*IF(D640="Y",1,1-E640)*INDEX(tbWS_2[Activity],MATCH(A640,tbWS_2[EU_ID],0))))</f>
        <v/>
      </c>
      <c r="J640" s="44" t="str">
        <f t="shared" si="21"/>
        <v/>
      </c>
      <c r="K640" s="252" t="str">
        <f>IF(B640="","",IF(ISNA(VLOOKUP(J640,$J$8:K639,1,FALSE)),MAX($K$8:K639)+1,0))</f>
        <v/>
      </c>
      <c r="L640" s="252">
        <f>_xlfn.XLOOKUP(B640,'DEQ TAC List'!$B$3:$B$609,'DEQ TAC List'!$I$3:$I$609,"")</f>
        <v>0</v>
      </c>
    </row>
    <row r="641" spans="1:12" x14ac:dyDescent="0.25">
      <c r="A641" s="51"/>
      <c r="B641" s="195"/>
      <c r="C641" s="192" t="str">
        <f t="shared" si="20"/>
        <v/>
      </c>
      <c r="D641" s="193"/>
      <c r="E641" s="194"/>
      <c r="F641" s="234"/>
      <c r="G641" s="51"/>
      <c r="H641" s="66"/>
      <c r="I641" s="240" t="str">
        <f>IF(A641="",IF(CONCATENATE(B641,C641,D641,E641,F641,G641,H641)="","",ws3_EU_ID_blank),IF(ISERROR(MATCH(A641,tbWS_2[EU_ID],0)),ws3_matching_error_msg,F641*IF(D641="Y",1,1-E641)*INDEX(tbWS_2[Activity],MATCH(A641,tbWS_2[EU_ID],0))))</f>
        <v/>
      </c>
      <c r="J641" s="44" t="str">
        <f t="shared" si="21"/>
        <v/>
      </c>
      <c r="K641" s="252" t="str">
        <f>IF(B641="","",IF(ISNA(VLOOKUP(J641,$J$8:K640,1,FALSE)),MAX($K$8:K640)+1,0))</f>
        <v/>
      </c>
      <c r="L641" s="252">
        <f>_xlfn.XLOOKUP(B641,'DEQ TAC List'!$B$3:$B$609,'DEQ TAC List'!$I$3:$I$609,"")</f>
        <v>0</v>
      </c>
    </row>
    <row r="642" spans="1:12" x14ac:dyDescent="0.25">
      <c r="A642" s="51"/>
      <c r="B642" s="195"/>
      <c r="C642" s="192" t="str">
        <f t="shared" si="20"/>
        <v/>
      </c>
      <c r="D642" s="193"/>
      <c r="E642" s="194"/>
      <c r="F642" s="234"/>
      <c r="G642" s="51"/>
      <c r="H642" s="66"/>
      <c r="I642" s="240" t="str">
        <f>IF(A642="",IF(CONCATENATE(B642,C642,D642,E642,F642,G642,H642)="","",ws3_EU_ID_blank),IF(ISERROR(MATCH(A642,tbWS_2[EU_ID],0)),ws3_matching_error_msg,F642*IF(D642="Y",1,1-E642)*INDEX(tbWS_2[Activity],MATCH(A642,tbWS_2[EU_ID],0))))</f>
        <v/>
      </c>
      <c r="J642" s="44" t="str">
        <f t="shared" si="21"/>
        <v/>
      </c>
      <c r="K642" s="252" t="str">
        <f>IF(B642="","",IF(ISNA(VLOOKUP(J642,$J$8:K641,1,FALSE)),MAX($K$8:K641)+1,0))</f>
        <v/>
      </c>
      <c r="L642" s="252">
        <f>_xlfn.XLOOKUP(B642,'DEQ TAC List'!$B$3:$B$609,'DEQ TAC List'!$I$3:$I$609,"")</f>
        <v>0</v>
      </c>
    </row>
    <row r="643" spans="1:12" x14ac:dyDescent="0.25">
      <c r="A643" s="51"/>
      <c r="B643" s="195"/>
      <c r="C643" s="192" t="str">
        <f t="shared" si="20"/>
        <v/>
      </c>
      <c r="D643" s="193"/>
      <c r="E643" s="194"/>
      <c r="F643" s="234"/>
      <c r="G643" s="51"/>
      <c r="H643" s="66"/>
      <c r="I643" s="240" t="str">
        <f>IF(A643="",IF(CONCATENATE(B643,C643,D643,E643,F643,G643,H643)="","",ws3_EU_ID_blank),IF(ISERROR(MATCH(A643,tbWS_2[EU_ID],0)),ws3_matching_error_msg,F643*IF(D643="Y",1,1-E643)*INDEX(tbWS_2[Activity],MATCH(A643,tbWS_2[EU_ID],0))))</f>
        <v/>
      </c>
      <c r="J643" s="44" t="str">
        <f t="shared" si="21"/>
        <v/>
      </c>
      <c r="K643" s="252" t="str">
        <f>IF(B643="","",IF(ISNA(VLOOKUP(J643,$J$8:K642,1,FALSE)),MAX($K$8:K642)+1,0))</f>
        <v/>
      </c>
      <c r="L643" s="252">
        <f>_xlfn.XLOOKUP(B643,'DEQ TAC List'!$B$3:$B$609,'DEQ TAC List'!$I$3:$I$609,"")</f>
        <v>0</v>
      </c>
    </row>
    <row r="644" spans="1:12" x14ac:dyDescent="0.25">
      <c r="A644" s="51"/>
      <c r="B644" s="195"/>
      <c r="C644" s="192" t="str">
        <f t="shared" si="20"/>
        <v/>
      </c>
      <c r="D644" s="193"/>
      <c r="E644" s="194"/>
      <c r="F644" s="234"/>
      <c r="G644" s="51"/>
      <c r="H644" s="66"/>
      <c r="I644" s="240" t="str">
        <f>IF(A644="",IF(CONCATENATE(B644,C644,D644,E644,F644,G644,H644)="","",ws3_EU_ID_blank),IF(ISERROR(MATCH(A644,tbWS_2[EU_ID],0)),ws3_matching_error_msg,F644*IF(D644="Y",1,1-E644)*INDEX(tbWS_2[Activity],MATCH(A644,tbWS_2[EU_ID],0))))</f>
        <v/>
      </c>
      <c r="J644" s="44" t="str">
        <f t="shared" si="21"/>
        <v/>
      </c>
      <c r="K644" s="252" t="str">
        <f>IF(B644="","",IF(ISNA(VLOOKUP(J644,$J$8:K643,1,FALSE)),MAX($K$8:K643)+1,0))</f>
        <v/>
      </c>
      <c r="L644" s="252">
        <f>_xlfn.XLOOKUP(B644,'DEQ TAC List'!$B$3:$B$609,'DEQ TAC List'!$I$3:$I$609,"")</f>
        <v>0</v>
      </c>
    </row>
    <row r="645" spans="1:12" x14ac:dyDescent="0.25">
      <c r="A645" s="51"/>
      <c r="B645" s="195"/>
      <c r="C645" s="192" t="str">
        <f t="shared" si="20"/>
        <v/>
      </c>
      <c r="D645" s="193"/>
      <c r="E645" s="194"/>
      <c r="F645" s="234"/>
      <c r="G645" s="51"/>
      <c r="H645" s="66"/>
      <c r="I645" s="240" t="str">
        <f>IF(A645="",IF(CONCATENATE(B645,C645,D645,E645,F645,G645,H645)="","",ws3_EU_ID_blank),IF(ISERROR(MATCH(A645,tbWS_2[EU_ID],0)),ws3_matching_error_msg,F645*IF(D645="Y",1,1-E645)*INDEX(tbWS_2[Activity],MATCH(A645,tbWS_2[EU_ID],0))))</f>
        <v/>
      </c>
      <c r="J645" s="44" t="str">
        <f t="shared" si="21"/>
        <v/>
      </c>
      <c r="K645" s="252" t="str">
        <f>IF(B645="","",IF(ISNA(VLOOKUP(J645,$J$8:K644,1,FALSE)),MAX($K$8:K644)+1,0))</f>
        <v/>
      </c>
      <c r="L645" s="252">
        <f>_xlfn.XLOOKUP(B645,'DEQ TAC List'!$B$3:$B$609,'DEQ TAC List'!$I$3:$I$609,"")</f>
        <v>0</v>
      </c>
    </row>
    <row r="646" spans="1:12" x14ac:dyDescent="0.25">
      <c r="A646" s="51"/>
      <c r="B646" s="195"/>
      <c r="C646" s="192" t="str">
        <f t="shared" si="20"/>
        <v/>
      </c>
      <c r="D646" s="193"/>
      <c r="E646" s="194"/>
      <c r="F646" s="234"/>
      <c r="G646" s="51"/>
      <c r="H646" s="66"/>
      <c r="I646" s="240" t="str">
        <f>IF(A646="",IF(CONCATENATE(B646,C646,D646,E646,F646,G646,H646)="","",ws3_EU_ID_blank),IF(ISERROR(MATCH(A646,tbWS_2[EU_ID],0)),ws3_matching_error_msg,F646*IF(D646="Y",1,1-E646)*INDEX(tbWS_2[Activity],MATCH(A646,tbWS_2[EU_ID],0))))</f>
        <v/>
      </c>
      <c r="J646" s="44" t="str">
        <f t="shared" si="21"/>
        <v/>
      </c>
      <c r="K646" s="252" t="str">
        <f>IF(B646="","",IF(ISNA(VLOOKUP(J646,$J$8:K645,1,FALSE)),MAX($K$8:K645)+1,0))</f>
        <v/>
      </c>
      <c r="L646" s="252">
        <f>_xlfn.XLOOKUP(B646,'DEQ TAC List'!$B$3:$B$609,'DEQ TAC List'!$I$3:$I$609,"")</f>
        <v>0</v>
      </c>
    </row>
    <row r="647" spans="1:12" x14ac:dyDescent="0.25">
      <c r="A647" s="51"/>
      <c r="B647" s="195"/>
      <c r="C647" s="192" t="str">
        <f t="shared" si="20"/>
        <v/>
      </c>
      <c r="D647" s="193"/>
      <c r="E647" s="194"/>
      <c r="F647" s="234"/>
      <c r="G647" s="51"/>
      <c r="H647" s="66"/>
      <c r="I647" s="240" t="str">
        <f>IF(A647="",IF(CONCATENATE(B647,C647,D647,E647,F647,G647,H647)="","",ws3_EU_ID_blank),IF(ISERROR(MATCH(A647,tbWS_2[EU_ID],0)),ws3_matching_error_msg,F647*IF(D647="Y",1,1-E647)*INDEX(tbWS_2[Activity],MATCH(A647,tbWS_2[EU_ID],0))))</f>
        <v/>
      </c>
      <c r="J647" s="44" t="str">
        <f t="shared" si="21"/>
        <v/>
      </c>
      <c r="K647" s="252" t="str">
        <f>IF(B647="","",IF(ISNA(VLOOKUP(J647,$J$8:K646,1,FALSE)),MAX($K$8:K646)+1,0))</f>
        <v/>
      </c>
      <c r="L647" s="252">
        <f>_xlfn.XLOOKUP(B647,'DEQ TAC List'!$B$3:$B$609,'DEQ TAC List'!$I$3:$I$609,"")</f>
        <v>0</v>
      </c>
    </row>
    <row r="648" spans="1:12" x14ac:dyDescent="0.25">
      <c r="A648" s="51"/>
      <c r="B648" s="195"/>
      <c r="C648" s="192" t="str">
        <f t="shared" si="20"/>
        <v/>
      </c>
      <c r="D648" s="193"/>
      <c r="E648" s="194"/>
      <c r="F648" s="234"/>
      <c r="G648" s="51"/>
      <c r="H648" s="66"/>
      <c r="I648" s="240" t="str">
        <f>IF(A648="",IF(CONCATENATE(B648,C648,D648,E648,F648,G648,H648)="","",ws3_EU_ID_blank),IF(ISERROR(MATCH(A648,tbWS_2[EU_ID],0)),ws3_matching_error_msg,F648*IF(D648="Y",1,1-E648)*INDEX(tbWS_2[Activity],MATCH(A648,tbWS_2[EU_ID],0))))</f>
        <v/>
      </c>
      <c r="J648" s="44" t="str">
        <f t="shared" si="21"/>
        <v/>
      </c>
      <c r="K648" s="252" t="str">
        <f>IF(B648="","",IF(ISNA(VLOOKUP(J648,$J$8:K647,1,FALSE)),MAX($K$8:K647)+1,0))</f>
        <v/>
      </c>
      <c r="L648" s="252">
        <f>_xlfn.XLOOKUP(B648,'DEQ TAC List'!$B$3:$B$609,'DEQ TAC List'!$I$3:$I$609,"")</f>
        <v>0</v>
      </c>
    </row>
    <row r="649" spans="1:12" x14ac:dyDescent="0.25">
      <c r="A649" s="51"/>
      <c r="B649" s="195"/>
      <c r="C649" s="192" t="str">
        <f t="shared" si="20"/>
        <v/>
      </c>
      <c r="D649" s="193"/>
      <c r="E649" s="194"/>
      <c r="F649" s="234"/>
      <c r="G649" s="51"/>
      <c r="H649" s="66"/>
      <c r="I649" s="240" t="str">
        <f>IF(A649="",IF(CONCATENATE(B649,C649,D649,E649,F649,G649,H649)="","",ws3_EU_ID_blank),IF(ISERROR(MATCH(A649,tbWS_2[EU_ID],0)),ws3_matching_error_msg,F649*IF(D649="Y",1,1-E649)*INDEX(tbWS_2[Activity],MATCH(A649,tbWS_2[EU_ID],0))))</f>
        <v/>
      </c>
      <c r="J649" s="44" t="str">
        <f t="shared" si="21"/>
        <v/>
      </c>
      <c r="K649" s="252" t="str">
        <f>IF(B649="","",IF(ISNA(VLOOKUP(J649,$J$8:K648,1,FALSE)),MAX($K$8:K648)+1,0))</f>
        <v/>
      </c>
      <c r="L649" s="252">
        <f>_xlfn.XLOOKUP(B649,'DEQ TAC List'!$B$3:$B$609,'DEQ TAC List'!$I$3:$I$609,"")</f>
        <v>0</v>
      </c>
    </row>
    <row r="650" spans="1:12" x14ac:dyDescent="0.25">
      <c r="A650" s="51"/>
      <c r="B650" s="195"/>
      <c r="C650" s="192" t="str">
        <f t="shared" si="20"/>
        <v/>
      </c>
      <c r="D650" s="193"/>
      <c r="E650" s="194"/>
      <c r="F650" s="234"/>
      <c r="G650" s="51"/>
      <c r="H650" s="66"/>
      <c r="I650" s="240" t="str">
        <f>IF(A650="",IF(CONCATENATE(B650,C650,D650,E650,F650,G650,H650)="","",ws3_EU_ID_blank),IF(ISERROR(MATCH(A650,tbWS_2[EU_ID],0)),ws3_matching_error_msg,F650*IF(D650="Y",1,1-E650)*INDEX(tbWS_2[Activity],MATCH(A650,tbWS_2[EU_ID],0))))</f>
        <v/>
      </c>
      <c r="J650" s="44" t="str">
        <f t="shared" si="21"/>
        <v/>
      </c>
      <c r="K650" s="252" t="str">
        <f>IF(B650="","",IF(ISNA(VLOOKUP(J650,$J$8:K649,1,FALSE)),MAX($K$8:K649)+1,0))</f>
        <v/>
      </c>
      <c r="L650" s="252">
        <f>_xlfn.XLOOKUP(B650,'DEQ TAC List'!$B$3:$B$609,'DEQ TAC List'!$I$3:$I$609,"")</f>
        <v>0</v>
      </c>
    </row>
    <row r="651" spans="1:12" x14ac:dyDescent="0.25">
      <c r="A651" s="51"/>
      <c r="B651" s="195"/>
      <c r="C651" s="192" t="str">
        <f t="shared" si="20"/>
        <v/>
      </c>
      <c r="D651" s="193"/>
      <c r="E651" s="194"/>
      <c r="F651" s="234"/>
      <c r="G651" s="51"/>
      <c r="H651" s="66"/>
      <c r="I651" s="240" t="str">
        <f>IF(A651="",IF(CONCATENATE(B651,C651,D651,E651,F651,G651,H651)="","",ws3_EU_ID_blank),IF(ISERROR(MATCH(A651,tbWS_2[EU_ID],0)),ws3_matching_error_msg,F651*IF(D651="Y",1,1-E651)*INDEX(tbWS_2[Activity],MATCH(A651,tbWS_2[EU_ID],0))))</f>
        <v/>
      </c>
      <c r="J651" s="44" t="str">
        <f t="shared" si="21"/>
        <v/>
      </c>
      <c r="K651" s="252" t="str">
        <f>IF(B651="","",IF(ISNA(VLOOKUP(J651,$J$8:K650,1,FALSE)),MAX($K$8:K650)+1,0))</f>
        <v/>
      </c>
      <c r="L651" s="252">
        <f>_xlfn.XLOOKUP(B651,'DEQ TAC List'!$B$3:$B$609,'DEQ TAC List'!$I$3:$I$609,"")</f>
        <v>0</v>
      </c>
    </row>
    <row r="652" spans="1:12" x14ac:dyDescent="0.25">
      <c r="A652" s="51"/>
      <c r="B652" s="195"/>
      <c r="C652" s="192" t="str">
        <f t="shared" si="20"/>
        <v/>
      </c>
      <c r="D652" s="193"/>
      <c r="E652" s="194"/>
      <c r="F652" s="234"/>
      <c r="G652" s="51"/>
      <c r="H652" s="66"/>
      <c r="I652" s="240" t="str">
        <f>IF(A652="",IF(CONCATENATE(B652,C652,D652,E652,F652,G652,H652)="","",ws3_EU_ID_blank),IF(ISERROR(MATCH(A652,tbWS_2[EU_ID],0)),ws3_matching_error_msg,F652*IF(D652="Y",1,1-E652)*INDEX(tbWS_2[Activity],MATCH(A652,tbWS_2[EU_ID],0))))</f>
        <v/>
      </c>
      <c r="J652" s="44" t="str">
        <f t="shared" si="21"/>
        <v/>
      </c>
      <c r="K652" s="252" t="str">
        <f>IF(B652="","",IF(ISNA(VLOOKUP(J652,$J$8:K651,1,FALSE)),MAX($K$8:K651)+1,0))</f>
        <v/>
      </c>
      <c r="L652" s="252">
        <f>_xlfn.XLOOKUP(B652,'DEQ TAC List'!$B$3:$B$609,'DEQ TAC List'!$I$3:$I$609,"")</f>
        <v>0</v>
      </c>
    </row>
    <row r="653" spans="1:12" x14ac:dyDescent="0.25">
      <c r="A653" s="51"/>
      <c r="B653" s="195"/>
      <c r="C653" s="192" t="str">
        <f t="shared" si="20"/>
        <v/>
      </c>
      <c r="D653" s="193"/>
      <c r="E653" s="194"/>
      <c r="F653" s="234"/>
      <c r="G653" s="51"/>
      <c r="H653" s="66"/>
      <c r="I653" s="240" t="str">
        <f>IF(A653="",IF(CONCATENATE(B653,C653,D653,E653,F653,G653,H653)="","",ws3_EU_ID_blank),IF(ISERROR(MATCH(A653,tbWS_2[EU_ID],0)),ws3_matching_error_msg,F653*IF(D653="Y",1,1-E653)*INDEX(tbWS_2[Activity],MATCH(A653,tbWS_2[EU_ID],0))))</f>
        <v/>
      </c>
      <c r="J653" s="44" t="str">
        <f t="shared" si="21"/>
        <v/>
      </c>
      <c r="K653" s="252" t="str">
        <f>IF(B653="","",IF(ISNA(VLOOKUP(J653,$J$8:K652,1,FALSE)),MAX($K$8:K652)+1,0))</f>
        <v/>
      </c>
      <c r="L653" s="252">
        <f>_xlfn.XLOOKUP(B653,'DEQ TAC List'!$B$3:$B$609,'DEQ TAC List'!$I$3:$I$609,"")</f>
        <v>0</v>
      </c>
    </row>
    <row r="654" spans="1:12" x14ac:dyDescent="0.25">
      <c r="A654" s="51"/>
      <c r="B654" s="195"/>
      <c r="C654" s="192" t="str">
        <f t="shared" si="20"/>
        <v/>
      </c>
      <c r="D654" s="193"/>
      <c r="E654" s="194"/>
      <c r="F654" s="234"/>
      <c r="G654" s="51"/>
      <c r="H654" s="66"/>
      <c r="I654" s="240" t="str">
        <f>IF(A654="",IF(CONCATENATE(B654,C654,D654,E654,F654,G654,H654)="","",ws3_EU_ID_blank),IF(ISERROR(MATCH(A654,tbWS_2[EU_ID],0)),ws3_matching_error_msg,F654*IF(D654="Y",1,1-E654)*INDEX(tbWS_2[Activity],MATCH(A654,tbWS_2[EU_ID],0))))</f>
        <v/>
      </c>
      <c r="J654" s="44" t="str">
        <f t="shared" si="21"/>
        <v/>
      </c>
      <c r="K654" s="252" t="str">
        <f>IF(B654="","",IF(ISNA(VLOOKUP(J654,$J$8:K653,1,FALSE)),MAX($K$8:K653)+1,0))</f>
        <v/>
      </c>
      <c r="L654" s="252">
        <f>_xlfn.XLOOKUP(B654,'DEQ TAC List'!$B$3:$B$609,'DEQ TAC List'!$I$3:$I$609,"")</f>
        <v>0</v>
      </c>
    </row>
    <row r="655" spans="1:12" x14ac:dyDescent="0.25">
      <c r="A655" s="51"/>
      <c r="B655" s="195"/>
      <c r="C655" s="192" t="str">
        <f t="shared" si="20"/>
        <v/>
      </c>
      <c r="D655" s="193"/>
      <c r="E655" s="194"/>
      <c r="F655" s="234"/>
      <c r="G655" s="51"/>
      <c r="H655" s="66"/>
      <c r="I655" s="240" t="str">
        <f>IF(A655="",IF(CONCATENATE(B655,C655,D655,E655,F655,G655,H655)="","",ws3_EU_ID_blank),IF(ISERROR(MATCH(A655,tbWS_2[EU_ID],0)),ws3_matching_error_msg,F655*IF(D655="Y",1,1-E655)*INDEX(tbWS_2[Activity],MATCH(A655,tbWS_2[EU_ID],0))))</f>
        <v/>
      </c>
      <c r="J655" s="44" t="str">
        <f t="shared" si="21"/>
        <v/>
      </c>
      <c r="K655" s="252" t="str">
        <f>IF(B655="","",IF(ISNA(VLOOKUP(J655,$J$8:K654,1,FALSE)),MAX($K$8:K654)+1,0))</f>
        <v/>
      </c>
      <c r="L655" s="252">
        <f>_xlfn.XLOOKUP(B655,'DEQ TAC List'!$B$3:$B$609,'DEQ TAC List'!$I$3:$I$609,"")</f>
        <v>0</v>
      </c>
    </row>
    <row r="656" spans="1:12" x14ac:dyDescent="0.25">
      <c r="A656" s="51"/>
      <c r="B656" s="195"/>
      <c r="C656" s="192" t="str">
        <f t="shared" si="20"/>
        <v/>
      </c>
      <c r="D656" s="193"/>
      <c r="E656" s="194"/>
      <c r="F656" s="234"/>
      <c r="G656" s="51"/>
      <c r="H656" s="66"/>
      <c r="I656" s="240" t="str">
        <f>IF(A656="",IF(CONCATENATE(B656,C656,D656,E656,F656,G656,H656)="","",ws3_EU_ID_blank),IF(ISERROR(MATCH(A656,tbWS_2[EU_ID],0)),ws3_matching_error_msg,F656*IF(D656="Y",1,1-E656)*INDEX(tbWS_2[Activity],MATCH(A656,tbWS_2[EU_ID],0))))</f>
        <v/>
      </c>
      <c r="J656" s="44" t="str">
        <f t="shared" si="21"/>
        <v/>
      </c>
      <c r="K656" s="252" t="str">
        <f>IF(B656="","",IF(ISNA(VLOOKUP(J656,$J$8:K655,1,FALSE)),MAX($K$8:K655)+1,0))</f>
        <v/>
      </c>
      <c r="L656" s="252">
        <f>_xlfn.XLOOKUP(B656,'DEQ TAC List'!$B$3:$B$609,'DEQ TAC List'!$I$3:$I$609,"")</f>
        <v>0</v>
      </c>
    </row>
    <row r="657" spans="1:12" x14ac:dyDescent="0.25">
      <c r="A657" s="51"/>
      <c r="B657" s="195"/>
      <c r="C657" s="192" t="str">
        <f t="shared" si="20"/>
        <v/>
      </c>
      <c r="D657" s="193"/>
      <c r="E657" s="194"/>
      <c r="F657" s="234"/>
      <c r="G657" s="51"/>
      <c r="H657" s="66"/>
      <c r="I657" s="240" t="str">
        <f>IF(A657="",IF(CONCATENATE(B657,C657,D657,E657,F657,G657,H657)="","",ws3_EU_ID_blank),IF(ISERROR(MATCH(A657,tbWS_2[EU_ID],0)),ws3_matching_error_msg,F657*IF(D657="Y",1,1-E657)*INDEX(tbWS_2[Activity],MATCH(A657,tbWS_2[EU_ID],0))))</f>
        <v/>
      </c>
      <c r="J657" s="44" t="str">
        <f t="shared" si="21"/>
        <v/>
      </c>
      <c r="K657" s="252" t="str">
        <f>IF(B657="","",IF(ISNA(VLOOKUP(J657,$J$8:K656,1,FALSE)),MAX($K$8:K656)+1,0))</f>
        <v/>
      </c>
      <c r="L657" s="252">
        <f>_xlfn.XLOOKUP(B657,'DEQ TAC List'!$B$3:$B$609,'DEQ TAC List'!$I$3:$I$609,"")</f>
        <v>0</v>
      </c>
    </row>
    <row r="658" spans="1:12" x14ac:dyDescent="0.25">
      <c r="A658" s="51"/>
      <c r="B658" s="195"/>
      <c r="C658" s="192" t="str">
        <f t="shared" si="20"/>
        <v/>
      </c>
      <c r="D658" s="193"/>
      <c r="E658" s="194"/>
      <c r="F658" s="234"/>
      <c r="G658" s="51"/>
      <c r="H658" s="66"/>
      <c r="I658" s="240" t="str">
        <f>IF(A658="",IF(CONCATENATE(B658,C658,D658,E658,F658,G658,H658)="","",ws3_EU_ID_blank),IF(ISERROR(MATCH(A658,tbWS_2[EU_ID],0)),ws3_matching_error_msg,F658*IF(D658="Y",1,1-E658)*INDEX(tbWS_2[Activity],MATCH(A658,tbWS_2[EU_ID],0))))</f>
        <v/>
      </c>
      <c r="J658" s="44" t="str">
        <f t="shared" si="21"/>
        <v/>
      </c>
      <c r="K658" s="252" t="str">
        <f>IF(B658="","",IF(ISNA(VLOOKUP(J658,$J$8:K657,1,FALSE)),MAX($K$8:K657)+1,0))</f>
        <v/>
      </c>
      <c r="L658" s="252">
        <f>_xlfn.XLOOKUP(B658,'DEQ TAC List'!$B$3:$B$609,'DEQ TAC List'!$I$3:$I$609,"")</f>
        <v>0</v>
      </c>
    </row>
    <row r="659" spans="1:12" x14ac:dyDescent="0.25">
      <c r="A659" s="51"/>
      <c r="B659" s="195"/>
      <c r="C659" s="192" t="str">
        <f t="shared" si="20"/>
        <v/>
      </c>
      <c r="D659" s="193"/>
      <c r="E659" s="194"/>
      <c r="F659" s="234"/>
      <c r="G659" s="51"/>
      <c r="H659" s="66"/>
      <c r="I659" s="240" t="str">
        <f>IF(A659="",IF(CONCATENATE(B659,C659,D659,E659,F659,G659,H659)="","",ws3_EU_ID_blank),IF(ISERROR(MATCH(A659,tbWS_2[EU_ID],0)),ws3_matching_error_msg,F659*IF(D659="Y",1,1-E659)*INDEX(tbWS_2[Activity],MATCH(A659,tbWS_2[EU_ID],0))))</f>
        <v/>
      </c>
      <c r="J659" s="44" t="str">
        <f t="shared" si="21"/>
        <v/>
      </c>
      <c r="K659" s="252" t="str">
        <f>IF(B659="","",IF(ISNA(VLOOKUP(J659,$J$8:K658,1,FALSE)),MAX($K$8:K658)+1,0))</f>
        <v/>
      </c>
      <c r="L659" s="252">
        <f>_xlfn.XLOOKUP(B659,'DEQ TAC List'!$B$3:$B$609,'DEQ TAC List'!$I$3:$I$609,"")</f>
        <v>0</v>
      </c>
    </row>
    <row r="660" spans="1:12" x14ac:dyDescent="0.25">
      <c r="A660" s="51"/>
      <c r="B660" s="195"/>
      <c r="C660" s="192" t="str">
        <f t="shared" si="20"/>
        <v/>
      </c>
      <c r="D660" s="193"/>
      <c r="E660" s="194"/>
      <c r="F660" s="234"/>
      <c r="G660" s="51"/>
      <c r="H660" s="66"/>
      <c r="I660" s="240" t="str">
        <f>IF(A660="",IF(CONCATENATE(B660,C660,D660,E660,F660,G660,H660)="","",ws3_EU_ID_blank),IF(ISERROR(MATCH(A660,tbWS_2[EU_ID],0)),ws3_matching_error_msg,F660*IF(D660="Y",1,1-E660)*INDEX(tbWS_2[Activity],MATCH(A660,tbWS_2[EU_ID],0))))</f>
        <v/>
      </c>
      <c r="J660" s="44" t="str">
        <f t="shared" si="21"/>
        <v/>
      </c>
      <c r="K660" s="252" t="str">
        <f>IF(B660="","",IF(ISNA(VLOOKUP(J660,$J$8:K659,1,FALSE)),MAX($K$8:K659)+1,0))</f>
        <v/>
      </c>
      <c r="L660" s="252">
        <f>_xlfn.XLOOKUP(B660,'DEQ TAC List'!$B$3:$B$609,'DEQ TAC List'!$I$3:$I$609,"")</f>
        <v>0</v>
      </c>
    </row>
    <row r="661" spans="1:12" x14ac:dyDescent="0.25">
      <c r="A661" s="51"/>
      <c r="B661" s="195"/>
      <c r="C661" s="192" t="str">
        <f t="shared" si="20"/>
        <v/>
      </c>
      <c r="D661" s="193"/>
      <c r="E661" s="194"/>
      <c r="F661" s="234"/>
      <c r="G661" s="51"/>
      <c r="H661" s="66"/>
      <c r="I661" s="240" t="str">
        <f>IF(A661="",IF(CONCATENATE(B661,C661,D661,E661,F661,G661,H661)="","",ws3_EU_ID_blank),IF(ISERROR(MATCH(A661,tbWS_2[EU_ID],0)),ws3_matching_error_msg,F661*IF(D661="Y",1,1-E661)*INDEX(tbWS_2[Activity],MATCH(A661,tbWS_2[EU_ID],0))))</f>
        <v/>
      </c>
      <c r="J661" s="44" t="str">
        <f t="shared" si="21"/>
        <v/>
      </c>
      <c r="K661" s="252" t="str">
        <f>IF(B661="","",IF(ISNA(VLOOKUP(J661,$J$8:K660,1,FALSE)),MAX($K$8:K660)+1,0))</f>
        <v/>
      </c>
      <c r="L661" s="252">
        <f>_xlfn.XLOOKUP(B661,'DEQ TAC List'!$B$3:$B$609,'DEQ TAC List'!$I$3:$I$609,"")</f>
        <v>0</v>
      </c>
    </row>
    <row r="662" spans="1:12" x14ac:dyDescent="0.25">
      <c r="A662" s="51"/>
      <c r="B662" s="195"/>
      <c r="C662" s="192" t="str">
        <f t="shared" si="20"/>
        <v/>
      </c>
      <c r="D662" s="193"/>
      <c r="E662" s="194"/>
      <c r="F662" s="234"/>
      <c r="G662" s="51"/>
      <c r="H662" s="66"/>
      <c r="I662" s="240" t="str">
        <f>IF(A662="",IF(CONCATENATE(B662,C662,D662,E662,F662,G662,H662)="","",ws3_EU_ID_blank),IF(ISERROR(MATCH(A662,tbWS_2[EU_ID],0)),ws3_matching_error_msg,F662*IF(D662="Y",1,1-E662)*INDEX(tbWS_2[Activity],MATCH(A662,tbWS_2[EU_ID],0))))</f>
        <v/>
      </c>
      <c r="J662" s="44" t="str">
        <f t="shared" si="21"/>
        <v/>
      </c>
      <c r="K662" s="252" t="str">
        <f>IF(B662="","",IF(ISNA(VLOOKUP(J662,$J$8:K661,1,FALSE)),MAX($K$8:K661)+1,0))</f>
        <v/>
      </c>
      <c r="L662" s="252">
        <f>_xlfn.XLOOKUP(B662,'DEQ TAC List'!$B$3:$B$609,'DEQ TAC List'!$I$3:$I$609,"")</f>
        <v>0</v>
      </c>
    </row>
    <row r="663" spans="1:12" x14ac:dyDescent="0.25">
      <c r="A663" s="51"/>
      <c r="B663" s="195"/>
      <c r="C663" s="192" t="str">
        <f t="shared" si="20"/>
        <v/>
      </c>
      <c r="D663" s="193"/>
      <c r="E663" s="194"/>
      <c r="F663" s="234"/>
      <c r="G663" s="51"/>
      <c r="H663" s="66"/>
      <c r="I663" s="240" t="str">
        <f>IF(A663="",IF(CONCATENATE(B663,C663,D663,E663,F663,G663,H663)="","",ws3_EU_ID_blank),IF(ISERROR(MATCH(A663,tbWS_2[EU_ID],0)),ws3_matching_error_msg,F663*IF(D663="Y",1,1-E663)*INDEX(tbWS_2[Activity],MATCH(A663,tbWS_2[EU_ID],0))))</f>
        <v/>
      </c>
      <c r="J663" s="44" t="str">
        <f t="shared" si="21"/>
        <v/>
      </c>
      <c r="K663" s="252" t="str">
        <f>IF(B663="","",IF(ISNA(VLOOKUP(J663,$J$8:K662,1,FALSE)),MAX($K$8:K662)+1,0))</f>
        <v/>
      </c>
      <c r="L663" s="252">
        <f>_xlfn.XLOOKUP(B663,'DEQ TAC List'!$B$3:$B$609,'DEQ TAC List'!$I$3:$I$609,"")</f>
        <v>0</v>
      </c>
    </row>
    <row r="664" spans="1:12" x14ac:dyDescent="0.25">
      <c r="A664" s="51"/>
      <c r="B664" s="195"/>
      <c r="C664" s="192" t="str">
        <f t="shared" si="20"/>
        <v/>
      </c>
      <c r="D664" s="193"/>
      <c r="E664" s="194"/>
      <c r="F664" s="234"/>
      <c r="G664" s="51"/>
      <c r="H664" s="66"/>
      <c r="I664" s="240" t="str">
        <f>IF(A664="",IF(CONCATENATE(B664,C664,D664,E664,F664,G664,H664)="","",ws3_EU_ID_blank),IF(ISERROR(MATCH(A664,tbWS_2[EU_ID],0)),ws3_matching_error_msg,F664*IF(D664="Y",1,1-E664)*INDEX(tbWS_2[Activity],MATCH(A664,tbWS_2[EU_ID],0))))</f>
        <v/>
      </c>
      <c r="J664" s="44" t="str">
        <f t="shared" si="21"/>
        <v/>
      </c>
      <c r="K664" s="252" t="str">
        <f>IF(B664="","",IF(ISNA(VLOOKUP(J664,$J$8:K663,1,FALSE)),MAX($K$8:K663)+1,0))</f>
        <v/>
      </c>
      <c r="L664" s="252">
        <f>_xlfn.XLOOKUP(B664,'DEQ TAC List'!$B$3:$B$609,'DEQ TAC List'!$I$3:$I$609,"")</f>
        <v>0</v>
      </c>
    </row>
    <row r="665" spans="1:12" x14ac:dyDescent="0.25">
      <c r="A665" s="51"/>
      <c r="B665" s="195"/>
      <c r="C665" s="192" t="str">
        <f t="shared" si="20"/>
        <v/>
      </c>
      <c r="D665" s="193"/>
      <c r="E665" s="194"/>
      <c r="F665" s="234"/>
      <c r="G665" s="51"/>
      <c r="H665" s="66"/>
      <c r="I665" s="240" t="str">
        <f>IF(A665="",IF(CONCATENATE(B665,C665,D665,E665,F665,G665,H665)="","",ws3_EU_ID_blank),IF(ISERROR(MATCH(A665,tbWS_2[EU_ID],0)),ws3_matching_error_msg,F665*IF(D665="Y",1,1-E665)*INDEX(tbWS_2[Activity],MATCH(A665,tbWS_2[EU_ID],0))))</f>
        <v/>
      </c>
      <c r="J665" s="44" t="str">
        <f t="shared" si="21"/>
        <v/>
      </c>
      <c r="K665" s="252" t="str">
        <f>IF(B665="","",IF(ISNA(VLOOKUP(J665,$J$8:K664,1,FALSE)),MAX($K$8:K664)+1,0))</f>
        <v/>
      </c>
      <c r="L665" s="252">
        <f>_xlfn.XLOOKUP(B665,'DEQ TAC List'!$B$3:$B$609,'DEQ TAC List'!$I$3:$I$609,"")</f>
        <v>0</v>
      </c>
    </row>
    <row r="666" spans="1:12" x14ac:dyDescent="0.25">
      <c r="A666" s="51"/>
      <c r="B666" s="195"/>
      <c r="C666" s="192" t="str">
        <f t="shared" si="20"/>
        <v/>
      </c>
      <c r="D666" s="193"/>
      <c r="E666" s="194"/>
      <c r="F666" s="234"/>
      <c r="G666" s="51"/>
      <c r="H666" s="66"/>
      <c r="I666" s="240" t="str">
        <f>IF(A666="",IF(CONCATENATE(B666,C666,D666,E666,F666,G666,H666)="","",ws3_EU_ID_blank),IF(ISERROR(MATCH(A666,tbWS_2[EU_ID],0)),ws3_matching_error_msg,F666*IF(D666="Y",1,1-E666)*INDEX(tbWS_2[Activity],MATCH(A666,tbWS_2[EU_ID],0))))</f>
        <v/>
      </c>
      <c r="J666" s="44" t="str">
        <f t="shared" si="21"/>
        <v/>
      </c>
      <c r="K666" s="252" t="str">
        <f>IF(B666="","",IF(ISNA(VLOOKUP(J666,$J$8:K665,1,FALSE)),MAX($K$8:K665)+1,0))</f>
        <v/>
      </c>
      <c r="L666" s="252">
        <f>_xlfn.XLOOKUP(B666,'DEQ TAC List'!$B$3:$B$609,'DEQ TAC List'!$I$3:$I$609,"")</f>
        <v>0</v>
      </c>
    </row>
    <row r="667" spans="1:12" x14ac:dyDescent="0.25">
      <c r="A667" s="51"/>
      <c r="B667" s="195"/>
      <c r="C667" s="192" t="str">
        <f t="shared" si="20"/>
        <v/>
      </c>
      <c r="D667" s="193"/>
      <c r="E667" s="194"/>
      <c r="F667" s="234"/>
      <c r="G667" s="51"/>
      <c r="H667" s="66"/>
      <c r="I667" s="240" t="str">
        <f>IF(A667="",IF(CONCATENATE(B667,C667,D667,E667,F667,G667,H667)="","",ws3_EU_ID_blank),IF(ISERROR(MATCH(A667,tbWS_2[EU_ID],0)),ws3_matching_error_msg,F667*IF(D667="Y",1,1-E667)*INDEX(tbWS_2[Activity],MATCH(A667,tbWS_2[EU_ID],0))))</f>
        <v/>
      </c>
      <c r="J667" s="44" t="str">
        <f t="shared" si="21"/>
        <v/>
      </c>
      <c r="K667" s="252" t="str">
        <f>IF(B667="","",IF(ISNA(VLOOKUP(J667,$J$8:K666,1,FALSE)),MAX($K$8:K666)+1,0))</f>
        <v/>
      </c>
      <c r="L667" s="252">
        <f>_xlfn.XLOOKUP(B667,'DEQ TAC List'!$B$3:$B$609,'DEQ TAC List'!$I$3:$I$609,"")</f>
        <v>0</v>
      </c>
    </row>
    <row r="668" spans="1:12" x14ac:dyDescent="0.25">
      <c r="A668" s="51"/>
      <c r="B668" s="195"/>
      <c r="C668" s="192" t="str">
        <f t="shared" si="20"/>
        <v/>
      </c>
      <c r="D668" s="193"/>
      <c r="E668" s="194"/>
      <c r="F668" s="234"/>
      <c r="G668" s="51"/>
      <c r="H668" s="66"/>
      <c r="I668" s="240" t="str">
        <f>IF(A668="",IF(CONCATENATE(B668,C668,D668,E668,F668,G668,H668)="","",ws3_EU_ID_blank),IF(ISERROR(MATCH(A668,tbWS_2[EU_ID],0)),ws3_matching_error_msg,F668*IF(D668="Y",1,1-E668)*INDEX(tbWS_2[Activity],MATCH(A668,tbWS_2[EU_ID],0))))</f>
        <v/>
      </c>
      <c r="J668" s="44" t="str">
        <f t="shared" si="21"/>
        <v/>
      </c>
      <c r="K668" s="252" t="str">
        <f>IF(B668="","",IF(ISNA(VLOOKUP(J668,$J$8:K667,1,FALSE)),MAX($K$8:K667)+1,0))</f>
        <v/>
      </c>
      <c r="L668" s="252">
        <f>_xlfn.XLOOKUP(B668,'DEQ TAC List'!$B$3:$B$609,'DEQ TAC List'!$I$3:$I$609,"")</f>
        <v>0</v>
      </c>
    </row>
    <row r="669" spans="1:12" x14ac:dyDescent="0.25">
      <c r="A669" s="51"/>
      <c r="B669" s="195"/>
      <c r="C669" s="192" t="str">
        <f t="shared" si="20"/>
        <v/>
      </c>
      <c r="D669" s="193"/>
      <c r="E669" s="194"/>
      <c r="F669" s="234"/>
      <c r="G669" s="51"/>
      <c r="H669" s="66"/>
      <c r="I669" s="240" t="str">
        <f>IF(A669="",IF(CONCATENATE(B669,C669,D669,E669,F669,G669,H669)="","",ws3_EU_ID_blank),IF(ISERROR(MATCH(A669,tbWS_2[EU_ID],0)),ws3_matching_error_msg,F669*IF(D669="Y",1,1-E669)*INDEX(tbWS_2[Activity],MATCH(A669,tbWS_2[EU_ID],0))))</f>
        <v/>
      </c>
      <c r="J669" s="44" t="str">
        <f t="shared" si="21"/>
        <v/>
      </c>
      <c r="K669" s="252" t="str">
        <f>IF(B669="","",IF(ISNA(VLOOKUP(J669,$J$8:K668,1,FALSE)),MAX($K$8:K668)+1,0))</f>
        <v/>
      </c>
      <c r="L669" s="252">
        <f>_xlfn.XLOOKUP(B669,'DEQ TAC List'!$B$3:$B$609,'DEQ TAC List'!$I$3:$I$609,"")</f>
        <v>0</v>
      </c>
    </row>
    <row r="670" spans="1:12" x14ac:dyDescent="0.25">
      <c r="A670" s="51"/>
      <c r="B670" s="195"/>
      <c r="C670" s="192" t="str">
        <f t="shared" si="20"/>
        <v/>
      </c>
      <c r="D670" s="193"/>
      <c r="E670" s="194"/>
      <c r="F670" s="234"/>
      <c r="G670" s="51"/>
      <c r="H670" s="66"/>
      <c r="I670" s="240" t="str">
        <f>IF(A670="",IF(CONCATENATE(B670,C670,D670,E670,F670,G670,H670)="","",ws3_EU_ID_blank),IF(ISERROR(MATCH(A670,tbWS_2[EU_ID],0)),ws3_matching_error_msg,F670*IF(D670="Y",1,1-E670)*INDEX(tbWS_2[Activity],MATCH(A670,tbWS_2[EU_ID],0))))</f>
        <v/>
      </c>
      <c r="J670" s="44" t="str">
        <f t="shared" si="21"/>
        <v/>
      </c>
      <c r="K670" s="252" t="str">
        <f>IF(B670="","",IF(ISNA(VLOOKUP(J670,$J$8:K669,1,FALSE)),MAX($K$8:K669)+1,0))</f>
        <v/>
      </c>
      <c r="L670" s="252">
        <f>_xlfn.XLOOKUP(B670,'DEQ TAC List'!$B$3:$B$609,'DEQ TAC List'!$I$3:$I$609,"")</f>
        <v>0</v>
      </c>
    </row>
    <row r="671" spans="1:12" x14ac:dyDescent="0.25">
      <c r="A671" s="51"/>
      <c r="B671" s="195"/>
      <c r="C671" s="192" t="str">
        <f t="shared" si="20"/>
        <v/>
      </c>
      <c r="D671" s="193"/>
      <c r="E671" s="194"/>
      <c r="F671" s="234"/>
      <c r="G671" s="51"/>
      <c r="H671" s="66"/>
      <c r="I671" s="240" t="str">
        <f>IF(A671="",IF(CONCATENATE(B671,C671,D671,E671,F671,G671,H671)="","",ws3_EU_ID_blank),IF(ISERROR(MATCH(A671,tbWS_2[EU_ID],0)),ws3_matching_error_msg,F671*IF(D671="Y",1,1-E671)*INDEX(tbWS_2[Activity],MATCH(A671,tbWS_2[EU_ID],0))))</f>
        <v/>
      </c>
      <c r="J671" s="44" t="str">
        <f t="shared" si="21"/>
        <v/>
      </c>
      <c r="K671" s="252" t="str">
        <f>IF(B671="","",IF(ISNA(VLOOKUP(J671,$J$8:K670,1,FALSE)),MAX($K$8:K670)+1,0))</f>
        <v/>
      </c>
      <c r="L671" s="252">
        <f>_xlfn.XLOOKUP(B671,'DEQ TAC List'!$B$3:$B$609,'DEQ TAC List'!$I$3:$I$609,"")</f>
        <v>0</v>
      </c>
    </row>
    <row r="672" spans="1:12" x14ac:dyDescent="0.25">
      <c r="A672" s="51"/>
      <c r="B672" s="195"/>
      <c r="C672" s="192" t="str">
        <f t="shared" si="20"/>
        <v/>
      </c>
      <c r="D672" s="193"/>
      <c r="E672" s="194"/>
      <c r="F672" s="234"/>
      <c r="G672" s="51"/>
      <c r="H672" s="66"/>
      <c r="I672" s="240" t="str">
        <f>IF(A672="",IF(CONCATENATE(B672,C672,D672,E672,F672,G672,H672)="","",ws3_EU_ID_blank),IF(ISERROR(MATCH(A672,tbWS_2[EU_ID],0)),ws3_matching_error_msg,F672*IF(D672="Y",1,1-E672)*INDEX(tbWS_2[Activity],MATCH(A672,tbWS_2[EU_ID],0))))</f>
        <v/>
      </c>
      <c r="J672" s="44" t="str">
        <f t="shared" si="21"/>
        <v/>
      </c>
      <c r="K672" s="252" t="str">
        <f>IF(B672="","",IF(ISNA(VLOOKUP(J672,$J$8:K671,1,FALSE)),MAX($K$8:K671)+1,0))</f>
        <v/>
      </c>
      <c r="L672" s="252">
        <f>_xlfn.XLOOKUP(B672,'DEQ TAC List'!$B$3:$B$609,'DEQ TAC List'!$I$3:$I$609,"")</f>
        <v>0</v>
      </c>
    </row>
    <row r="673" spans="1:12" x14ac:dyDescent="0.25">
      <c r="A673" s="51"/>
      <c r="B673" s="195"/>
      <c r="C673" s="192" t="str">
        <f t="shared" si="20"/>
        <v/>
      </c>
      <c r="D673" s="193"/>
      <c r="E673" s="194"/>
      <c r="F673" s="234"/>
      <c r="G673" s="51"/>
      <c r="H673" s="66"/>
      <c r="I673" s="240" t="str">
        <f>IF(A673="",IF(CONCATENATE(B673,C673,D673,E673,F673,G673,H673)="","",ws3_EU_ID_blank),IF(ISERROR(MATCH(A673,tbWS_2[EU_ID],0)),ws3_matching_error_msg,F673*IF(D673="Y",1,1-E673)*INDEX(tbWS_2[Activity],MATCH(A673,tbWS_2[EU_ID],0))))</f>
        <v/>
      </c>
      <c r="J673" s="44" t="str">
        <f t="shared" si="21"/>
        <v/>
      </c>
      <c r="K673" s="252" t="str">
        <f>IF(B673="","",IF(ISNA(VLOOKUP(J673,$J$8:K672,1,FALSE)),MAX($K$8:K672)+1,0))</f>
        <v/>
      </c>
      <c r="L673" s="252">
        <f>_xlfn.XLOOKUP(B673,'DEQ TAC List'!$B$3:$B$609,'DEQ TAC List'!$I$3:$I$609,"")</f>
        <v>0</v>
      </c>
    </row>
    <row r="674" spans="1:12" x14ac:dyDescent="0.25">
      <c r="A674" s="51"/>
      <c r="B674" s="195"/>
      <c r="C674" s="192" t="str">
        <f t="shared" si="20"/>
        <v/>
      </c>
      <c r="D674" s="193"/>
      <c r="E674" s="194"/>
      <c r="F674" s="234"/>
      <c r="G674" s="51"/>
      <c r="H674" s="66"/>
      <c r="I674" s="240" t="str">
        <f>IF(A674="",IF(CONCATENATE(B674,C674,D674,E674,F674,G674,H674)="","",ws3_EU_ID_blank),IF(ISERROR(MATCH(A674,tbWS_2[EU_ID],0)),ws3_matching_error_msg,F674*IF(D674="Y",1,1-E674)*INDEX(tbWS_2[Activity],MATCH(A674,tbWS_2[EU_ID],0))))</f>
        <v/>
      </c>
      <c r="J674" s="44" t="str">
        <f t="shared" si="21"/>
        <v/>
      </c>
      <c r="K674" s="252" t="str">
        <f>IF(B674="","",IF(ISNA(VLOOKUP(J674,$J$8:K673,1,FALSE)),MAX($K$8:K673)+1,0))</f>
        <v/>
      </c>
      <c r="L674" s="252">
        <f>_xlfn.XLOOKUP(B674,'DEQ TAC List'!$B$3:$B$609,'DEQ TAC List'!$I$3:$I$609,"")</f>
        <v>0</v>
      </c>
    </row>
    <row r="675" spans="1:12" x14ac:dyDescent="0.25">
      <c r="A675" s="51"/>
      <c r="B675" s="195"/>
      <c r="C675" s="192" t="str">
        <f t="shared" si="20"/>
        <v/>
      </c>
      <c r="D675" s="193"/>
      <c r="E675" s="194"/>
      <c r="F675" s="234"/>
      <c r="G675" s="51"/>
      <c r="H675" s="66"/>
      <c r="I675" s="240" t="str">
        <f>IF(A675="",IF(CONCATENATE(B675,C675,D675,E675,F675,G675,H675)="","",ws3_EU_ID_blank),IF(ISERROR(MATCH(A675,tbWS_2[EU_ID],0)),ws3_matching_error_msg,F675*IF(D675="Y",1,1-E675)*INDEX(tbWS_2[Activity],MATCH(A675,tbWS_2[EU_ID],0))))</f>
        <v/>
      </c>
      <c r="J675" s="44" t="str">
        <f t="shared" si="21"/>
        <v/>
      </c>
      <c r="K675" s="252" t="str">
        <f>IF(B675="","",IF(ISNA(VLOOKUP(J675,$J$8:K674,1,FALSE)),MAX($K$8:K674)+1,0))</f>
        <v/>
      </c>
      <c r="L675" s="252">
        <f>_xlfn.XLOOKUP(B675,'DEQ TAC List'!$B$3:$B$609,'DEQ TAC List'!$I$3:$I$609,"")</f>
        <v>0</v>
      </c>
    </row>
    <row r="676" spans="1:12" x14ac:dyDescent="0.25">
      <c r="A676" s="51"/>
      <c r="B676" s="195"/>
      <c r="C676" s="192" t="str">
        <f t="shared" si="20"/>
        <v/>
      </c>
      <c r="D676" s="193"/>
      <c r="E676" s="194"/>
      <c r="F676" s="234"/>
      <c r="G676" s="51"/>
      <c r="H676" s="66"/>
      <c r="I676" s="240" t="str">
        <f>IF(A676="",IF(CONCATENATE(B676,C676,D676,E676,F676,G676,H676)="","",ws3_EU_ID_blank),IF(ISERROR(MATCH(A676,tbWS_2[EU_ID],0)),ws3_matching_error_msg,F676*IF(D676="Y",1,1-E676)*INDEX(tbWS_2[Activity],MATCH(A676,tbWS_2[EU_ID],0))))</f>
        <v/>
      </c>
      <c r="J676" s="44" t="str">
        <f t="shared" si="21"/>
        <v/>
      </c>
      <c r="K676" s="252" t="str">
        <f>IF(B676="","",IF(ISNA(VLOOKUP(J676,$J$8:K675,1,FALSE)),MAX($K$8:K675)+1,0))</f>
        <v/>
      </c>
      <c r="L676" s="252">
        <f>_xlfn.XLOOKUP(B676,'DEQ TAC List'!$B$3:$B$609,'DEQ TAC List'!$I$3:$I$609,"")</f>
        <v>0</v>
      </c>
    </row>
    <row r="677" spans="1:12" x14ac:dyDescent="0.25">
      <c r="A677" s="51"/>
      <c r="B677" s="195"/>
      <c r="C677" s="192" t="str">
        <f t="shared" si="20"/>
        <v/>
      </c>
      <c r="D677" s="193"/>
      <c r="E677" s="194"/>
      <c r="F677" s="234"/>
      <c r="G677" s="51"/>
      <c r="H677" s="66"/>
      <c r="I677" s="240" t="str">
        <f>IF(A677="",IF(CONCATENATE(B677,C677,D677,E677,F677,G677,H677)="","",ws3_EU_ID_blank),IF(ISERROR(MATCH(A677,tbWS_2[EU_ID],0)),ws3_matching_error_msg,F677*IF(D677="Y",1,1-E677)*INDEX(tbWS_2[Activity],MATCH(A677,tbWS_2[EU_ID],0))))</f>
        <v/>
      </c>
      <c r="J677" s="44" t="str">
        <f t="shared" si="21"/>
        <v/>
      </c>
      <c r="K677" s="252" t="str">
        <f>IF(B677="","",IF(ISNA(VLOOKUP(J677,$J$8:K676,1,FALSE)),MAX($K$8:K676)+1,0))</f>
        <v/>
      </c>
      <c r="L677" s="252">
        <f>_xlfn.XLOOKUP(B677,'DEQ TAC List'!$B$3:$B$609,'DEQ TAC List'!$I$3:$I$609,"")</f>
        <v>0</v>
      </c>
    </row>
    <row r="678" spans="1:12" x14ac:dyDescent="0.25">
      <c r="A678" s="51"/>
      <c r="B678" s="195"/>
      <c r="C678" s="192" t="str">
        <f t="shared" si="20"/>
        <v/>
      </c>
      <c r="D678" s="193"/>
      <c r="E678" s="194"/>
      <c r="F678" s="234"/>
      <c r="G678" s="51"/>
      <c r="H678" s="66"/>
      <c r="I678" s="240" t="str">
        <f>IF(A678="",IF(CONCATENATE(B678,C678,D678,E678,F678,G678,H678)="","",ws3_EU_ID_blank),IF(ISERROR(MATCH(A678,tbWS_2[EU_ID],0)),ws3_matching_error_msg,F678*IF(D678="Y",1,1-E678)*INDEX(tbWS_2[Activity],MATCH(A678,tbWS_2[EU_ID],0))))</f>
        <v/>
      </c>
      <c r="J678" s="44" t="str">
        <f t="shared" si="21"/>
        <v/>
      </c>
      <c r="K678" s="252" t="str">
        <f>IF(B678="","",IF(ISNA(VLOOKUP(J678,$J$8:K677,1,FALSE)),MAX($K$8:K677)+1,0))</f>
        <v/>
      </c>
      <c r="L678" s="252">
        <f>_xlfn.XLOOKUP(B678,'DEQ TAC List'!$B$3:$B$609,'DEQ TAC List'!$I$3:$I$609,"")</f>
        <v>0</v>
      </c>
    </row>
    <row r="679" spans="1:12" x14ac:dyDescent="0.25">
      <c r="A679" s="51"/>
      <c r="B679" s="195"/>
      <c r="C679" s="192" t="str">
        <f t="shared" si="20"/>
        <v/>
      </c>
      <c r="D679" s="193"/>
      <c r="E679" s="194"/>
      <c r="F679" s="234"/>
      <c r="G679" s="51"/>
      <c r="H679" s="66"/>
      <c r="I679" s="240" t="str">
        <f>IF(A679="",IF(CONCATENATE(B679,C679,D679,E679,F679,G679,H679)="","",ws3_EU_ID_blank),IF(ISERROR(MATCH(A679,tbWS_2[EU_ID],0)),ws3_matching_error_msg,F679*IF(D679="Y",1,1-E679)*INDEX(tbWS_2[Activity],MATCH(A679,tbWS_2[EU_ID],0))))</f>
        <v/>
      </c>
      <c r="J679" s="44" t="str">
        <f t="shared" si="21"/>
        <v/>
      </c>
      <c r="K679" s="252" t="str">
        <f>IF(B679="","",IF(ISNA(VLOOKUP(J679,$J$8:K678,1,FALSE)),MAX($K$8:K678)+1,0))</f>
        <v/>
      </c>
      <c r="L679" s="252">
        <f>_xlfn.XLOOKUP(B679,'DEQ TAC List'!$B$3:$B$609,'DEQ TAC List'!$I$3:$I$609,"")</f>
        <v>0</v>
      </c>
    </row>
    <row r="680" spans="1:12" x14ac:dyDescent="0.25">
      <c r="A680" s="51"/>
      <c r="B680" s="195"/>
      <c r="C680" s="192" t="str">
        <f t="shared" si="20"/>
        <v/>
      </c>
      <c r="D680" s="193"/>
      <c r="E680" s="194"/>
      <c r="F680" s="234"/>
      <c r="G680" s="51"/>
      <c r="H680" s="66"/>
      <c r="I680" s="240" t="str">
        <f>IF(A680="",IF(CONCATENATE(B680,C680,D680,E680,F680,G680,H680)="","",ws3_EU_ID_blank),IF(ISERROR(MATCH(A680,tbWS_2[EU_ID],0)),ws3_matching_error_msg,F680*IF(D680="Y",1,1-E680)*INDEX(tbWS_2[Activity],MATCH(A680,tbWS_2[EU_ID],0))))</f>
        <v/>
      </c>
      <c r="J680" s="44" t="str">
        <f t="shared" si="21"/>
        <v/>
      </c>
      <c r="K680" s="252" t="str">
        <f>IF(B680="","",IF(ISNA(VLOOKUP(J680,$J$8:K679,1,FALSE)),MAX($K$8:K679)+1,0))</f>
        <v/>
      </c>
      <c r="L680" s="252">
        <f>_xlfn.XLOOKUP(B680,'DEQ TAC List'!$B$3:$B$609,'DEQ TAC List'!$I$3:$I$609,"")</f>
        <v>0</v>
      </c>
    </row>
    <row r="681" spans="1:12" x14ac:dyDescent="0.25">
      <c r="A681" s="51"/>
      <c r="B681" s="195"/>
      <c r="C681" s="192" t="str">
        <f t="shared" si="20"/>
        <v/>
      </c>
      <c r="D681" s="193"/>
      <c r="E681" s="194"/>
      <c r="F681" s="234"/>
      <c r="G681" s="51"/>
      <c r="H681" s="66"/>
      <c r="I681" s="240" t="str">
        <f>IF(A681="",IF(CONCATENATE(B681,C681,D681,E681,F681,G681,H681)="","",ws3_EU_ID_blank),IF(ISERROR(MATCH(A681,tbWS_2[EU_ID],0)),ws3_matching_error_msg,F681*IF(D681="Y",1,1-E681)*INDEX(tbWS_2[Activity],MATCH(A681,tbWS_2[EU_ID],0))))</f>
        <v/>
      </c>
      <c r="J681" s="44" t="str">
        <f t="shared" si="21"/>
        <v/>
      </c>
      <c r="K681" s="252" t="str">
        <f>IF(B681="","",IF(ISNA(VLOOKUP(J681,$J$8:K680,1,FALSE)),MAX($K$8:K680)+1,0))</f>
        <v/>
      </c>
      <c r="L681" s="252">
        <f>_xlfn.XLOOKUP(B681,'DEQ TAC List'!$B$3:$B$609,'DEQ TAC List'!$I$3:$I$609,"")</f>
        <v>0</v>
      </c>
    </row>
    <row r="682" spans="1:12" x14ac:dyDescent="0.25">
      <c r="A682" s="51"/>
      <c r="B682" s="195"/>
      <c r="C682" s="192" t="str">
        <f t="shared" si="20"/>
        <v/>
      </c>
      <c r="D682" s="193"/>
      <c r="E682" s="194"/>
      <c r="F682" s="234"/>
      <c r="G682" s="51"/>
      <c r="H682" s="66"/>
      <c r="I682" s="240" t="str">
        <f>IF(A682="",IF(CONCATENATE(B682,C682,D682,E682,F682,G682,H682)="","",ws3_EU_ID_blank),IF(ISERROR(MATCH(A682,tbWS_2[EU_ID],0)),ws3_matching_error_msg,F682*IF(D682="Y",1,1-E682)*INDEX(tbWS_2[Activity],MATCH(A682,tbWS_2[EU_ID],0))))</f>
        <v/>
      </c>
      <c r="J682" s="44" t="str">
        <f t="shared" si="21"/>
        <v/>
      </c>
      <c r="K682" s="252" t="str">
        <f>IF(B682="","",IF(ISNA(VLOOKUP(J682,$J$8:K681,1,FALSE)),MAX($K$8:K681)+1,0))</f>
        <v/>
      </c>
      <c r="L682" s="252">
        <f>_xlfn.XLOOKUP(B682,'DEQ TAC List'!$B$3:$B$609,'DEQ TAC List'!$I$3:$I$609,"")</f>
        <v>0</v>
      </c>
    </row>
    <row r="683" spans="1:12" x14ac:dyDescent="0.25">
      <c r="A683" s="51"/>
      <c r="B683" s="195"/>
      <c r="C683" s="192" t="str">
        <f t="shared" si="20"/>
        <v/>
      </c>
      <c r="D683" s="193"/>
      <c r="E683" s="194"/>
      <c r="F683" s="234"/>
      <c r="G683" s="51"/>
      <c r="H683" s="66"/>
      <c r="I683" s="240" t="str">
        <f>IF(A683="",IF(CONCATENATE(B683,C683,D683,E683,F683,G683,H683)="","",ws3_EU_ID_blank),IF(ISERROR(MATCH(A683,tbWS_2[EU_ID],0)),ws3_matching_error_msg,F683*IF(D683="Y",1,1-E683)*INDEX(tbWS_2[Activity],MATCH(A683,tbWS_2[EU_ID],0))))</f>
        <v/>
      </c>
      <c r="J683" s="44" t="str">
        <f t="shared" si="21"/>
        <v/>
      </c>
      <c r="K683" s="252" t="str">
        <f>IF(B683="","",IF(ISNA(VLOOKUP(J683,$J$8:K682,1,FALSE)),MAX($K$8:K682)+1,0))</f>
        <v/>
      </c>
      <c r="L683" s="252">
        <f>_xlfn.XLOOKUP(B683,'DEQ TAC List'!$B$3:$B$609,'DEQ TAC List'!$I$3:$I$609,"")</f>
        <v>0</v>
      </c>
    </row>
    <row r="684" spans="1:12" x14ac:dyDescent="0.25">
      <c r="A684" s="51"/>
      <c r="B684" s="195"/>
      <c r="C684" s="192" t="str">
        <f t="shared" si="20"/>
        <v/>
      </c>
      <c r="D684" s="193"/>
      <c r="E684" s="194"/>
      <c r="F684" s="234"/>
      <c r="G684" s="51"/>
      <c r="H684" s="66"/>
      <c r="I684" s="240" t="str">
        <f>IF(A684="",IF(CONCATENATE(B684,C684,D684,E684,F684,G684,H684)="","",ws3_EU_ID_blank),IF(ISERROR(MATCH(A684,tbWS_2[EU_ID],0)),ws3_matching_error_msg,F684*IF(D684="Y",1,1-E684)*INDEX(tbWS_2[Activity],MATCH(A684,tbWS_2[EU_ID],0))))</f>
        <v/>
      </c>
      <c r="J684" s="44" t="str">
        <f t="shared" si="21"/>
        <v/>
      </c>
      <c r="K684" s="252" t="str">
        <f>IF(B684="","",IF(ISNA(VLOOKUP(J684,$J$8:K683,1,FALSE)),MAX($K$8:K683)+1,0))</f>
        <v/>
      </c>
      <c r="L684" s="252">
        <f>_xlfn.XLOOKUP(B684,'DEQ TAC List'!$B$3:$B$609,'DEQ TAC List'!$I$3:$I$609,"")</f>
        <v>0</v>
      </c>
    </row>
    <row r="685" spans="1:12" x14ac:dyDescent="0.25">
      <c r="A685" s="51"/>
      <c r="B685" s="195"/>
      <c r="C685" s="192" t="str">
        <f t="shared" si="20"/>
        <v/>
      </c>
      <c r="D685" s="193"/>
      <c r="E685" s="194"/>
      <c r="F685" s="234"/>
      <c r="G685" s="51"/>
      <c r="H685" s="66"/>
      <c r="I685" s="240" t="str">
        <f>IF(A685="",IF(CONCATENATE(B685,C685,D685,E685,F685,G685,H685)="","",ws3_EU_ID_blank),IF(ISERROR(MATCH(A685,tbWS_2[EU_ID],0)),ws3_matching_error_msg,F685*IF(D685="Y",1,1-E685)*INDEX(tbWS_2[Activity],MATCH(A685,tbWS_2[EU_ID],0))))</f>
        <v/>
      </c>
      <c r="J685" s="44" t="str">
        <f t="shared" si="21"/>
        <v/>
      </c>
      <c r="K685" s="252" t="str">
        <f>IF(B685="","",IF(ISNA(VLOOKUP(J685,$J$8:K684,1,FALSE)),MAX($K$8:K684)+1,0))</f>
        <v/>
      </c>
      <c r="L685" s="252">
        <f>_xlfn.XLOOKUP(B685,'DEQ TAC List'!$B$3:$B$609,'DEQ TAC List'!$I$3:$I$609,"")</f>
        <v>0</v>
      </c>
    </row>
    <row r="686" spans="1:12" x14ac:dyDescent="0.25">
      <c r="A686" s="51"/>
      <c r="B686" s="195"/>
      <c r="C686" s="192" t="str">
        <f t="shared" si="20"/>
        <v/>
      </c>
      <c r="D686" s="193"/>
      <c r="E686" s="194"/>
      <c r="F686" s="234"/>
      <c r="G686" s="51"/>
      <c r="H686" s="66"/>
      <c r="I686" s="240" t="str">
        <f>IF(A686="",IF(CONCATENATE(B686,C686,D686,E686,F686,G686,H686)="","",ws3_EU_ID_blank),IF(ISERROR(MATCH(A686,tbWS_2[EU_ID],0)),ws3_matching_error_msg,F686*IF(D686="Y",1,1-E686)*INDEX(tbWS_2[Activity],MATCH(A686,tbWS_2[EU_ID],0))))</f>
        <v/>
      </c>
      <c r="J686" s="44" t="str">
        <f t="shared" si="21"/>
        <v/>
      </c>
      <c r="K686" s="252" t="str">
        <f>IF(B686="","",IF(ISNA(VLOOKUP(J686,$J$8:K685,1,FALSE)),MAX($K$8:K685)+1,0))</f>
        <v/>
      </c>
      <c r="L686" s="252">
        <f>_xlfn.XLOOKUP(B686,'DEQ TAC List'!$B$3:$B$609,'DEQ TAC List'!$I$3:$I$609,"")</f>
        <v>0</v>
      </c>
    </row>
    <row r="687" spans="1:12" x14ac:dyDescent="0.25">
      <c r="A687" s="51"/>
      <c r="B687" s="195"/>
      <c r="C687" s="192" t="str">
        <f t="shared" si="20"/>
        <v/>
      </c>
      <c r="D687" s="193"/>
      <c r="E687" s="194"/>
      <c r="F687" s="234"/>
      <c r="G687" s="51"/>
      <c r="H687" s="66"/>
      <c r="I687" s="240" t="str">
        <f>IF(A687="",IF(CONCATENATE(B687,C687,D687,E687,F687,G687,H687)="","",ws3_EU_ID_blank),IF(ISERROR(MATCH(A687,tbWS_2[EU_ID],0)),ws3_matching_error_msg,F687*IF(D687="Y",1,1-E687)*INDEX(tbWS_2[Activity],MATCH(A687,tbWS_2[EU_ID],0))))</f>
        <v/>
      </c>
      <c r="J687" s="44" t="str">
        <f t="shared" si="21"/>
        <v/>
      </c>
      <c r="K687" s="252" t="str">
        <f>IF(B687="","",IF(ISNA(VLOOKUP(J687,$J$8:K686,1,FALSE)),MAX($K$8:K686)+1,0))</f>
        <v/>
      </c>
      <c r="L687" s="252">
        <f>_xlfn.XLOOKUP(B687,'DEQ TAC List'!$B$3:$B$609,'DEQ TAC List'!$I$3:$I$609,"")</f>
        <v>0</v>
      </c>
    </row>
    <row r="688" spans="1:12" x14ac:dyDescent="0.25">
      <c r="A688" s="51"/>
      <c r="B688" s="195"/>
      <c r="C688" s="192" t="str">
        <f t="shared" si="20"/>
        <v/>
      </c>
      <c r="D688" s="193"/>
      <c r="E688" s="194"/>
      <c r="F688" s="234"/>
      <c r="G688" s="51"/>
      <c r="H688" s="66"/>
      <c r="I688" s="240" t="str">
        <f>IF(A688="",IF(CONCATENATE(B688,C688,D688,E688,F688,G688,H688)="","",ws3_EU_ID_blank),IF(ISERROR(MATCH(A688,tbWS_2[EU_ID],0)),ws3_matching_error_msg,F688*IF(D688="Y",1,1-E688)*INDEX(tbWS_2[Activity],MATCH(A688,tbWS_2[EU_ID],0))))</f>
        <v/>
      </c>
      <c r="J688" s="44" t="str">
        <f t="shared" si="21"/>
        <v/>
      </c>
      <c r="K688" s="252" t="str">
        <f>IF(B688="","",IF(ISNA(VLOOKUP(J688,$J$8:K687,1,FALSE)),MAX($K$8:K687)+1,0))</f>
        <v/>
      </c>
      <c r="L688" s="252">
        <f>_xlfn.XLOOKUP(B688,'DEQ TAC List'!$B$3:$B$609,'DEQ TAC List'!$I$3:$I$609,"")</f>
        <v>0</v>
      </c>
    </row>
    <row r="689" spans="1:12" x14ac:dyDescent="0.25">
      <c r="A689" s="51"/>
      <c r="B689" s="195"/>
      <c r="C689" s="192" t="str">
        <f t="shared" si="20"/>
        <v/>
      </c>
      <c r="D689" s="193"/>
      <c r="E689" s="194"/>
      <c r="F689" s="234"/>
      <c r="G689" s="51"/>
      <c r="H689" s="66"/>
      <c r="I689" s="240" t="str">
        <f>IF(A689="",IF(CONCATENATE(B689,C689,D689,E689,F689,G689,H689)="","",ws3_EU_ID_blank),IF(ISERROR(MATCH(A689,tbWS_2[EU_ID],0)),ws3_matching_error_msg,F689*IF(D689="Y",1,1-E689)*INDEX(tbWS_2[Activity],MATCH(A689,tbWS_2[EU_ID],0))))</f>
        <v/>
      </c>
      <c r="J689" s="44" t="str">
        <f t="shared" si="21"/>
        <v/>
      </c>
      <c r="K689" s="252" t="str">
        <f>IF(B689="","",IF(ISNA(VLOOKUP(J689,$J$8:K688,1,FALSE)),MAX($K$8:K688)+1,0))</f>
        <v/>
      </c>
      <c r="L689" s="252">
        <f>_xlfn.XLOOKUP(B689,'DEQ TAC List'!$B$3:$B$609,'DEQ TAC List'!$I$3:$I$609,"")</f>
        <v>0</v>
      </c>
    </row>
    <row r="690" spans="1:12" x14ac:dyDescent="0.25">
      <c r="A690" s="51"/>
      <c r="B690" s="195"/>
      <c r="C690" s="192" t="str">
        <f t="shared" ref="C690:C753" si="22">IFERROR(INDEX(chemical_names,MATCH(TEXT(B690,"0"),CAS_numbers,0)),"")</f>
        <v/>
      </c>
      <c r="D690" s="193"/>
      <c r="E690" s="194"/>
      <c r="F690" s="234"/>
      <c r="G690" s="51"/>
      <c r="H690" s="66"/>
      <c r="I690" s="240" t="str">
        <f>IF(A690="",IF(CONCATENATE(B690,C690,D690,E690,F690,G690,H690)="","",ws3_EU_ID_blank),IF(ISERROR(MATCH(A690,tbWS_2[EU_ID],0)),ws3_matching_error_msg,F690*IF(D690="Y",1,1-E690)*INDEX(tbWS_2[Activity],MATCH(A690,tbWS_2[EU_ID],0))))</f>
        <v/>
      </c>
      <c r="J690" s="44" t="str">
        <f t="shared" ref="J690:J753" si="23">IF(AND(B690="",C690=""),"",IFERROR(IF(OR(B690="",B690="No CAS"),INDEX(sequence_IDs,MATCH(C690,chemical_names,0)),INDEX(sequence_IDs,MATCH(B690,CAS_numbers,0))),"?"))</f>
        <v/>
      </c>
      <c r="K690" s="252" t="str">
        <f>IF(B690="","",IF(ISNA(VLOOKUP(J690,$J$8:K689,1,FALSE)),MAX($K$8:K689)+1,0))</f>
        <v/>
      </c>
      <c r="L690" s="252">
        <f>_xlfn.XLOOKUP(B690,'DEQ TAC List'!$B$3:$B$609,'DEQ TAC List'!$I$3:$I$609,"")</f>
        <v>0</v>
      </c>
    </row>
    <row r="691" spans="1:12" x14ac:dyDescent="0.25">
      <c r="A691" s="51"/>
      <c r="B691" s="195"/>
      <c r="C691" s="192" t="str">
        <f t="shared" si="22"/>
        <v/>
      </c>
      <c r="D691" s="193"/>
      <c r="E691" s="194"/>
      <c r="F691" s="234"/>
      <c r="G691" s="51"/>
      <c r="H691" s="66"/>
      <c r="I691" s="240" t="str">
        <f>IF(A691="",IF(CONCATENATE(B691,C691,D691,E691,F691,G691,H691)="","",ws3_EU_ID_blank),IF(ISERROR(MATCH(A691,tbWS_2[EU_ID],0)),ws3_matching_error_msg,F691*IF(D691="Y",1,1-E691)*INDEX(tbWS_2[Activity],MATCH(A691,tbWS_2[EU_ID],0))))</f>
        <v/>
      </c>
      <c r="J691" s="44" t="str">
        <f t="shared" si="23"/>
        <v/>
      </c>
      <c r="K691" s="252" t="str">
        <f>IF(B691="","",IF(ISNA(VLOOKUP(J691,$J$8:K690,1,FALSE)),MAX($K$8:K690)+1,0))</f>
        <v/>
      </c>
      <c r="L691" s="252">
        <f>_xlfn.XLOOKUP(B691,'DEQ TAC List'!$B$3:$B$609,'DEQ TAC List'!$I$3:$I$609,"")</f>
        <v>0</v>
      </c>
    </row>
    <row r="692" spans="1:12" x14ac:dyDescent="0.25">
      <c r="A692" s="51"/>
      <c r="B692" s="195"/>
      <c r="C692" s="192" t="str">
        <f t="shared" si="22"/>
        <v/>
      </c>
      <c r="D692" s="193"/>
      <c r="E692" s="194"/>
      <c r="F692" s="234"/>
      <c r="G692" s="51"/>
      <c r="H692" s="66"/>
      <c r="I692" s="240" t="str">
        <f>IF(A692="",IF(CONCATENATE(B692,C692,D692,E692,F692,G692,H692)="","",ws3_EU_ID_blank),IF(ISERROR(MATCH(A692,tbWS_2[EU_ID],0)),ws3_matching_error_msg,F692*IF(D692="Y",1,1-E692)*INDEX(tbWS_2[Activity],MATCH(A692,tbWS_2[EU_ID],0))))</f>
        <v/>
      </c>
      <c r="J692" s="44" t="str">
        <f t="shared" si="23"/>
        <v/>
      </c>
      <c r="K692" s="252" t="str">
        <f>IF(B692="","",IF(ISNA(VLOOKUP(J692,$J$8:K691,1,FALSE)),MAX($K$8:K691)+1,0))</f>
        <v/>
      </c>
      <c r="L692" s="252">
        <f>_xlfn.XLOOKUP(B692,'DEQ TAC List'!$B$3:$B$609,'DEQ TAC List'!$I$3:$I$609,"")</f>
        <v>0</v>
      </c>
    </row>
    <row r="693" spans="1:12" x14ac:dyDescent="0.25">
      <c r="A693" s="51"/>
      <c r="B693" s="195"/>
      <c r="C693" s="192" t="str">
        <f t="shared" si="22"/>
        <v/>
      </c>
      <c r="D693" s="193"/>
      <c r="E693" s="194"/>
      <c r="F693" s="234"/>
      <c r="G693" s="51"/>
      <c r="H693" s="66"/>
      <c r="I693" s="240" t="str">
        <f>IF(A693="",IF(CONCATENATE(B693,C693,D693,E693,F693,G693,H693)="","",ws3_EU_ID_blank),IF(ISERROR(MATCH(A693,tbWS_2[EU_ID],0)),ws3_matching_error_msg,F693*IF(D693="Y",1,1-E693)*INDEX(tbWS_2[Activity],MATCH(A693,tbWS_2[EU_ID],0))))</f>
        <v/>
      </c>
      <c r="J693" s="44" t="str">
        <f t="shared" si="23"/>
        <v/>
      </c>
      <c r="K693" s="252" t="str">
        <f>IF(B693="","",IF(ISNA(VLOOKUP(J693,$J$8:K692,1,FALSE)),MAX($K$8:K692)+1,0))</f>
        <v/>
      </c>
      <c r="L693" s="252">
        <f>_xlfn.XLOOKUP(B693,'DEQ TAC List'!$B$3:$B$609,'DEQ TAC List'!$I$3:$I$609,"")</f>
        <v>0</v>
      </c>
    </row>
    <row r="694" spans="1:12" x14ac:dyDescent="0.25">
      <c r="A694" s="51"/>
      <c r="B694" s="195"/>
      <c r="C694" s="192" t="str">
        <f t="shared" si="22"/>
        <v/>
      </c>
      <c r="D694" s="193"/>
      <c r="E694" s="194"/>
      <c r="F694" s="234"/>
      <c r="G694" s="51"/>
      <c r="H694" s="66"/>
      <c r="I694" s="240" t="str">
        <f>IF(A694="",IF(CONCATENATE(B694,C694,D694,E694,F694,G694,H694)="","",ws3_EU_ID_blank),IF(ISERROR(MATCH(A694,tbWS_2[EU_ID],0)),ws3_matching_error_msg,F694*IF(D694="Y",1,1-E694)*INDEX(tbWS_2[Activity],MATCH(A694,tbWS_2[EU_ID],0))))</f>
        <v/>
      </c>
      <c r="J694" s="44" t="str">
        <f t="shared" si="23"/>
        <v/>
      </c>
      <c r="K694" s="252" t="str">
        <f>IF(B694="","",IF(ISNA(VLOOKUP(J694,$J$8:K693,1,FALSE)),MAX($K$8:K693)+1,0))</f>
        <v/>
      </c>
      <c r="L694" s="252">
        <f>_xlfn.XLOOKUP(B694,'DEQ TAC List'!$B$3:$B$609,'DEQ TAC List'!$I$3:$I$609,"")</f>
        <v>0</v>
      </c>
    </row>
    <row r="695" spans="1:12" x14ac:dyDescent="0.25">
      <c r="A695" s="51"/>
      <c r="B695" s="195"/>
      <c r="C695" s="192" t="str">
        <f t="shared" si="22"/>
        <v/>
      </c>
      <c r="D695" s="193"/>
      <c r="E695" s="194"/>
      <c r="F695" s="234"/>
      <c r="G695" s="51"/>
      <c r="H695" s="66"/>
      <c r="I695" s="240" t="str">
        <f>IF(A695="",IF(CONCATENATE(B695,C695,D695,E695,F695,G695,H695)="","",ws3_EU_ID_blank),IF(ISERROR(MATCH(A695,tbWS_2[EU_ID],0)),ws3_matching_error_msg,F695*IF(D695="Y",1,1-E695)*INDEX(tbWS_2[Activity],MATCH(A695,tbWS_2[EU_ID],0))))</f>
        <v/>
      </c>
      <c r="J695" s="44" t="str">
        <f t="shared" si="23"/>
        <v/>
      </c>
      <c r="K695" s="252" t="str">
        <f>IF(B695="","",IF(ISNA(VLOOKUP(J695,$J$8:K694,1,FALSE)),MAX($K$8:K694)+1,0))</f>
        <v/>
      </c>
      <c r="L695" s="252">
        <f>_xlfn.XLOOKUP(B695,'DEQ TAC List'!$B$3:$B$609,'DEQ TAC List'!$I$3:$I$609,"")</f>
        <v>0</v>
      </c>
    </row>
    <row r="696" spans="1:12" x14ac:dyDescent="0.25">
      <c r="A696" s="51"/>
      <c r="B696" s="195"/>
      <c r="C696" s="192" t="str">
        <f t="shared" si="22"/>
        <v/>
      </c>
      <c r="D696" s="193"/>
      <c r="E696" s="194"/>
      <c r="F696" s="234"/>
      <c r="G696" s="51"/>
      <c r="H696" s="66"/>
      <c r="I696" s="240" t="str">
        <f>IF(A696="",IF(CONCATENATE(B696,C696,D696,E696,F696,G696,H696)="","",ws3_EU_ID_blank),IF(ISERROR(MATCH(A696,tbWS_2[EU_ID],0)),ws3_matching_error_msg,F696*IF(D696="Y",1,1-E696)*INDEX(tbWS_2[Activity],MATCH(A696,tbWS_2[EU_ID],0))))</f>
        <v/>
      </c>
      <c r="J696" s="44" t="str">
        <f t="shared" si="23"/>
        <v/>
      </c>
      <c r="K696" s="252" t="str">
        <f>IF(B696="","",IF(ISNA(VLOOKUP(J696,$J$8:K695,1,FALSE)),MAX($K$8:K695)+1,0))</f>
        <v/>
      </c>
      <c r="L696" s="252">
        <f>_xlfn.XLOOKUP(B696,'DEQ TAC List'!$B$3:$B$609,'DEQ TAC List'!$I$3:$I$609,"")</f>
        <v>0</v>
      </c>
    </row>
    <row r="697" spans="1:12" x14ac:dyDescent="0.25">
      <c r="A697" s="51"/>
      <c r="B697" s="195"/>
      <c r="C697" s="192" t="str">
        <f t="shared" si="22"/>
        <v/>
      </c>
      <c r="D697" s="193"/>
      <c r="E697" s="194"/>
      <c r="F697" s="234"/>
      <c r="G697" s="51"/>
      <c r="H697" s="66"/>
      <c r="I697" s="240" t="str">
        <f>IF(A697="",IF(CONCATENATE(B697,C697,D697,E697,F697,G697,H697)="","",ws3_EU_ID_blank),IF(ISERROR(MATCH(A697,tbWS_2[EU_ID],0)),ws3_matching_error_msg,F697*IF(D697="Y",1,1-E697)*INDEX(tbWS_2[Activity],MATCH(A697,tbWS_2[EU_ID],0))))</f>
        <v/>
      </c>
      <c r="J697" s="44" t="str">
        <f t="shared" si="23"/>
        <v/>
      </c>
      <c r="K697" s="252" t="str">
        <f>IF(B697="","",IF(ISNA(VLOOKUP(J697,$J$8:K696,1,FALSE)),MAX($K$8:K696)+1,0))</f>
        <v/>
      </c>
      <c r="L697" s="252">
        <f>_xlfn.XLOOKUP(B697,'DEQ TAC List'!$B$3:$B$609,'DEQ TAC List'!$I$3:$I$609,"")</f>
        <v>0</v>
      </c>
    </row>
    <row r="698" spans="1:12" x14ac:dyDescent="0.25">
      <c r="A698" s="51"/>
      <c r="B698" s="195"/>
      <c r="C698" s="192" t="str">
        <f t="shared" si="22"/>
        <v/>
      </c>
      <c r="D698" s="193"/>
      <c r="E698" s="194"/>
      <c r="F698" s="234"/>
      <c r="G698" s="51"/>
      <c r="H698" s="66"/>
      <c r="I698" s="240" t="str">
        <f>IF(A698="",IF(CONCATENATE(B698,C698,D698,E698,F698,G698,H698)="","",ws3_EU_ID_blank),IF(ISERROR(MATCH(A698,tbWS_2[EU_ID],0)),ws3_matching_error_msg,F698*IF(D698="Y",1,1-E698)*INDEX(tbWS_2[Activity],MATCH(A698,tbWS_2[EU_ID],0))))</f>
        <v/>
      </c>
      <c r="J698" s="44" t="str">
        <f t="shared" si="23"/>
        <v/>
      </c>
      <c r="K698" s="252" t="str">
        <f>IF(B698="","",IF(ISNA(VLOOKUP(J698,$J$8:K697,1,FALSE)),MAX($K$8:K697)+1,0))</f>
        <v/>
      </c>
      <c r="L698" s="252">
        <f>_xlfn.XLOOKUP(B698,'DEQ TAC List'!$B$3:$B$609,'DEQ TAC List'!$I$3:$I$609,"")</f>
        <v>0</v>
      </c>
    </row>
    <row r="699" spans="1:12" x14ac:dyDescent="0.25">
      <c r="A699" s="51"/>
      <c r="B699" s="195"/>
      <c r="C699" s="192" t="str">
        <f t="shared" si="22"/>
        <v/>
      </c>
      <c r="D699" s="193"/>
      <c r="E699" s="194"/>
      <c r="F699" s="234"/>
      <c r="G699" s="51"/>
      <c r="H699" s="66"/>
      <c r="I699" s="240" t="str">
        <f>IF(A699="",IF(CONCATENATE(B699,C699,D699,E699,F699,G699,H699)="","",ws3_EU_ID_blank),IF(ISERROR(MATCH(A699,tbWS_2[EU_ID],0)),ws3_matching_error_msg,F699*IF(D699="Y",1,1-E699)*INDEX(tbWS_2[Activity],MATCH(A699,tbWS_2[EU_ID],0))))</f>
        <v/>
      </c>
      <c r="J699" s="44" t="str">
        <f t="shared" si="23"/>
        <v/>
      </c>
      <c r="K699" s="252" t="str">
        <f>IF(B699="","",IF(ISNA(VLOOKUP(J699,$J$8:K698,1,FALSE)),MAX($K$8:K698)+1,0))</f>
        <v/>
      </c>
      <c r="L699" s="252">
        <f>_xlfn.XLOOKUP(B699,'DEQ TAC List'!$B$3:$B$609,'DEQ TAC List'!$I$3:$I$609,"")</f>
        <v>0</v>
      </c>
    </row>
    <row r="700" spans="1:12" x14ac:dyDescent="0.25">
      <c r="A700" s="51"/>
      <c r="B700" s="195"/>
      <c r="C700" s="192" t="str">
        <f t="shared" si="22"/>
        <v/>
      </c>
      <c r="D700" s="193"/>
      <c r="E700" s="194"/>
      <c r="F700" s="234"/>
      <c r="G700" s="51"/>
      <c r="H700" s="66"/>
      <c r="I700" s="240" t="str">
        <f>IF(A700="",IF(CONCATENATE(B700,C700,D700,E700,F700,G700,H700)="","",ws3_EU_ID_blank),IF(ISERROR(MATCH(A700,tbWS_2[EU_ID],0)),ws3_matching_error_msg,F700*IF(D700="Y",1,1-E700)*INDEX(tbWS_2[Activity],MATCH(A700,tbWS_2[EU_ID],0))))</f>
        <v/>
      </c>
      <c r="J700" s="44" t="str">
        <f t="shared" si="23"/>
        <v/>
      </c>
      <c r="K700" s="252" t="str">
        <f>IF(B700="","",IF(ISNA(VLOOKUP(J700,$J$8:K699,1,FALSE)),MAX($K$8:K699)+1,0))</f>
        <v/>
      </c>
      <c r="L700" s="252">
        <f>_xlfn.XLOOKUP(B700,'DEQ TAC List'!$B$3:$B$609,'DEQ TAC List'!$I$3:$I$609,"")</f>
        <v>0</v>
      </c>
    </row>
    <row r="701" spans="1:12" x14ac:dyDescent="0.25">
      <c r="A701" s="51"/>
      <c r="B701" s="195"/>
      <c r="C701" s="192" t="str">
        <f t="shared" si="22"/>
        <v/>
      </c>
      <c r="D701" s="193"/>
      <c r="E701" s="194"/>
      <c r="F701" s="234"/>
      <c r="G701" s="51"/>
      <c r="H701" s="66"/>
      <c r="I701" s="240" t="str">
        <f>IF(A701="",IF(CONCATENATE(B701,C701,D701,E701,F701,G701,H701)="","",ws3_EU_ID_blank),IF(ISERROR(MATCH(A701,tbWS_2[EU_ID],0)),ws3_matching_error_msg,F701*IF(D701="Y",1,1-E701)*INDEX(tbWS_2[Activity],MATCH(A701,tbWS_2[EU_ID],0))))</f>
        <v/>
      </c>
      <c r="J701" s="44" t="str">
        <f t="shared" si="23"/>
        <v/>
      </c>
      <c r="K701" s="252" t="str">
        <f>IF(B701="","",IF(ISNA(VLOOKUP(J701,$J$8:K700,1,FALSE)),MAX($K$8:K700)+1,0))</f>
        <v/>
      </c>
      <c r="L701" s="252">
        <f>_xlfn.XLOOKUP(B701,'DEQ TAC List'!$B$3:$B$609,'DEQ TAC List'!$I$3:$I$609,"")</f>
        <v>0</v>
      </c>
    </row>
    <row r="702" spans="1:12" x14ac:dyDescent="0.25">
      <c r="A702" s="51"/>
      <c r="B702" s="195"/>
      <c r="C702" s="192" t="str">
        <f t="shared" si="22"/>
        <v/>
      </c>
      <c r="D702" s="193"/>
      <c r="E702" s="194"/>
      <c r="F702" s="234"/>
      <c r="G702" s="51"/>
      <c r="H702" s="66"/>
      <c r="I702" s="240" t="str">
        <f>IF(A702="",IF(CONCATENATE(B702,C702,D702,E702,F702,G702,H702)="","",ws3_EU_ID_blank),IF(ISERROR(MATCH(A702,tbWS_2[EU_ID],0)),ws3_matching_error_msg,F702*IF(D702="Y",1,1-E702)*INDEX(tbWS_2[Activity],MATCH(A702,tbWS_2[EU_ID],0))))</f>
        <v/>
      </c>
      <c r="J702" s="44" t="str">
        <f t="shared" si="23"/>
        <v/>
      </c>
      <c r="K702" s="252" t="str">
        <f>IF(B702="","",IF(ISNA(VLOOKUP(J702,$J$8:K701,1,FALSE)),MAX($K$8:K701)+1,0))</f>
        <v/>
      </c>
      <c r="L702" s="252">
        <f>_xlfn.XLOOKUP(B702,'DEQ TAC List'!$B$3:$B$609,'DEQ TAC List'!$I$3:$I$609,"")</f>
        <v>0</v>
      </c>
    </row>
    <row r="703" spans="1:12" x14ac:dyDescent="0.25">
      <c r="A703" s="51"/>
      <c r="B703" s="195"/>
      <c r="C703" s="192" t="str">
        <f t="shared" si="22"/>
        <v/>
      </c>
      <c r="D703" s="193"/>
      <c r="E703" s="194"/>
      <c r="F703" s="234"/>
      <c r="G703" s="51"/>
      <c r="H703" s="66"/>
      <c r="I703" s="240" t="str">
        <f>IF(A703="",IF(CONCATENATE(B703,C703,D703,E703,F703,G703,H703)="","",ws3_EU_ID_blank),IF(ISERROR(MATCH(A703,tbWS_2[EU_ID],0)),ws3_matching_error_msg,F703*IF(D703="Y",1,1-E703)*INDEX(tbWS_2[Activity],MATCH(A703,tbWS_2[EU_ID],0))))</f>
        <v/>
      </c>
      <c r="J703" s="44" t="str">
        <f t="shared" si="23"/>
        <v/>
      </c>
      <c r="K703" s="252" t="str">
        <f>IF(B703="","",IF(ISNA(VLOOKUP(J703,$J$8:K702,1,FALSE)),MAX($K$8:K702)+1,0))</f>
        <v/>
      </c>
      <c r="L703" s="252">
        <f>_xlfn.XLOOKUP(B703,'DEQ TAC List'!$B$3:$B$609,'DEQ TAC List'!$I$3:$I$609,"")</f>
        <v>0</v>
      </c>
    </row>
    <row r="704" spans="1:12" x14ac:dyDescent="0.25">
      <c r="A704" s="51"/>
      <c r="B704" s="195"/>
      <c r="C704" s="192" t="str">
        <f t="shared" si="22"/>
        <v/>
      </c>
      <c r="D704" s="193"/>
      <c r="E704" s="194"/>
      <c r="F704" s="234"/>
      <c r="G704" s="51"/>
      <c r="H704" s="66"/>
      <c r="I704" s="240" t="str">
        <f>IF(A704="",IF(CONCATENATE(B704,C704,D704,E704,F704,G704,H704)="","",ws3_EU_ID_blank),IF(ISERROR(MATCH(A704,tbWS_2[EU_ID],0)),ws3_matching_error_msg,F704*IF(D704="Y",1,1-E704)*INDEX(tbWS_2[Activity],MATCH(A704,tbWS_2[EU_ID],0))))</f>
        <v/>
      </c>
      <c r="J704" s="44" t="str">
        <f t="shared" si="23"/>
        <v/>
      </c>
      <c r="K704" s="252" t="str">
        <f>IF(B704="","",IF(ISNA(VLOOKUP(J704,$J$8:K703,1,FALSE)),MAX($K$8:K703)+1,0))</f>
        <v/>
      </c>
      <c r="L704" s="252">
        <f>_xlfn.XLOOKUP(B704,'DEQ TAC List'!$B$3:$B$609,'DEQ TAC List'!$I$3:$I$609,"")</f>
        <v>0</v>
      </c>
    </row>
    <row r="705" spans="1:12" x14ac:dyDescent="0.25">
      <c r="A705" s="51"/>
      <c r="B705" s="195"/>
      <c r="C705" s="192" t="str">
        <f t="shared" si="22"/>
        <v/>
      </c>
      <c r="D705" s="193"/>
      <c r="E705" s="194"/>
      <c r="F705" s="234"/>
      <c r="G705" s="51"/>
      <c r="H705" s="66"/>
      <c r="I705" s="240" t="str">
        <f>IF(A705="",IF(CONCATENATE(B705,C705,D705,E705,F705,G705,H705)="","",ws3_EU_ID_blank),IF(ISERROR(MATCH(A705,tbWS_2[EU_ID],0)),ws3_matching_error_msg,F705*IF(D705="Y",1,1-E705)*INDEX(tbWS_2[Activity],MATCH(A705,tbWS_2[EU_ID],0))))</f>
        <v/>
      </c>
      <c r="J705" s="44" t="str">
        <f t="shared" si="23"/>
        <v/>
      </c>
      <c r="K705" s="252" t="str">
        <f>IF(B705="","",IF(ISNA(VLOOKUP(J705,$J$8:K704,1,FALSE)),MAX($K$8:K704)+1,0))</f>
        <v/>
      </c>
      <c r="L705" s="252">
        <f>_xlfn.XLOOKUP(B705,'DEQ TAC List'!$B$3:$B$609,'DEQ TAC List'!$I$3:$I$609,"")</f>
        <v>0</v>
      </c>
    </row>
    <row r="706" spans="1:12" x14ac:dyDescent="0.25">
      <c r="A706" s="51"/>
      <c r="B706" s="195"/>
      <c r="C706" s="192" t="str">
        <f t="shared" si="22"/>
        <v/>
      </c>
      <c r="D706" s="193"/>
      <c r="E706" s="194"/>
      <c r="F706" s="234"/>
      <c r="G706" s="51"/>
      <c r="H706" s="66"/>
      <c r="I706" s="240" t="str">
        <f>IF(A706="",IF(CONCATENATE(B706,C706,D706,E706,F706,G706,H706)="","",ws3_EU_ID_blank),IF(ISERROR(MATCH(A706,tbWS_2[EU_ID],0)),ws3_matching_error_msg,F706*IF(D706="Y",1,1-E706)*INDEX(tbWS_2[Activity],MATCH(A706,tbWS_2[EU_ID],0))))</f>
        <v/>
      </c>
      <c r="J706" s="44" t="str">
        <f t="shared" si="23"/>
        <v/>
      </c>
      <c r="K706" s="252" t="str">
        <f>IF(B706="","",IF(ISNA(VLOOKUP(J706,$J$8:K705,1,FALSE)),MAX($K$8:K705)+1,0))</f>
        <v/>
      </c>
      <c r="L706" s="252">
        <f>_xlfn.XLOOKUP(B706,'DEQ TAC List'!$B$3:$B$609,'DEQ TAC List'!$I$3:$I$609,"")</f>
        <v>0</v>
      </c>
    </row>
    <row r="707" spans="1:12" x14ac:dyDescent="0.25">
      <c r="A707" s="51"/>
      <c r="B707" s="195"/>
      <c r="C707" s="192" t="str">
        <f t="shared" si="22"/>
        <v/>
      </c>
      <c r="D707" s="193"/>
      <c r="E707" s="194"/>
      <c r="F707" s="234"/>
      <c r="G707" s="51"/>
      <c r="H707" s="66"/>
      <c r="I707" s="240" t="str">
        <f>IF(A707="",IF(CONCATENATE(B707,C707,D707,E707,F707,G707,H707)="","",ws3_EU_ID_blank),IF(ISERROR(MATCH(A707,tbWS_2[EU_ID],0)),ws3_matching_error_msg,F707*IF(D707="Y",1,1-E707)*INDEX(tbWS_2[Activity],MATCH(A707,tbWS_2[EU_ID],0))))</f>
        <v/>
      </c>
      <c r="J707" s="44" t="str">
        <f t="shared" si="23"/>
        <v/>
      </c>
      <c r="K707" s="252" t="str">
        <f>IF(B707="","",IF(ISNA(VLOOKUP(J707,$J$8:K706,1,FALSE)),MAX($K$8:K706)+1,0))</f>
        <v/>
      </c>
      <c r="L707" s="252">
        <f>_xlfn.XLOOKUP(B707,'DEQ TAC List'!$B$3:$B$609,'DEQ TAC List'!$I$3:$I$609,"")</f>
        <v>0</v>
      </c>
    </row>
    <row r="708" spans="1:12" x14ac:dyDescent="0.25">
      <c r="A708" s="51"/>
      <c r="B708" s="195"/>
      <c r="C708" s="192" t="str">
        <f t="shared" si="22"/>
        <v/>
      </c>
      <c r="D708" s="193"/>
      <c r="E708" s="194"/>
      <c r="F708" s="234"/>
      <c r="G708" s="51"/>
      <c r="H708" s="66"/>
      <c r="I708" s="240" t="str">
        <f>IF(A708="",IF(CONCATENATE(B708,C708,D708,E708,F708,G708,H708)="","",ws3_EU_ID_blank),IF(ISERROR(MATCH(A708,tbWS_2[EU_ID],0)),ws3_matching_error_msg,F708*IF(D708="Y",1,1-E708)*INDEX(tbWS_2[Activity],MATCH(A708,tbWS_2[EU_ID],0))))</f>
        <v/>
      </c>
      <c r="J708" s="44" t="str">
        <f t="shared" si="23"/>
        <v/>
      </c>
      <c r="K708" s="252" t="str">
        <f>IF(B708="","",IF(ISNA(VLOOKUP(J708,$J$8:K707,1,FALSE)),MAX($K$8:K707)+1,0))</f>
        <v/>
      </c>
      <c r="L708" s="252">
        <f>_xlfn.XLOOKUP(B708,'DEQ TAC List'!$B$3:$B$609,'DEQ TAC List'!$I$3:$I$609,"")</f>
        <v>0</v>
      </c>
    </row>
    <row r="709" spans="1:12" x14ac:dyDescent="0.25">
      <c r="A709" s="51"/>
      <c r="B709" s="195"/>
      <c r="C709" s="192" t="str">
        <f t="shared" si="22"/>
        <v/>
      </c>
      <c r="D709" s="193"/>
      <c r="E709" s="194"/>
      <c r="F709" s="234"/>
      <c r="G709" s="51"/>
      <c r="H709" s="66"/>
      <c r="I709" s="240" t="str">
        <f>IF(A709="",IF(CONCATENATE(B709,C709,D709,E709,F709,G709,H709)="","",ws3_EU_ID_blank),IF(ISERROR(MATCH(A709,tbWS_2[EU_ID],0)),ws3_matching_error_msg,F709*IF(D709="Y",1,1-E709)*INDEX(tbWS_2[Activity],MATCH(A709,tbWS_2[EU_ID],0))))</f>
        <v/>
      </c>
      <c r="J709" s="44" t="str">
        <f t="shared" si="23"/>
        <v/>
      </c>
      <c r="K709" s="252" t="str">
        <f>IF(B709="","",IF(ISNA(VLOOKUP(J709,$J$8:K708,1,FALSE)),MAX($K$8:K708)+1,0))</f>
        <v/>
      </c>
      <c r="L709" s="252">
        <f>_xlfn.XLOOKUP(B709,'DEQ TAC List'!$B$3:$B$609,'DEQ TAC List'!$I$3:$I$609,"")</f>
        <v>0</v>
      </c>
    </row>
    <row r="710" spans="1:12" x14ac:dyDescent="0.25">
      <c r="A710" s="51"/>
      <c r="B710" s="195"/>
      <c r="C710" s="192" t="str">
        <f t="shared" si="22"/>
        <v/>
      </c>
      <c r="D710" s="193"/>
      <c r="E710" s="194"/>
      <c r="F710" s="234"/>
      <c r="G710" s="51"/>
      <c r="H710" s="66"/>
      <c r="I710" s="240" t="str">
        <f>IF(A710="",IF(CONCATENATE(B710,C710,D710,E710,F710,G710,H710)="","",ws3_EU_ID_blank),IF(ISERROR(MATCH(A710,tbWS_2[EU_ID],0)),ws3_matching_error_msg,F710*IF(D710="Y",1,1-E710)*INDEX(tbWS_2[Activity],MATCH(A710,tbWS_2[EU_ID],0))))</f>
        <v/>
      </c>
      <c r="J710" s="44" t="str">
        <f t="shared" si="23"/>
        <v/>
      </c>
      <c r="K710" s="252" t="str">
        <f>IF(B710="","",IF(ISNA(VLOOKUP(J710,$J$8:K709,1,FALSE)),MAX($K$8:K709)+1,0))</f>
        <v/>
      </c>
      <c r="L710" s="252">
        <f>_xlfn.XLOOKUP(B710,'DEQ TAC List'!$B$3:$B$609,'DEQ TAC List'!$I$3:$I$609,"")</f>
        <v>0</v>
      </c>
    </row>
    <row r="711" spans="1:12" x14ac:dyDescent="0.25">
      <c r="A711" s="51"/>
      <c r="B711" s="195"/>
      <c r="C711" s="192" t="str">
        <f t="shared" si="22"/>
        <v/>
      </c>
      <c r="D711" s="193"/>
      <c r="E711" s="194"/>
      <c r="F711" s="234"/>
      <c r="G711" s="51"/>
      <c r="H711" s="66"/>
      <c r="I711" s="240" t="str">
        <f>IF(A711="",IF(CONCATENATE(B711,C711,D711,E711,F711,G711,H711)="","",ws3_EU_ID_blank),IF(ISERROR(MATCH(A711,tbWS_2[EU_ID],0)),ws3_matching_error_msg,F711*IF(D711="Y",1,1-E711)*INDEX(tbWS_2[Activity],MATCH(A711,tbWS_2[EU_ID],0))))</f>
        <v/>
      </c>
      <c r="J711" s="44" t="str">
        <f t="shared" si="23"/>
        <v/>
      </c>
      <c r="K711" s="252" t="str">
        <f>IF(B711="","",IF(ISNA(VLOOKUP(J711,$J$8:K710,1,FALSE)),MAX($K$8:K710)+1,0))</f>
        <v/>
      </c>
      <c r="L711" s="252">
        <f>_xlfn.XLOOKUP(B711,'DEQ TAC List'!$B$3:$B$609,'DEQ TAC List'!$I$3:$I$609,"")</f>
        <v>0</v>
      </c>
    </row>
    <row r="712" spans="1:12" x14ac:dyDescent="0.25">
      <c r="A712" s="51"/>
      <c r="B712" s="195"/>
      <c r="C712" s="192" t="str">
        <f t="shared" si="22"/>
        <v/>
      </c>
      <c r="D712" s="193"/>
      <c r="E712" s="194"/>
      <c r="F712" s="234"/>
      <c r="G712" s="51"/>
      <c r="H712" s="66"/>
      <c r="I712" s="240" t="str">
        <f>IF(A712="",IF(CONCATENATE(B712,C712,D712,E712,F712,G712,H712)="","",ws3_EU_ID_blank),IF(ISERROR(MATCH(A712,tbWS_2[EU_ID],0)),ws3_matching_error_msg,F712*IF(D712="Y",1,1-E712)*INDEX(tbWS_2[Activity],MATCH(A712,tbWS_2[EU_ID],0))))</f>
        <v/>
      </c>
      <c r="J712" s="44" t="str">
        <f t="shared" si="23"/>
        <v/>
      </c>
      <c r="K712" s="252" t="str">
        <f>IF(B712="","",IF(ISNA(VLOOKUP(J712,$J$8:K711,1,FALSE)),MAX($K$8:K711)+1,0))</f>
        <v/>
      </c>
      <c r="L712" s="252">
        <f>_xlfn.XLOOKUP(B712,'DEQ TAC List'!$B$3:$B$609,'DEQ TAC List'!$I$3:$I$609,"")</f>
        <v>0</v>
      </c>
    </row>
    <row r="713" spans="1:12" x14ac:dyDescent="0.25">
      <c r="A713" s="51"/>
      <c r="B713" s="195"/>
      <c r="C713" s="192" t="str">
        <f t="shared" si="22"/>
        <v/>
      </c>
      <c r="D713" s="193"/>
      <c r="E713" s="194"/>
      <c r="F713" s="234"/>
      <c r="G713" s="51"/>
      <c r="H713" s="66"/>
      <c r="I713" s="240" t="str">
        <f>IF(A713="",IF(CONCATENATE(B713,C713,D713,E713,F713,G713,H713)="","",ws3_EU_ID_blank),IF(ISERROR(MATCH(A713,tbWS_2[EU_ID],0)),ws3_matching_error_msg,F713*IF(D713="Y",1,1-E713)*INDEX(tbWS_2[Activity],MATCH(A713,tbWS_2[EU_ID],0))))</f>
        <v/>
      </c>
      <c r="J713" s="44" t="str">
        <f t="shared" si="23"/>
        <v/>
      </c>
      <c r="K713" s="252" t="str">
        <f>IF(B713="","",IF(ISNA(VLOOKUP(J713,$J$8:K712,1,FALSE)),MAX($K$8:K712)+1,0))</f>
        <v/>
      </c>
      <c r="L713" s="252">
        <f>_xlfn.XLOOKUP(B713,'DEQ TAC List'!$B$3:$B$609,'DEQ TAC List'!$I$3:$I$609,"")</f>
        <v>0</v>
      </c>
    </row>
    <row r="714" spans="1:12" x14ac:dyDescent="0.25">
      <c r="A714" s="51"/>
      <c r="B714" s="195"/>
      <c r="C714" s="192" t="str">
        <f t="shared" si="22"/>
        <v/>
      </c>
      <c r="D714" s="193"/>
      <c r="E714" s="194"/>
      <c r="F714" s="234"/>
      <c r="G714" s="51"/>
      <c r="H714" s="66"/>
      <c r="I714" s="240" t="str">
        <f>IF(A714="",IF(CONCATENATE(B714,C714,D714,E714,F714,G714,H714)="","",ws3_EU_ID_blank),IF(ISERROR(MATCH(A714,tbWS_2[EU_ID],0)),ws3_matching_error_msg,F714*IF(D714="Y",1,1-E714)*INDEX(tbWS_2[Activity],MATCH(A714,tbWS_2[EU_ID],0))))</f>
        <v/>
      </c>
      <c r="J714" s="44" t="str">
        <f t="shared" si="23"/>
        <v/>
      </c>
      <c r="K714" s="252" t="str">
        <f>IF(B714="","",IF(ISNA(VLOOKUP(J714,$J$8:K713,1,FALSE)),MAX($K$8:K713)+1,0))</f>
        <v/>
      </c>
      <c r="L714" s="252">
        <f>_xlfn.XLOOKUP(B714,'DEQ TAC List'!$B$3:$B$609,'DEQ TAC List'!$I$3:$I$609,"")</f>
        <v>0</v>
      </c>
    </row>
    <row r="715" spans="1:12" x14ac:dyDescent="0.25">
      <c r="A715" s="51"/>
      <c r="B715" s="195"/>
      <c r="C715" s="192" t="str">
        <f t="shared" si="22"/>
        <v/>
      </c>
      <c r="D715" s="193"/>
      <c r="E715" s="194"/>
      <c r="F715" s="234"/>
      <c r="G715" s="51"/>
      <c r="H715" s="66"/>
      <c r="I715" s="240" t="str">
        <f>IF(A715="",IF(CONCATENATE(B715,C715,D715,E715,F715,G715,H715)="","",ws3_EU_ID_blank),IF(ISERROR(MATCH(A715,tbWS_2[EU_ID],0)),ws3_matching_error_msg,F715*IF(D715="Y",1,1-E715)*INDEX(tbWS_2[Activity],MATCH(A715,tbWS_2[EU_ID],0))))</f>
        <v/>
      </c>
      <c r="J715" s="44" t="str">
        <f t="shared" si="23"/>
        <v/>
      </c>
      <c r="K715" s="252" t="str">
        <f>IF(B715="","",IF(ISNA(VLOOKUP(J715,$J$8:K714,1,FALSE)),MAX($K$8:K714)+1,0))</f>
        <v/>
      </c>
      <c r="L715" s="252">
        <f>_xlfn.XLOOKUP(B715,'DEQ TAC List'!$B$3:$B$609,'DEQ TAC List'!$I$3:$I$609,"")</f>
        <v>0</v>
      </c>
    </row>
    <row r="716" spans="1:12" x14ac:dyDescent="0.25">
      <c r="A716" s="51"/>
      <c r="B716" s="195"/>
      <c r="C716" s="192" t="str">
        <f t="shared" si="22"/>
        <v/>
      </c>
      <c r="D716" s="193"/>
      <c r="E716" s="194"/>
      <c r="F716" s="234"/>
      <c r="G716" s="51"/>
      <c r="H716" s="66"/>
      <c r="I716" s="240" t="str">
        <f>IF(A716="",IF(CONCATENATE(B716,C716,D716,E716,F716,G716,H716)="","",ws3_EU_ID_blank),IF(ISERROR(MATCH(A716,tbWS_2[EU_ID],0)),ws3_matching_error_msg,F716*IF(D716="Y",1,1-E716)*INDEX(tbWS_2[Activity],MATCH(A716,tbWS_2[EU_ID],0))))</f>
        <v/>
      </c>
      <c r="J716" s="44" t="str">
        <f t="shared" si="23"/>
        <v/>
      </c>
      <c r="K716" s="252" t="str">
        <f>IF(B716="","",IF(ISNA(VLOOKUP(J716,$J$8:K715,1,FALSE)),MAX($K$8:K715)+1,0))</f>
        <v/>
      </c>
      <c r="L716" s="252">
        <f>_xlfn.XLOOKUP(B716,'DEQ TAC List'!$B$3:$B$609,'DEQ TAC List'!$I$3:$I$609,"")</f>
        <v>0</v>
      </c>
    </row>
    <row r="717" spans="1:12" x14ac:dyDescent="0.25">
      <c r="A717" s="51"/>
      <c r="B717" s="195"/>
      <c r="C717" s="192" t="str">
        <f t="shared" si="22"/>
        <v/>
      </c>
      <c r="D717" s="193"/>
      <c r="E717" s="194"/>
      <c r="F717" s="234"/>
      <c r="G717" s="51"/>
      <c r="H717" s="66"/>
      <c r="I717" s="240" t="str">
        <f>IF(A717="",IF(CONCATENATE(B717,C717,D717,E717,F717,G717,H717)="","",ws3_EU_ID_blank),IF(ISERROR(MATCH(A717,tbWS_2[EU_ID],0)),ws3_matching_error_msg,F717*IF(D717="Y",1,1-E717)*INDEX(tbWS_2[Activity],MATCH(A717,tbWS_2[EU_ID],0))))</f>
        <v/>
      </c>
      <c r="J717" s="44" t="str">
        <f t="shared" si="23"/>
        <v/>
      </c>
      <c r="K717" s="252" t="str">
        <f>IF(B717="","",IF(ISNA(VLOOKUP(J717,$J$8:K716,1,FALSE)),MAX($K$8:K716)+1,0))</f>
        <v/>
      </c>
      <c r="L717" s="252">
        <f>_xlfn.XLOOKUP(B717,'DEQ TAC List'!$B$3:$B$609,'DEQ TAC List'!$I$3:$I$609,"")</f>
        <v>0</v>
      </c>
    </row>
    <row r="718" spans="1:12" x14ac:dyDescent="0.25">
      <c r="A718" s="51"/>
      <c r="B718" s="195"/>
      <c r="C718" s="192" t="str">
        <f t="shared" si="22"/>
        <v/>
      </c>
      <c r="D718" s="193"/>
      <c r="E718" s="194"/>
      <c r="F718" s="234"/>
      <c r="G718" s="51"/>
      <c r="H718" s="66"/>
      <c r="I718" s="240" t="str">
        <f>IF(A718="",IF(CONCATENATE(B718,C718,D718,E718,F718,G718,H718)="","",ws3_EU_ID_blank),IF(ISERROR(MATCH(A718,tbWS_2[EU_ID],0)),ws3_matching_error_msg,F718*IF(D718="Y",1,1-E718)*INDEX(tbWS_2[Activity],MATCH(A718,tbWS_2[EU_ID],0))))</f>
        <v/>
      </c>
      <c r="J718" s="44" t="str">
        <f t="shared" si="23"/>
        <v/>
      </c>
      <c r="K718" s="252" t="str">
        <f>IF(B718="","",IF(ISNA(VLOOKUP(J718,$J$8:K717,1,FALSE)),MAX($K$8:K717)+1,0))</f>
        <v/>
      </c>
      <c r="L718" s="252">
        <f>_xlfn.XLOOKUP(B718,'DEQ TAC List'!$B$3:$B$609,'DEQ TAC List'!$I$3:$I$609,"")</f>
        <v>0</v>
      </c>
    </row>
    <row r="719" spans="1:12" x14ac:dyDescent="0.25">
      <c r="A719" s="51"/>
      <c r="B719" s="195"/>
      <c r="C719" s="192" t="str">
        <f t="shared" si="22"/>
        <v/>
      </c>
      <c r="D719" s="193"/>
      <c r="E719" s="194"/>
      <c r="F719" s="234"/>
      <c r="G719" s="51"/>
      <c r="H719" s="66"/>
      <c r="I719" s="240" t="str">
        <f>IF(A719="",IF(CONCATENATE(B719,C719,D719,E719,F719,G719,H719)="","",ws3_EU_ID_blank),IF(ISERROR(MATCH(A719,tbWS_2[EU_ID],0)),ws3_matching_error_msg,F719*IF(D719="Y",1,1-E719)*INDEX(tbWS_2[Activity],MATCH(A719,tbWS_2[EU_ID],0))))</f>
        <v/>
      </c>
      <c r="J719" s="44" t="str">
        <f t="shared" si="23"/>
        <v/>
      </c>
      <c r="K719" s="252" t="str">
        <f>IF(B719="","",IF(ISNA(VLOOKUP(J719,$J$8:K718,1,FALSE)),MAX($K$8:K718)+1,0))</f>
        <v/>
      </c>
      <c r="L719" s="252">
        <f>_xlfn.XLOOKUP(B719,'DEQ TAC List'!$B$3:$B$609,'DEQ TAC List'!$I$3:$I$609,"")</f>
        <v>0</v>
      </c>
    </row>
    <row r="720" spans="1:12" x14ac:dyDescent="0.25">
      <c r="A720" s="51"/>
      <c r="B720" s="195"/>
      <c r="C720" s="192" t="str">
        <f t="shared" si="22"/>
        <v/>
      </c>
      <c r="D720" s="193"/>
      <c r="E720" s="194"/>
      <c r="F720" s="234"/>
      <c r="G720" s="51"/>
      <c r="H720" s="66"/>
      <c r="I720" s="240" t="str">
        <f>IF(A720="",IF(CONCATENATE(B720,C720,D720,E720,F720,G720,H720)="","",ws3_EU_ID_blank),IF(ISERROR(MATCH(A720,tbWS_2[EU_ID],0)),ws3_matching_error_msg,F720*IF(D720="Y",1,1-E720)*INDEX(tbWS_2[Activity],MATCH(A720,tbWS_2[EU_ID],0))))</f>
        <v/>
      </c>
      <c r="J720" s="44" t="str">
        <f t="shared" si="23"/>
        <v/>
      </c>
      <c r="K720" s="252" t="str">
        <f>IF(B720="","",IF(ISNA(VLOOKUP(J720,$J$8:K719,1,FALSE)),MAX($K$8:K719)+1,0))</f>
        <v/>
      </c>
      <c r="L720" s="252">
        <f>_xlfn.XLOOKUP(B720,'DEQ TAC List'!$B$3:$B$609,'DEQ TAC List'!$I$3:$I$609,"")</f>
        <v>0</v>
      </c>
    </row>
    <row r="721" spans="1:12" x14ac:dyDescent="0.25">
      <c r="A721" s="51"/>
      <c r="B721" s="195"/>
      <c r="C721" s="192" t="str">
        <f t="shared" si="22"/>
        <v/>
      </c>
      <c r="D721" s="193"/>
      <c r="E721" s="194"/>
      <c r="F721" s="234"/>
      <c r="G721" s="51"/>
      <c r="H721" s="66"/>
      <c r="I721" s="240" t="str">
        <f>IF(A721="",IF(CONCATENATE(B721,C721,D721,E721,F721,G721,H721)="","",ws3_EU_ID_blank),IF(ISERROR(MATCH(A721,tbWS_2[EU_ID],0)),ws3_matching_error_msg,F721*IF(D721="Y",1,1-E721)*INDEX(tbWS_2[Activity],MATCH(A721,tbWS_2[EU_ID],0))))</f>
        <v/>
      </c>
      <c r="J721" s="44" t="str">
        <f t="shared" si="23"/>
        <v/>
      </c>
      <c r="K721" s="252" t="str">
        <f>IF(B721="","",IF(ISNA(VLOOKUP(J721,$J$8:K720,1,FALSE)),MAX($K$8:K720)+1,0))</f>
        <v/>
      </c>
      <c r="L721" s="252">
        <f>_xlfn.XLOOKUP(B721,'DEQ TAC List'!$B$3:$B$609,'DEQ TAC List'!$I$3:$I$609,"")</f>
        <v>0</v>
      </c>
    </row>
    <row r="722" spans="1:12" x14ac:dyDescent="0.25">
      <c r="A722" s="51"/>
      <c r="B722" s="195"/>
      <c r="C722" s="192" t="str">
        <f t="shared" si="22"/>
        <v/>
      </c>
      <c r="D722" s="193"/>
      <c r="E722" s="194"/>
      <c r="F722" s="234"/>
      <c r="G722" s="51"/>
      <c r="H722" s="66"/>
      <c r="I722" s="240" t="str">
        <f>IF(A722="",IF(CONCATENATE(B722,C722,D722,E722,F722,G722,H722)="","",ws3_EU_ID_blank),IF(ISERROR(MATCH(A722,tbWS_2[EU_ID],0)),ws3_matching_error_msg,F722*IF(D722="Y",1,1-E722)*INDEX(tbWS_2[Activity],MATCH(A722,tbWS_2[EU_ID],0))))</f>
        <v/>
      </c>
      <c r="J722" s="44" t="str">
        <f t="shared" si="23"/>
        <v/>
      </c>
      <c r="K722" s="252" t="str">
        <f>IF(B722="","",IF(ISNA(VLOOKUP(J722,$J$8:K721,1,FALSE)),MAX($K$8:K721)+1,0))</f>
        <v/>
      </c>
      <c r="L722" s="252">
        <f>_xlfn.XLOOKUP(B722,'DEQ TAC List'!$B$3:$B$609,'DEQ TAC List'!$I$3:$I$609,"")</f>
        <v>0</v>
      </c>
    </row>
    <row r="723" spans="1:12" x14ac:dyDescent="0.25">
      <c r="A723" s="51"/>
      <c r="B723" s="195"/>
      <c r="C723" s="192" t="str">
        <f t="shared" si="22"/>
        <v/>
      </c>
      <c r="D723" s="193"/>
      <c r="E723" s="194"/>
      <c r="F723" s="234"/>
      <c r="G723" s="51"/>
      <c r="H723" s="66"/>
      <c r="I723" s="240" t="str">
        <f>IF(A723="",IF(CONCATENATE(B723,C723,D723,E723,F723,G723,H723)="","",ws3_EU_ID_blank),IF(ISERROR(MATCH(A723,tbWS_2[EU_ID],0)),ws3_matching_error_msg,F723*IF(D723="Y",1,1-E723)*INDEX(tbWS_2[Activity],MATCH(A723,tbWS_2[EU_ID],0))))</f>
        <v/>
      </c>
      <c r="J723" s="44" t="str">
        <f t="shared" si="23"/>
        <v/>
      </c>
      <c r="K723" s="252" t="str">
        <f>IF(B723="","",IF(ISNA(VLOOKUP(J723,$J$8:K722,1,FALSE)),MAX($K$8:K722)+1,0))</f>
        <v/>
      </c>
      <c r="L723" s="252">
        <f>_xlfn.XLOOKUP(B723,'DEQ TAC List'!$B$3:$B$609,'DEQ TAC List'!$I$3:$I$609,"")</f>
        <v>0</v>
      </c>
    </row>
    <row r="724" spans="1:12" x14ac:dyDescent="0.25">
      <c r="A724" s="51"/>
      <c r="B724" s="195"/>
      <c r="C724" s="192" t="str">
        <f t="shared" si="22"/>
        <v/>
      </c>
      <c r="D724" s="193"/>
      <c r="E724" s="194"/>
      <c r="F724" s="234"/>
      <c r="G724" s="51"/>
      <c r="H724" s="66"/>
      <c r="I724" s="240" t="str">
        <f>IF(A724="",IF(CONCATENATE(B724,C724,D724,E724,F724,G724,H724)="","",ws3_EU_ID_blank),IF(ISERROR(MATCH(A724,tbWS_2[EU_ID],0)),ws3_matching_error_msg,F724*IF(D724="Y",1,1-E724)*INDEX(tbWS_2[Activity],MATCH(A724,tbWS_2[EU_ID],0))))</f>
        <v/>
      </c>
      <c r="J724" s="44" t="str">
        <f t="shared" si="23"/>
        <v/>
      </c>
      <c r="K724" s="252" t="str">
        <f>IF(B724="","",IF(ISNA(VLOOKUP(J724,$J$8:K723,1,FALSE)),MAX($K$8:K723)+1,0))</f>
        <v/>
      </c>
      <c r="L724" s="252">
        <f>_xlfn.XLOOKUP(B724,'DEQ TAC List'!$B$3:$B$609,'DEQ TAC List'!$I$3:$I$609,"")</f>
        <v>0</v>
      </c>
    </row>
    <row r="725" spans="1:12" x14ac:dyDescent="0.25">
      <c r="A725" s="51"/>
      <c r="B725" s="195"/>
      <c r="C725" s="192" t="str">
        <f t="shared" si="22"/>
        <v/>
      </c>
      <c r="D725" s="193"/>
      <c r="E725" s="194"/>
      <c r="F725" s="234"/>
      <c r="G725" s="51"/>
      <c r="H725" s="66"/>
      <c r="I725" s="240" t="str">
        <f>IF(A725="",IF(CONCATENATE(B725,C725,D725,E725,F725,G725,H725)="","",ws3_EU_ID_blank),IF(ISERROR(MATCH(A725,tbWS_2[EU_ID],0)),ws3_matching_error_msg,F725*IF(D725="Y",1,1-E725)*INDEX(tbWS_2[Activity],MATCH(A725,tbWS_2[EU_ID],0))))</f>
        <v/>
      </c>
      <c r="J725" s="44" t="str">
        <f t="shared" si="23"/>
        <v/>
      </c>
      <c r="K725" s="252" t="str">
        <f>IF(B725="","",IF(ISNA(VLOOKUP(J725,$J$8:K724,1,FALSE)),MAX($K$8:K724)+1,0))</f>
        <v/>
      </c>
      <c r="L725" s="252">
        <f>_xlfn.XLOOKUP(B725,'DEQ TAC List'!$B$3:$B$609,'DEQ TAC List'!$I$3:$I$609,"")</f>
        <v>0</v>
      </c>
    </row>
    <row r="726" spans="1:12" x14ac:dyDescent="0.25">
      <c r="A726" s="51"/>
      <c r="B726" s="195"/>
      <c r="C726" s="192" t="str">
        <f t="shared" si="22"/>
        <v/>
      </c>
      <c r="D726" s="193"/>
      <c r="E726" s="194"/>
      <c r="F726" s="234"/>
      <c r="G726" s="51"/>
      <c r="H726" s="66"/>
      <c r="I726" s="240" t="str">
        <f>IF(A726="",IF(CONCATENATE(B726,C726,D726,E726,F726,G726,H726)="","",ws3_EU_ID_blank),IF(ISERROR(MATCH(A726,tbWS_2[EU_ID],0)),ws3_matching_error_msg,F726*IF(D726="Y",1,1-E726)*INDEX(tbWS_2[Activity],MATCH(A726,tbWS_2[EU_ID],0))))</f>
        <v/>
      </c>
      <c r="J726" s="44" t="str">
        <f t="shared" si="23"/>
        <v/>
      </c>
      <c r="K726" s="252" t="str">
        <f>IF(B726="","",IF(ISNA(VLOOKUP(J726,$J$8:K725,1,FALSE)),MAX($K$8:K725)+1,0))</f>
        <v/>
      </c>
      <c r="L726" s="252">
        <f>_xlfn.XLOOKUP(B726,'DEQ TAC List'!$B$3:$B$609,'DEQ TAC List'!$I$3:$I$609,"")</f>
        <v>0</v>
      </c>
    </row>
    <row r="727" spans="1:12" x14ac:dyDescent="0.25">
      <c r="A727" s="51"/>
      <c r="B727" s="195"/>
      <c r="C727" s="192" t="str">
        <f t="shared" si="22"/>
        <v/>
      </c>
      <c r="D727" s="193"/>
      <c r="E727" s="194"/>
      <c r="F727" s="234"/>
      <c r="G727" s="51"/>
      <c r="H727" s="66"/>
      <c r="I727" s="240" t="str">
        <f>IF(A727="",IF(CONCATENATE(B727,C727,D727,E727,F727,G727,H727)="","",ws3_EU_ID_blank),IF(ISERROR(MATCH(A727,tbWS_2[EU_ID],0)),ws3_matching_error_msg,F727*IF(D727="Y",1,1-E727)*INDEX(tbWS_2[Activity],MATCH(A727,tbWS_2[EU_ID],0))))</f>
        <v/>
      </c>
      <c r="J727" s="44" t="str">
        <f t="shared" si="23"/>
        <v/>
      </c>
      <c r="K727" s="252" t="str">
        <f>IF(B727="","",IF(ISNA(VLOOKUP(J727,$J$8:K726,1,FALSE)),MAX($K$8:K726)+1,0))</f>
        <v/>
      </c>
      <c r="L727" s="252">
        <f>_xlfn.XLOOKUP(B727,'DEQ TAC List'!$B$3:$B$609,'DEQ TAC List'!$I$3:$I$609,"")</f>
        <v>0</v>
      </c>
    </row>
    <row r="728" spans="1:12" x14ac:dyDescent="0.25">
      <c r="A728" s="51"/>
      <c r="B728" s="195"/>
      <c r="C728" s="192" t="str">
        <f t="shared" si="22"/>
        <v/>
      </c>
      <c r="D728" s="193"/>
      <c r="E728" s="194"/>
      <c r="F728" s="234"/>
      <c r="G728" s="51"/>
      <c r="H728" s="66"/>
      <c r="I728" s="240" t="str">
        <f>IF(A728="",IF(CONCATENATE(B728,C728,D728,E728,F728,G728,H728)="","",ws3_EU_ID_blank),IF(ISERROR(MATCH(A728,tbWS_2[EU_ID],0)),ws3_matching_error_msg,F728*IF(D728="Y",1,1-E728)*INDEX(tbWS_2[Activity],MATCH(A728,tbWS_2[EU_ID],0))))</f>
        <v/>
      </c>
      <c r="J728" s="44" t="str">
        <f t="shared" si="23"/>
        <v/>
      </c>
      <c r="K728" s="252" t="str">
        <f>IF(B728="","",IF(ISNA(VLOOKUP(J728,$J$8:K727,1,FALSE)),MAX($K$8:K727)+1,0))</f>
        <v/>
      </c>
      <c r="L728" s="252">
        <f>_xlfn.XLOOKUP(B728,'DEQ TAC List'!$B$3:$B$609,'DEQ TAC List'!$I$3:$I$609,"")</f>
        <v>0</v>
      </c>
    </row>
    <row r="729" spans="1:12" x14ac:dyDescent="0.25">
      <c r="A729" s="51"/>
      <c r="B729" s="195"/>
      <c r="C729" s="192" t="str">
        <f t="shared" si="22"/>
        <v/>
      </c>
      <c r="D729" s="193"/>
      <c r="E729" s="194"/>
      <c r="F729" s="234"/>
      <c r="G729" s="51"/>
      <c r="H729" s="66"/>
      <c r="I729" s="240" t="str">
        <f>IF(A729="",IF(CONCATENATE(B729,C729,D729,E729,F729,G729,H729)="","",ws3_EU_ID_blank),IF(ISERROR(MATCH(A729,tbWS_2[EU_ID],0)),ws3_matching_error_msg,F729*IF(D729="Y",1,1-E729)*INDEX(tbWS_2[Activity],MATCH(A729,tbWS_2[EU_ID],0))))</f>
        <v/>
      </c>
      <c r="J729" s="44" t="str">
        <f t="shared" si="23"/>
        <v/>
      </c>
      <c r="K729" s="252" t="str">
        <f>IF(B729="","",IF(ISNA(VLOOKUP(J729,$J$8:K728,1,FALSE)),MAX($K$8:K728)+1,0))</f>
        <v/>
      </c>
      <c r="L729" s="252">
        <f>_xlfn.XLOOKUP(B729,'DEQ TAC List'!$B$3:$B$609,'DEQ TAC List'!$I$3:$I$609,"")</f>
        <v>0</v>
      </c>
    </row>
    <row r="730" spans="1:12" x14ac:dyDescent="0.25">
      <c r="A730" s="51"/>
      <c r="B730" s="195"/>
      <c r="C730" s="192" t="str">
        <f t="shared" si="22"/>
        <v/>
      </c>
      <c r="D730" s="193"/>
      <c r="E730" s="194"/>
      <c r="F730" s="234"/>
      <c r="G730" s="51"/>
      <c r="H730" s="66"/>
      <c r="I730" s="240" t="str">
        <f>IF(A730="",IF(CONCATENATE(B730,C730,D730,E730,F730,G730,H730)="","",ws3_EU_ID_blank),IF(ISERROR(MATCH(A730,tbWS_2[EU_ID],0)),ws3_matching_error_msg,F730*IF(D730="Y",1,1-E730)*INDEX(tbWS_2[Activity],MATCH(A730,tbWS_2[EU_ID],0))))</f>
        <v/>
      </c>
      <c r="J730" s="44" t="str">
        <f t="shared" si="23"/>
        <v/>
      </c>
      <c r="K730" s="252" t="str">
        <f>IF(B730="","",IF(ISNA(VLOOKUP(J730,$J$8:K729,1,FALSE)),MAX($K$8:K729)+1,0))</f>
        <v/>
      </c>
      <c r="L730" s="252">
        <f>_xlfn.XLOOKUP(B730,'DEQ TAC List'!$B$3:$B$609,'DEQ TAC List'!$I$3:$I$609,"")</f>
        <v>0</v>
      </c>
    </row>
    <row r="731" spans="1:12" x14ac:dyDescent="0.25">
      <c r="A731" s="51"/>
      <c r="B731" s="195"/>
      <c r="C731" s="192" t="str">
        <f t="shared" si="22"/>
        <v/>
      </c>
      <c r="D731" s="193"/>
      <c r="E731" s="194"/>
      <c r="F731" s="234"/>
      <c r="G731" s="51"/>
      <c r="H731" s="66"/>
      <c r="I731" s="240" t="str">
        <f>IF(A731="",IF(CONCATENATE(B731,C731,D731,E731,F731,G731,H731)="","",ws3_EU_ID_blank),IF(ISERROR(MATCH(A731,tbWS_2[EU_ID],0)),ws3_matching_error_msg,F731*IF(D731="Y",1,1-E731)*INDEX(tbWS_2[Activity],MATCH(A731,tbWS_2[EU_ID],0))))</f>
        <v/>
      </c>
      <c r="J731" s="44" t="str">
        <f t="shared" si="23"/>
        <v/>
      </c>
      <c r="K731" s="252" t="str">
        <f>IF(B731="","",IF(ISNA(VLOOKUP(J731,$J$8:K730,1,FALSE)),MAX($K$8:K730)+1,0))</f>
        <v/>
      </c>
      <c r="L731" s="252">
        <f>_xlfn.XLOOKUP(B731,'DEQ TAC List'!$B$3:$B$609,'DEQ TAC List'!$I$3:$I$609,"")</f>
        <v>0</v>
      </c>
    </row>
    <row r="732" spans="1:12" x14ac:dyDescent="0.25">
      <c r="A732" s="51"/>
      <c r="B732" s="195"/>
      <c r="C732" s="192" t="str">
        <f t="shared" si="22"/>
        <v/>
      </c>
      <c r="D732" s="193"/>
      <c r="E732" s="194"/>
      <c r="F732" s="234"/>
      <c r="G732" s="51"/>
      <c r="H732" s="66"/>
      <c r="I732" s="240" t="str">
        <f>IF(A732="",IF(CONCATENATE(B732,C732,D732,E732,F732,G732,H732)="","",ws3_EU_ID_blank),IF(ISERROR(MATCH(A732,tbWS_2[EU_ID],0)),ws3_matching_error_msg,F732*IF(D732="Y",1,1-E732)*INDEX(tbWS_2[Activity],MATCH(A732,tbWS_2[EU_ID],0))))</f>
        <v/>
      </c>
      <c r="J732" s="44" t="str">
        <f t="shared" si="23"/>
        <v/>
      </c>
      <c r="K732" s="252" t="str">
        <f>IF(B732="","",IF(ISNA(VLOOKUP(J732,$J$8:K731,1,FALSE)),MAX($K$8:K731)+1,0))</f>
        <v/>
      </c>
      <c r="L732" s="252">
        <f>_xlfn.XLOOKUP(B732,'DEQ TAC List'!$B$3:$B$609,'DEQ TAC List'!$I$3:$I$609,"")</f>
        <v>0</v>
      </c>
    </row>
    <row r="733" spans="1:12" x14ac:dyDescent="0.25">
      <c r="A733" s="51"/>
      <c r="B733" s="195"/>
      <c r="C733" s="192" t="str">
        <f t="shared" si="22"/>
        <v/>
      </c>
      <c r="D733" s="193"/>
      <c r="E733" s="194"/>
      <c r="F733" s="234"/>
      <c r="G733" s="51"/>
      <c r="H733" s="66"/>
      <c r="I733" s="240" t="str">
        <f>IF(A733="",IF(CONCATENATE(B733,C733,D733,E733,F733,G733,H733)="","",ws3_EU_ID_blank),IF(ISERROR(MATCH(A733,tbWS_2[EU_ID],0)),ws3_matching_error_msg,F733*IF(D733="Y",1,1-E733)*INDEX(tbWS_2[Activity],MATCH(A733,tbWS_2[EU_ID],0))))</f>
        <v/>
      </c>
      <c r="J733" s="44" t="str">
        <f t="shared" si="23"/>
        <v/>
      </c>
      <c r="K733" s="252" t="str">
        <f>IF(B733="","",IF(ISNA(VLOOKUP(J733,$J$8:K732,1,FALSE)),MAX($K$8:K732)+1,0))</f>
        <v/>
      </c>
      <c r="L733" s="252">
        <f>_xlfn.XLOOKUP(B733,'DEQ TAC List'!$B$3:$B$609,'DEQ TAC List'!$I$3:$I$609,"")</f>
        <v>0</v>
      </c>
    </row>
    <row r="734" spans="1:12" x14ac:dyDescent="0.25">
      <c r="A734" s="51"/>
      <c r="B734" s="195"/>
      <c r="C734" s="192" t="str">
        <f t="shared" si="22"/>
        <v/>
      </c>
      <c r="D734" s="193"/>
      <c r="E734" s="194"/>
      <c r="F734" s="234"/>
      <c r="G734" s="51"/>
      <c r="H734" s="66"/>
      <c r="I734" s="240" t="str">
        <f>IF(A734="",IF(CONCATENATE(B734,C734,D734,E734,F734,G734,H734)="","",ws3_EU_ID_blank),IF(ISERROR(MATCH(A734,tbWS_2[EU_ID],0)),ws3_matching_error_msg,F734*IF(D734="Y",1,1-E734)*INDEX(tbWS_2[Activity],MATCH(A734,tbWS_2[EU_ID],0))))</f>
        <v/>
      </c>
      <c r="J734" s="44" t="str">
        <f t="shared" si="23"/>
        <v/>
      </c>
      <c r="K734" s="252" t="str">
        <f>IF(B734="","",IF(ISNA(VLOOKUP(J734,$J$8:K733,1,FALSE)),MAX($K$8:K733)+1,0))</f>
        <v/>
      </c>
      <c r="L734" s="252">
        <f>_xlfn.XLOOKUP(B734,'DEQ TAC List'!$B$3:$B$609,'DEQ TAC List'!$I$3:$I$609,"")</f>
        <v>0</v>
      </c>
    </row>
    <row r="735" spans="1:12" x14ac:dyDescent="0.25">
      <c r="A735" s="51"/>
      <c r="B735" s="195"/>
      <c r="C735" s="192" t="str">
        <f t="shared" si="22"/>
        <v/>
      </c>
      <c r="D735" s="193"/>
      <c r="E735" s="194"/>
      <c r="F735" s="234"/>
      <c r="G735" s="51"/>
      <c r="H735" s="66"/>
      <c r="I735" s="240" t="str">
        <f>IF(A735="",IF(CONCATENATE(B735,C735,D735,E735,F735,G735,H735)="","",ws3_EU_ID_blank),IF(ISERROR(MATCH(A735,tbWS_2[EU_ID],0)),ws3_matching_error_msg,F735*IF(D735="Y",1,1-E735)*INDEX(tbWS_2[Activity],MATCH(A735,tbWS_2[EU_ID],0))))</f>
        <v/>
      </c>
      <c r="J735" s="44" t="str">
        <f t="shared" si="23"/>
        <v/>
      </c>
      <c r="K735" s="252" t="str">
        <f>IF(B735="","",IF(ISNA(VLOOKUP(J735,$J$8:K734,1,FALSE)),MAX($K$8:K734)+1,0))</f>
        <v/>
      </c>
      <c r="L735" s="252">
        <f>_xlfn.XLOOKUP(B735,'DEQ TAC List'!$B$3:$B$609,'DEQ TAC List'!$I$3:$I$609,"")</f>
        <v>0</v>
      </c>
    </row>
    <row r="736" spans="1:12" x14ac:dyDescent="0.25">
      <c r="A736" s="51"/>
      <c r="B736" s="195"/>
      <c r="C736" s="192" t="str">
        <f t="shared" si="22"/>
        <v/>
      </c>
      <c r="D736" s="193"/>
      <c r="E736" s="194"/>
      <c r="F736" s="234"/>
      <c r="G736" s="51"/>
      <c r="H736" s="66"/>
      <c r="I736" s="240" t="str">
        <f>IF(A736="",IF(CONCATENATE(B736,C736,D736,E736,F736,G736,H736)="","",ws3_EU_ID_blank),IF(ISERROR(MATCH(A736,tbWS_2[EU_ID],0)),ws3_matching_error_msg,F736*IF(D736="Y",1,1-E736)*INDEX(tbWS_2[Activity],MATCH(A736,tbWS_2[EU_ID],0))))</f>
        <v/>
      </c>
      <c r="J736" s="44" t="str">
        <f t="shared" si="23"/>
        <v/>
      </c>
      <c r="K736" s="252" t="str">
        <f>IF(B736="","",IF(ISNA(VLOOKUP(J736,$J$8:K735,1,FALSE)),MAX($K$8:K735)+1,0))</f>
        <v/>
      </c>
      <c r="L736" s="252">
        <f>_xlfn.XLOOKUP(B736,'DEQ TAC List'!$B$3:$B$609,'DEQ TAC List'!$I$3:$I$609,"")</f>
        <v>0</v>
      </c>
    </row>
    <row r="737" spans="1:12" x14ac:dyDescent="0.25">
      <c r="A737" s="51"/>
      <c r="B737" s="195"/>
      <c r="C737" s="192" t="str">
        <f t="shared" si="22"/>
        <v/>
      </c>
      <c r="D737" s="193"/>
      <c r="E737" s="194"/>
      <c r="F737" s="234"/>
      <c r="G737" s="51"/>
      <c r="H737" s="66"/>
      <c r="I737" s="240" t="str">
        <f>IF(A737="",IF(CONCATENATE(B737,C737,D737,E737,F737,G737,H737)="","",ws3_EU_ID_blank),IF(ISERROR(MATCH(A737,tbWS_2[EU_ID],0)),ws3_matching_error_msg,F737*IF(D737="Y",1,1-E737)*INDEX(tbWS_2[Activity],MATCH(A737,tbWS_2[EU_ID],0))))</f>
        <v/>
      </c>
      <c r="J737" s="44" t="str">
        <f t="shared" si="23"/>
        <v/>
      </c>
      <c r="K737" s="252" t="str">
        <f>IF(B737="","",IF(ISNA(VLOOKUP(J737,$J$8:K736,1,FALSE)),MAX($K$8:K736)+1,0))</f>
        <v/>
      </c>
      <c r="L737" s="252">
        <f>_xlfn.XLOOKUP(B737,'DEQ TAC List'!$B$3:$B$609,'DEQ TAC List'!$I$3:$I$609,"")</f>
        <v>0</v>
      </c>
    </row>
    <row r="738" spans="1:12" x14ac:dyDescent="0.25">
      <c r="A738" s="51"/>
      <c r="B738" s="195"/>
      <c r="C738" s="192" t="str">
        <f t="shared" si="22"/>
        <v/>
      </c>
      <c r="D738" s="193"/>
      <c r="E738" s="194"/>
      <c r="F738" s="234"/>
      <c r="G738" s="51"/>
      <c r="H738" s="66"/>
      <c r="I738" s="240" t="str">
        <f>IF(A738="",IF(CONCATENATE(B738,C738,D738,E738,F738,G738,H738)="","",ws3_EU_ID_blank),IF(ISERROR(MATCH(A738,tbWS_2[EU_ID],0)),ws3_matching_error_msg,F738*IF(D738="Y",1,1-E738)*INDEX(tbWS_2[Activity],MATCH(A738,tbWS_2[EU_ID],0))))</f>
        <v/>
      </c>
      <c r="J738" s="44" t="str">
        <f t="shared" si="23"/>
        <v/>
      </c>
      <c r="K738" s="252" t="str">
        <f>IF(B738="","",IF(ISNA(VLOOKUP(J738,$J$8:K737,1,FALSE)),MAX($K$8:K737)+1,0))</f>
        <v/>
      </c>
      <c r="L738" s="252">
        <f>_xlfn.XLOOKUP(B738,'DEQ TAC List'!$B$3:$B$609,'DEQ TAC List'!$I$3:$I$609,"")</f>
        <v>0</v>
      </c>
    </row>
    <row r="739" spans="1:12" x14ac:dyDescent="0.25">
      <c r="A739" s="51"/>
      <c r="B739" s="195"/>
      <c r="C739" s="192" t="str">
        <f t="shared" si="22"/>
        <v/>
      </c>
      <c r="D739" s="193"/>
      <c r="E739" s="194"/>
      <c r="F739" s="234"/>
      <c r="G739" s="51"/>
      <c r="H739" s="66"/>
      <c r="I739" s="240" t="str">
        <f>IF(A739="",IF(CONCATENATE(B739,C739,D739,E739,F739,G739,H739)="","",ws3_EU_ID_blank),IF(ISERROR(MATCH(A739,tbWS_2[EU_ID],0)),ws3_matching_error_msg,F739*IF(D739="Y",1,1-E739)*INDEX(tbWS_2[Activity],MATCH(A739,tbWS_2[EU_ID],0))))</f>
        <v/>
      </c>
      <c r="J739" s="44" t="str">
        <f t="shared" si="23"/>
        <v/>
      </c>
      <c r="K739" s="252" t="str">
        <f>IF(B739="","",IF(ISNA(VLOOKUP(J739,$J$8:K738,1,FALSE)),MAX($K$8:K738)+1,0))</f>
        <v/>
      </c>
      <c r="L739" s="252">
        <f>_xlfn.XLOOKUP(B739,'DEQ TAC List'!$B$3:$B$609,'DEQ TAC List'!$I$3:$I$609,"")</f>
        <v>0</v>
      </c>
    </row>
    <row r="740" spans="1:12" x14ac:dyDescent="0.25">
      <c r="A740" s="51"/>
      <c r="B740" s="195"/>
      <c r="C740" s="192" t="str">
        <f t="shared" si="22"/>
        <v/>
      </c>
      <c r="D740" s="193"/>
      <c r="E740" s="194"/>
      <c r="F740" s="234"/>
      <c r="G740" s="51"/>
      <c r="H740" s="66"/>
      <c r="I740" s="240" t="str">
        <f>IF(A740="",IF(CONCATENATE(B740,C740,D740,E740,F740,G740,H740)="","",ws3_EU_ID_blank),IF(ISERROR(MATCH(A740,tbWS_2[EU_ID],0)),ws3_matching_error_msg,F740*IF(D740="Y",1,1-E740)*INDEX(tbWS_2[Activity],MATCH(A740,tbWS_2[EU_ID],0))))</f>
        <v/>
      </c>
      <c r="J740" s="44" t="str">
        <f t="shared" si="23"/>
        <v/>
      </c>
      <c r="K740" s="252" t="str">
        <f>IF(B740="","",IF(ISNA(VLOOKUP(J740,$J$8:K739,1,FALSE)),MAX($K$8:K739)+1,0))</f>
        <v/>
      </c>
      <c r="L740" s="252">
        <f>_xlfn.XLOOKUP(B740,'DEQ TAC List'!$B$3:$B$609,'DEQ TAC List'!$I$3:$I$609,"")</f>
        <v>0</v>
      </c>
    </row>
    <row r="741" spans="1:12" x14ac:dyDescent="0.25">
      <c r="A741" s="51"/>
      <c r="B741" s="195"/>
      <c r="C741" s="192" t="str">
        <f t="shared" si="22"/>
        <v/>
      </c>
      <c r="D741" s="193"/>
      <c r="E741" s="194"/>
      <c r="F741" s="234"/>
      <c r="G741" s="51"/>
      <c r="H741" s="66"/>
      <c r="I741" s="240" t="str">
        <f>IF(A741="",IF(CONCATENATE(B741,C741,D741,E741,F741,G741,H741)="","",ws3_EU_ID_blank),IF(ISERROR(MATCH(A741,tbWS_2[EU_ID],0)),ws3_matching_error_msg,F741*IF(D741="Y",1,1-E741)*INDEX(tbWS_2[Activity],MATCH(A741,tbWS_2[EU_ID],0))))</f>
        <v/>
      </c>
      <c r="J741" s="44" t="str">
        <f t="shared" si="23"/>
        <v/>
      </c>
      <c r="K741" s="252" t="str">
        <f>IF(B741="","",IF(ISNA(VLOOKUP(J741,$J$8:K740,1,FALSE)),MAX($K$8:K740)+1,0))</f>
        <v/>
      </c>
      <c r="L741" s="252">
        <f>_xlfn.XLOOKUP(B741,'DEQ TAC List'!$B$3:$B$609,'DEQ TAC List'!$I$3:$I$609,"")</f>
        <v>0</v>
      </c>
    </row>
    <row r="742" spans="1:12" x14ac:dyDescent="0.25">
      <c r="A742" s="51"/>
      <c r="B742" s="195"/>
      <c r="C742" s="192" t="str">
        <f t="shared" si="22"/>
        <v/>
      </c>
      <c r="D742" s="193"/>
      <c r="E742" s="194"/>
      <c r="F742" s="234"/>
      <c r="G742" s="51"/>
      <c r="H742" s="66"/>
      <c r="I742" s="240" t="str">
        <f>IF(A742="",IF(CONCATENATE(B742,C742,D742,E742,F742,G742,H742)="","",ws3_EU_ID_blank),IF(ISERROR(MATCH(A742,tbWS_2[EU_ID],0)),ws3_matching_error_msg,F742*IF(D742="Y",1,1-E742)*INDEX(tbWS_2[Activity],MATCH(A742,tbWS_2[EU_ID],0))))</f>
        <v/>
      </c>
      <c r="J742" s="44" t="str">
        <f t="shared" si="23"/>
        <v/>
      </c>
      <c r="K742" s="252" t="str">
        <f>IF(B742="","",IF(ISNA(VLOOKUP(J742,$J$8:K741,1,FALSE)),MAX($K$8:K741)+1,0))</f>
        <v/>
      </c>
      <c r="L742" s="252">
        <f>_xlfn.XLOOKUP(B742,'DEQ TAC List'!$B$3:$B$609,'DEQ TAC List'!$I$3:$I$609,"")</f>
        <v>0</v>
      </c>
    </row>
    <row r="743" spans="1:12" x14ac:dyDescent="0.25">
      <c r="A743" s="51"/>
      <c r="B743" s="195"/>
      <c r="C743" s="192" t="str">
        <f t="shared" si="22"/>
        <v/>
      </c>
      <c r="D743" s="193"/>
      <c r="E743" s="194"/>
      <c r="F743" s="234"/>
      <c r="G743" s="51"/>
      <c r="H743" s="66"/>
      <c r="I743" s="240" t="str">
        <f>IF(A743="",IF(CONCATENATE(B743,C743,D743,E743,F743,G743,H743)="","",ws3_EU_ID_blank),IF(ISERROR(MATCH(A743,tbWS_2[EU_ID],0)),ws3_matching_error_msg,F743*IF(D743="Y",1,1-E743)*INDEX(tbWS_2[Activity],MATCH(A743,tbWS_2[EU_ID],0))))</f>
        <v/>
      </c>
      <c r="J743" s="44" t="str">
        <f t="shared" si="23"/>
        <v/>
      </c>
      <c r="K743" s="252" t="str">
        <f>IF(B743="","",IF(ISNA(VLOOKUP(J743,$J$8:K742,1,FALSE)),MAX($K$8:K742)+1,0))</f>
        <v/>
      </c>
      <c r="L743" s="252">
        <f>_xlfn.XLOOKUP(B743,'DEQ TAC List'!$B$3:$B$609,'DEQ TAC List'!$I$3:$I$609,"")</f>
        <v>0</v>
      </c>
    </row>
    <row r="744" spans="1:12" x14ac:dyDescent="0.25">
      <c r="A744" s="51"/>
      <c r="B744" s="195"/>
      <c r="C744" s="192" t="str">
        <f t="shared" si="22"/>
        <v/>
      </c>
      <c r="D744" s="193"/>
      <c r="E744" s="194"/>
      <c r="F744" s="234"/>
      <c r="G744" s="51"/>
      <c r="H744" s="66"/>
      <c r="I744" s="240" t="str">
        <f>IF(A744="",IF(CONCATENATE(B744,C744,D744,E744,F744,G744,H744)="","",ws3_EU_ID_blank),IF(ISERROR(MATCH(A744,tbWS_2[EU_ID],0)),ws3_matching_error_msg,F744*IF(D744="Y",1,1-E744)*INDEX(tbWS_2[Activity],MATCH(A744,tbWS_2[EU_ID],0))))</f>
        <v/>
      </c>
      <c r="J744" s="44" t="str">
        <f t="shared" si="23"/>
        <v/>
      </c>
      <c r="K744" s="252" t="str">
        <f>IF(B744="","",IF(ISNA(VLOOKUP(J744,$J$8:K743,1,FALSE)),MAX($K$8:K743)+1,0))</f>
        <v/>
      </c>
      <c r="L744" s="252">
        <f>_xlfn.XLOOKUP(B744,'DEQ TAC List'!$B$3:$B$609,'DEQ TAC List'!$I$3:$I$609,"")</f>
        <v>0</v>
      </c>
    </row>
    <row r="745" spans="1:12" x14ac:dyDescent="0.25">
      <c r="A745" s="51"/>
      <c r="B745" s="195"/>
      <c r="C745" s="192" t="str">
        <f t="shared" si="22"/>
        <v/>
      </c>
      <c r="D745" s="193"/>
      <c r="E745" s="194"/>
      <c r="F745" s="234"/>
      <c r="G745" s="51"/>
      <c r="H745" s="66"/>
      <c r="I745" s="240" t="str">
        <f>IF(A745="",IF(CONCATENATE(B745,C745,D745,E745,F745,G745,H745)="","",ws3_EU_ID_blank),IF(ISERROR(MATCH(A745,tbWS_2[EU_ID],0)),ws3_matching_error_msg,F745*IF(D745="Y",1,1-E745)*INDEX(tbWS_2[Activity],MATCH(A745,tbWS_2[EU_ID],0))))</f>
        <v/>
      </c>
      <c r="J745" s="44" t="str">
        <f t="shared" si="23"/>
        <v/>
      </c>
      <c r="K745" s="252" t="str">
        <f>IF(B745="","",IF(ISNA(VLOOKUP(J745,$J$8:K744,1,FALSE)),MAX($K$8:K744)+1,0))</f>
        <v/>
      </c>
      <c r="L745" s="252">
        <f>_xlfn.XLOOKUP(B745,'DEQ TAC List'!$B$3:$B$609,'DEQ TAC List'!$I$3:$I$609,"")</f>
        <v>0</v>
      </c>
    </row>
    <row r="746" spans="1:12" x14ac:dyDescent="0.25">
      <c r="A746" s="51"/>
      <c r="B746" s="195"/>
      <c r="C746" s="192" t="str">
        <f t="shared" si="22"/>
        <v/>
      </c>
      <c r="D746" s="193"/>
      <c r="E746" s="194"/>
      <c r="F746" s="234"/>
      <c r="G746" s="51"/>
      <c r="H746" s="66"/>
      <c r="I746" s="240" t="str">
        <f>IF(A746="",IF(CONCATENATE(B746,C746,D746,E746,F746,G746,H746)="","",ws3_EU_ID_blank),IF(ISERROR(MATCH(A746,tbWS_2[EU_ID],0)),ws3_matching_error_msg,F746*IF(D746="Y",1,1-E746)*INDEX(tbWS_2[Activity],MATCH(A746,tbWS_2[EU_ID],0))))</f>
        <v/>
      </c>
      <c r="J746" s="44" t="str">
        <f t="shared" si="23"/>
        <v/>
      </c>
      <c r="K746" s="252" t="str">
        <f>IF(B746="","",IF(ISNA(VLOOKUP(J746,$J$8:K745,1,FALSE)),MAX($K$8:K745)+1,0))</f>
        <v/>
      </c>
      <c r="L746" s="252">
        <f>_xlfn.XLOOKUP(B746,'DEQ TAC List'!$B$3:$B$609,'DEQ TAC List'!$I$3:$I$609,"")</f>
        <v>0</v>
      </c>
    </row>
    <row r="747" spans="1:12" x14ac:dyDescent="0.25">
      <c r="A747" s="51"/>
      <c r="B747" s="195"/>
      <c r="C747" s="192" t="str">
        <f t="shared" si="22"/>
        <v/>
      </c>
      <c r="D747" s="193"/>
      <c r="E747" s="194"/>
      <c r="F747" s="234"/>
      <c r="G747" s="51"/>
      <c r="H747" s="66"/>
      <c r="I747" s="240" t="str">
        <f>IF(A747="",IF(CONCATENATE(B747,C747,D747,E747,F747,G747,H747)="","",ws3_EU_ID_blank),IF(ISERROR(MATCH(A747,tbWS_2[EU_ID],0)),ws3_matching_error_msg,F747*IF(D747="Y",1,1-E747)*INDEX(tbWS_2[Activity],MATCH(A747,tbWS_2[EU_ID],0))))</f>
        <v/>
      </c>
      <c r="J747" s="44" t="str">
        <f t="shared" si="23"/>
        <v/>
      </c>
      <c r="K747" s="252" t="str">
        <f>IF(B747="","",IF(ISNA(VLOOKUP(J747,$J$8:K746,1,FALSE)),MAX($K$8:K746)+1,0))</f>
        <v/>
      </c>
      <c r="L747" s="252">
        <f>_xlfn.XLOOKUP(B747,'DEQ TAC List'!$B$3:$B$609,'DEQ TAC List'!$I$3:$I$609,"")</f>
        <v>0</v>
      </c>
    </row>
    <row r="748" spans="1:12" x14ac:dyDescent="0.25">
      <c r="A748" s="51"/>
      <c r="B748" s="195"/>
      <c r="C748" s="192" t="str">
        <f t="shared" si="22"/>
        <v/>
      </c>
      <c r="D748" s="193"/>
      <c r="E748" s="194"/>
      <c r="F748" s="234"/>
      <c r="G748" s="51"/>
      <c r="H748" s="66"/>
      <c r="I748" s="240" t="str">
        <f>IF(A748="",IF(CONCATENATE(B748,C748,D748,E748,F748,G748,H748)="","",ws3_EU_ID_blank),IF(ISERROR(MATCH(A748,tbWS_2[EU_ID],0)),ws3_matching_error_msg,F748*IF(D748="Y",1,1-E748)*INDEX(tbWS_2[Activity],MATCH(A748,tbWS_2[EU_ID],0))))</f>
        <v/>
      </c>
      <c r="J748" s="44" t="str">
        <f t="shared" si="23"/>
        <v/>
      </c>
      <c r="K748" s="252" t="str">
        <f>IF(B748="","",IF(ISNA(VLOOKUP(J748,$J$8:K747,1,FALSE)),MAX($K$8:K747)+1,0))</f>
        <v/>
      </c>
      <c r="L748" s="252">
        <f>_xlfn.XLOOKUP(B748,'DEQ TAC List'!$B$3:$B$609,'DEQ TAC List'!$I$3:$I$609,"")</f>
        <v>0</v>
      </c>
    </row>
    <row r="749" spans="1:12" x14ac:dyDescent="0.25">
      <c r="A749" s="51"/>
      <c r="B749" s="195"/>
      <c r="C749" s="192" t="str">
        <f t="shared" si="22"/>
        <v/>
      </c>
      <c r="D749" s="193"/>
      <c r="E749" s="194"/>
      <c r="F749" s="234"/>
      <c r="G749" s="51"/>
      <c r="H749" s="66"/>
      <c r="I749" s="240" t="str">
        <f>IF(A749="",IF(CONCATENATE(B749,C749,D749,E749,F749,G749,H749)="","",ws3_EU_ID_blank),IF(ISERROR(MATCH(A749,tbWS_2[EU_ID],0)),ws3_matching_error_msg,F749*IF(D749="Y",1,1-E749)*INDEX(tbWS_2[Activity],MATCH(A749,tbWS_2[EU_ID],0))))</f>
        <v/>
      </c>
      <c r="J749" s="44" t="str">
        <f t="shared" si="23"/>
        <v/>
      </c>
      <c r="K749" s="252" t="str">
        <f>IF(B749="","",IF(ISNA(VLOOKUP(J749,$J$8:K748,1,FALSE)),MAX($K$8:K748)+1,0))</f>
        <v/>
      </c>
      <c r="L749" s="252">
        <f>_xlfn.XLOOKUP(B749,'DEQ TAC List'!$B$3:$B$609,'DEQ TAC List'!$I$3:$I$609,"")</f>
        <v>0</v>
      </c>
    </row>
    <row r="750" spans="1:12" x14ac:dyDescent="0.25">
      <c r="A750" s="51"/>
      <c r="B750" s="195"/>
      <c r="C750" s="192" t="str">
        <f t="shared" si="22"/>
        <v/>
      </c>
      <c r="D750" s="193"/>
      <c r="E750" s="194"/>
      <c r="F750" s="234"/>
      <c r="G750" s="51"/>
      <c r="H750" s="66"/>
      <c r="I750" s="240" t="str">
        <f>IF(A750="",IF(CONCATENATE(B750,C750,D750,E750,F750,G750,H750)="","",ws3_EU_ID_blank),IF(ISERROR(MATCH(A750,tbWS_2[EU_ID],0)),ws3_matching_error_msg,F750*IF(D750="Y",1,1-E750)*INDEX(tbWS_2[Activity],MATCH(A750,tbWS_2[EU_ID],0))))</f>
        <v/>
      </c>
      <c r="J750" s="44" t="str">
        <f t="shared" si="23"/>
        <v/>
      </c>
      <c r="K750" s="252" t="str">
        <f>IF(B750="","",IF(ISNA(VLOOKUP(J750,$J$8:K749,1,FALSE)),MAX($K$8:K749)+1,0))</f>
        <v/>
      </c>
      <c r="L750" s="252">
        <f>_xlfn.XLOOKUP(B750,'DEQ TAC List'!$B$3:$B$609,'DEQ TAC List'!$I$3:$I$609,"")</f>
        <v>0</v>
      </c>
    </row>
    <row r="751" spans="1:12" x14ac:dyDescent="0.25">
      <c r="A751" s="51"/>
      <c r="B751" s="195"/>
      <c r="C751" s="192" t="str">
        <f t="shared" si="22"/>
        <v/>
      </c>
      <c r="D751" s="193"/>
      <c r="E751" s="194"/>
      <c r="F751" s="234"/>
      <c r="G751" s="51"/>
      <c r="H751" s="66"/>
      <c r="I751" s="240" t="str">
        <f>IF(A751="",IF(CONCATENATE(B751,C751,D751,E751,F751,G751,H751)="","",ws3_EU_ID_blank),IF(ISERROR(MATCH(A751,tbWS_2[EU_ID],0)),ws3_matching_error_msg,F751*IF(D751="Y",1,1-E751)*INDEX(tbWS_2[Activity],MATCH(A751,tbWS_2[EU_ID],0))))</f>
        <v/>
      </c>
      <c r="J751" s="44" t="str">
        <f t="shared" si="23"/>
        <v/>
      </c>
      <c r="K751" s="252" t="str">
        <f>IF(B751="","",IF(ISNA(VLOOKUP(J751,$J$8:K750,1,FALSE)),MAX($K$8:K750)+1,0))</f>
        <v/>
      </c>
      <c r="L751" s="252">
        <f>_xlfn.XLOOKUP(B751,'DEQ TAC List'!$B$3:$B$609,'DEQ TAC List'!$I$3:$I$609,"")</f>
        <v>0</v>
      </c>
    </row>
    <row r="752" spans="1:12" x14ac:dyDescent="0.25">
      <c r="A752" s="51"/>
      <c r="B752" s="195"/>
      <c r="C752" s="192" t="str">
        <f t="shared" si="22"/>
        <v/>
      </c>
      <c r="D752" s="193"/>
      <c r="E752" s="194"/>
      <c r="F752" s="234"/>
      <c r="G752" s="51"/>
      <c r="H752" s="66"/>
      <c r="I752" s="240" t="str">
        <f>IF(A752="",IF(CONCATENATE(B752,C752,D752,E752,F752,G752,H752)="","",ws3_EU_ID_blank),IF(ISERROR(MATCH(A752,tbWS_2[EU_ID],0)),ws3_matching_error_msg,F752*IF(D752="Y",1,1-E752)*INDEX(tbWS_2[Activity],MATCH(A752,tbWS_2[EU_ID],0))))</f>
        <v/>
      </c>
      <c r="J752" s="44" t="str">
        <f t="shared" si="23"/>
        <v/>
      </c>
      <c r="K752" s="252" t="str">
        <f>IF(B752="","",IF(ISNA(VLOOKUP(J752,$J$8:K751,1,FALSE)),MAX($K$8:K751)+1,0))</f>
        <v/>
      </c>
      <c r="L752" s="252">
        <f>_xlfn.XLOOKUP(B752,'DEQ TAC List'!$B$3:$B$609,'DEQ TAC List'!$I$3:$I$609,"")</f>
        <v>0</v>
      </c>
    </row>
    <row r="753" spans="1:12" x14ac:dyDescent="0.25">
      <c r="A753" s="51"/>
      <c r="B753" s="195"/>
      <c r="C753" s="192" t="str">
        <f t="shared" si="22"/>
        <v/>
      </c>
      <c r="D753" s="193"/>
      <c r="E753" s="194"/>
      <c r="F753" s="234"/>
      <c r="G753" s="51"/>
      <c r="H753" s="66"/>
      <c r="I753" s="240" t="str">
        <f>IF(A753="",IF(CONCATENATE(B753,C753,D753,E753,F753,G753,H753)="","",ws3_EU_ID_blank),IF(ISERROR(MATCH(A753,tbWS_2[EU_ID],0)),ws3_matching_error_msg,F753*IF(D753="Y",1,1-E753)*INDEX(tbWS_2[Activity],MATCH(A753,tbWS_2[EU_ID],0))))</f>
        <v/>
      </c>
      <c r="J753" s="44" t="str">
        <f t="shared" si="23"/>
        <v/>
      </c>
      <c r="K753" s="252" t="str">
        <f>IF(B753="","",IF(ISNA(VLOOKUP(J753,$J$8:K752,1,FALSE)),MAX($K$8:K752)+1,0))</f>
        <v/>
      </c>
      <c r="L753" s="252">
        <f>_xlfn.XLOOKUP(B753,'DEQ TAC List'!$B$3:$B$609,'DEQ TAC List'!$I$3:$I$609,"")</f>
        <v>0</v>
      </c>
    </row>
    <row r="754" spans="1:12" x14ac:dyDescent="0.25">
      <c r="A754" s="51"/>
      <c r="B754" s="195"/>
      <c r="C754" s="192" t="str">
        <f t="shared" ref="C754:C817" si="24">IFERROR(INDEX(chemical_names,MATCH(TEXT(B754,"0"),CAS_numbers,0)),"")</f>
        <v/>
      </c>
      <c r="D754" s="193"/>
      <c r="E754" s="194"/>
      <c r="F754" s="234"/>
      <c r="G754" s="51"/>
      <c r="H754" s="66"/>
      <c r="I754" s="240" t="str">
        <f>IF(A754="",IF(CONCATENATE(B754,C754,D754,E754,F754,G754,H754)="","",ws3_EU_ID_blank),IF(ISERROR(MATCH(A754,tbWS_2[EU_ID],0)),ws3_matching_error_msg,F754*IF(D754="Y",1,1-E754)*INDEX(tbWS_2[Activity],MATCH(A754,tbWS_2[EU_ID],0))))</f>
        <v/>
      </c>
      <c r="J754" s="44" t="str">
        <f t="shared" ref="J754:J817" si="25">IF(AND(B754="",C754=""),"",IFERROR(IF(OR(B754="",B754="No CAS"),INDEX(sequence_IDs,MATCH(C754,chemical_names,0)),INDEX(sequence_IDs,MATCH(B754,CAS_numbers,0))),"?"))</f>
        <v/>
      </c>
      <c r="K754" s="252" t="str">
        <f>IF(B754="","",IF(ISNA(VLOOKUP(J754,$J$8:K753,1,FALSE)),MAX($K$8:K753)+1,0))</f>
        <v/>
      </c>
      <c r="L754" s="252">
        <f>_xlfn.XLOOKUP(B754,'DEQ TAC List'!$B$3:$B$609,'DEQ TAC List'!$I$3:$I$609,"")</f>
        <v>0</v>
      </c>
    </row>
    <row r="755" spans="1:12" x14ac:dyDescent="0.25">
      <c r="A755" s="51"/>
      <c r="B755" s="195"/>
      <c r="C755" s="192" t="str">
        <f t="shared" si="24"/>
        <v/>
      </c>
      <c r="D755" s="193"/>
      <c r="E755" s="194"/>
      <c r="F755" s="234"/>
      <c r="G755" s="51"/>
      <c r="H755" s="66"/>
      <c r="I755" s="240" t="str">
        <f>IF(A755="",IF(CONCATENATE(B755,C755,D755,E755,F755,G755,H755)="","",ws3_EU_ID_blank),IF(ISERROR(MATCH(A755,tbWS_2[EU_ID],0)),ws3_matching_error_msg,F755*IF(D755="Y",1,1-E755)*INDEX(tbWS_2[Activity],MATCH(A755,tbWS_2[EU_ID],0))))</f>
        <v/>
      </c>
      <c r="J755" s="44" t="str">
        <f t="shared" si="25"/>
        <v/>
      </c>
      <c r="K755" s="252" t="str">
        <f>IF(B755="","",IF(ISNA(VLOOKUP(J755,$J$8:K754,1,FALSE)),MAX($K$8:K754)+1,0))</f>
        <v/>
      </c>
      <c r="L755" s="252">
        <f>_xlfn.XLOOKUP(B755,'DEQ TAC List'!$B$3:$B$609,'DEQ TAC List'!$I$3:$I$609,"")</f>
        <v>0</v>
      </c>
    </row>
    <row r="756" spans="1:12" x14ac:dyDescent="0.25">
      <c r="A756" s="51"/>
      <c r="B756" s="195"/>
      <c r="C756" s="192" t="str">
        <f t="shared" si="24"/>
        <v/>
      </c>
      <c r="D756" s="193"/>
      <c r="E756" s="194"/>
      <c r="F756" s="234"/>
      <c r="G756" s="51"/>
      <c r="H756" s="66"/>
      <c r="I756" s="240" t="str">
        <f>IF(A756="",IF(CONCATENATE(B756,C756,D756,E756,F756,G756,H756)="","",ws3_EU_ID_blank),IF(ISERROR(MATCH(A756,tbWS_2[EU_ID],0)),ws3_matching_error_msg,F756*IF(D756="Y",1,1-E756)*INDEX(tbWS_2[Activity],MATCH(A756,tbWS_2[EU_ID],0))))</f>
        <v/>
      </c>
      <c r="J756" s="44" t="str">
        <f t="shared" si="25"/>
        <v/>
      </c>
      <c r="K756" s="252" t="str">
        <f>IF(B756="","",IF(ISNA(VLOOKUP(J756,$J$8:K755,1,FALSE)),MAX($K$8:K755)+1,0))</f>
        <v/>
      </c>
      <c r="L756" s="252">
        <f>_xlfn.XLOOKUP(B756,'DEQ TAC List'!$B$3:$B$609,'DEQ TAC List'!$I$3:$I$609,"")</f>
        <v>0</v>
      </c>
    </row>
    <row r="757" spans="1:12" x14ac:dyDescent="0.25">
      <c r="A757" s="51"/>
      <c r="B757" s="195"/>
      <c r="C757" s="192" t="str">
        <f t="shared" si="24"/>
        <v/>
      </c>
      <c r="D757" s="193"/>
      <c r="E757" s="194"/>
      <c r="F757" s="234"/>
      <c r="G757" s="51"/>
      <c r="H757" s="66"/>
      <c r="I757" s="240" t="str">
        <f>IF(A757="",IF(CONCATENATE(B757,C757,D757,E757,F757,G757,H757)="","",ws3_EU_ID_blank),IF(ISERROR(MATCH(A757,tbWS_2[EU_ID],0)),ws3_matching_error_msg,F757*IF(D757="Y",1,1-E757)*INDEX(tbWS_2[Activity],MATCH(A757,tbWS_2[EU_ID],0))))</f>
        <v/>
      </c>
      <c r="J757" s="44" t="str">
        <f t="shared" si="25"/>
        <v/>
      </c>
      <c r="K757" s="252" t="str">
        <f>IF(B757="","",IF(ISNA(VLOOKUP(J757,$J$8:K756,1,FALSE)),MAX($K$8:K756)+1,0))</f>
        <v/>
      </c>
      <c r="L757" s="252">
        <f>_xlfn.XLOOKUP(B757,'DEQ TAC List'!$B$3:$B$609,'DEQ TAC List'!$I$3:$I$609,"")</f>
        <v>0</v>
      </c>
    </row>
    <row r="758" spans="1:12" x14ac:dyDescent="0.25">
      <c r="A758" s="51"/>
      <c r="B758" s="195"/>
      <c r="C758" s="192" t="str">
        <f t="shared" si="24"/>
        <v/>
      </c>
      <c r="D758" s="193"/>
      <c r="E758" s="194"/>
      <c r="F758" s="234"/>
      <c r="G758" s="51"/>
      <c r="H758" s="66"/>
      <c r="I758" s="240" t="str">
        <f>IF(A758="",IF(CONCATENATE(B758,C758,D758,E758,F758,G758,H758)="","",ws3_EU_ID_blank),IF(ISERROR(MATCH(A758,tbWS_2[EU_ID],0)),ws3_matching_error_msg,F758*IF(D758="Y",1,1-E758)*INDEX(tbWS_2[Activity],MATCH(A758,tbWS_2[EU_ID],0))))</f>
        <v/>
      </c>
      <c r="J758" s="44" t="str">
        <f t="shared" si="25"/>
        <v/>
      </c>
      <c r="K758" s="252" t="str">
        <f>IF(B758="","",IF(ISNA(VLOOKUP(J758,$J$8:K757,1,FALSE)),MAX($K$8:K757)+1,0))</f>
        <v/>
      </c>
      <c r="L758" s="252">
        <f>_xlfn.XLOOKUP(B758,'DEQ TAC List'!$B$3:$B$609,'DEQ TAC List'!$I$3:$I$609,"")</f>
        <v>0</v>
      </c>
    </row>
    <row r="759" spans="1:12" x14ac:dyDescent="0.25">
      <c r="A759" s="51"/>
      <c r="B759" s="195"/>
      <c r="C759" s="192" t="str">
        <f t="shared" si="24"/>
        <v/>
      </c>
      <c r="D759" s="193"/>
      <c r="E759" s="194"/>
      <c r="F759" s="234"/>
      <c r="G759" s="51"/>
      <c r="H759" s="66"/>
      <c r="I759" s="240" t="str">
        <f>IF(A759="",IF(CONCATENATE(B759,C759,D759,E759,F759,G759,H759)="","",ws3_EU_ID_blank),IF(ISERROR(MATCH(A759,tbWS_2[EU_ID],0)),ws3_matching_error_msg,F759*IF(D759="Y",1,1-E759)*INDEX(tbWS_2[Activity],MATCH(A759,tbWS_2[EU_ID],0))))</f>
        <v/>
      </c>
      <c r="J759" s="44" t="str">
        <f t="shared" si="25"/>
        <v/>
      </c>
      <c r="K759" s="252" t="str">
        <f>IF(B759="","",IF(ISNA(VLOOKUP(J759,$J$8:K758,1,FALSE)),MAX($K$8:K758)+1,0))</f>
        <v/>
      </c>
      <c r="L759" s="252">
        <f>_xlfn.XLOOKUP(B759,'DEQ TAC List'!$B$3:$B$609,'DEQ TAC List'!$I$3:$I$609,"")</f>
        <v>0</v>
      </c>
    </row>
    <row r="760" spans="1:12" x14ac:dyDescent="0.25">
      <c r="A760" s="51"/>
      <c r="B760" s="195"/>
      <c r="C760" s="192" t="str">
        <f t="shared" si="24"/>
        <v/>
      </c>
      <c r="D760" s="193"/>
      <c r="E760" s="194"/>
      <c r="F760" s="234"/>
      <c r="G760" s="51"/>
      <c r="H760" s="66"/>
      <c r="I760" s="240" t="str">
        <f>IF(A760="",IF(CONCATENATE(B760,C760,D760,E760,F760,G760,H760)="","",ws3_EU_ID_blank),IF(ISERROR(MATCH(A760,tbWS_2[EU_ID],0)),ws3_matching_error_msg,F760*IF(D760="Y",1,1-E760)*INDEX(tbWS_2[Activity],MATCH(A760,tbWS_2[EU_ID],0))))</f>
        <v/>
      </c>
      <c r="J760" s="44" t="str">
        <f t="shared" si="25"/>
        <v/>
      </c>
      <c r="K760" s="252" t="str">
        <f>IF(B760="","",IF(ISNA(VLOOKUP(J760,$J$8:K759,1,FALSE)),MAX($K$8:K759)+1,0))</f>
        <v/>
      </c>
      <c r="L760" s="252">
        <f>_xlfn.XLOOKUP(B760,'DEQ TAC List'!$B$3:$B$609,'DEQ TAC List'!$I$3:$I$609,"")</f>
        <v>0</v>
      </c>
    </row>
    <row r="761" spans="1:12" x14ac:dyDescent="0.25">
      <c r="A761" s="51"/>
      <c r="B761" s="195"/>
      <c r="C761" s="192" t="str">
        <f t="shared" si="24"/>
        <v/>
      </c>
      <c r="D761" s="193"/>
      <c r="E761" s="194"/>
      <c r="F761" s="234"/>
      <c r="G761" s="51"/>
      <c r="H761" s="66"/>
      <c r="I761" s="240" t="str">
        <f>IF(A761="",IF(CONCATENATE(B761,C761,D761,E761,F761,G761,H761)="","",ws3_EU_ID_blank),IF(ISERROR(MATCH(A761,tbWS_2[EU_ID],0)),ws3_matching_error_msg,F761*IF(D761="Y",1,1-E761)*INDEX(tbWS_2[Activity],MATCH(A761,tbWS_2[EU_ID],0))))</f>
        <v/>
      </c>
      <c r="J761" s="44" t="str">
        <f t="shared" si="25"/>
        <v/>
      </c>
      <c r="K761" s="252" t="str">
        <f>IF(B761="","",IF(ISNA(VLOOKUP(J761,$J$8:K760,1,FALSE)),MAX($K$8:K760)+1,0))</f>
        <v/>
      </c>
      <c r="L761" s="252">
        <f>_xlfn.XLOOKUP(B761,'DEQ TAC List'!$B$3:$B$609,'DEQ TAC List'!$I$3:$I$609,"")</f>
        <v>0</v>
      </c>
    </row>
    <row r="762" spans="1:12" x14ac:dyDescent="0.25">
      <c r="A762" s="51"/>
      <c r="B762" s="195"/>
      <c r="C762" s="192" t="str">
        <f t="shared" si="24"/>
        <v/>
      </c>
      <c r="D762" s="193"/>
      <c r="E762" s="194"/>
      <c r="F762" s="234"/>
      <c r="G762" s="51"/>
      <c r="H762" s="66"/>
      <c r="I762" s="240" t="str">
        <f>IF(A762="",IF(CONCATENATE(B762,C762,D762,E762,F762,G762,H762)="","",ws3_EU_ID_blank),IF(ISERROR(MATCH(A762,tbWS_2[EU_ID],0)),ws3_matching_error_msg,F762*IF(D762="Y",1,1-E762)*INDEX(tbWS_2[Activity],MATCH(A762,tbWS_2[EU_ID],0))))</f>
        <v/>
      </c>
      <c r="J762" s="44" t="str">
        <f t="shared" si="25"/>
        <v/>
      </c>
      <c r="K762" s="252" t="str">
        <f>IF(B762="","",IF(ISNA(VLOOKUP(J762,$J$8:K761,1,FALSE)),MAX($K$8:K761)+1,0))</f>
        <v/>
      </c>
      <c r="L762" s="252">
        <f>_xlfn.XLOOKUP(B762,'DEQ TAC List'!$B$3:$B$609,'DEQ TAC List'!$I$3:$I$609,"")</f>
        <v>0</v>
      </c>
    </row>
    <row r="763" spans="1:12" x14ac:dyDescent="0.25">
      <c r="A763" s="51"/>
      <c r="B763" s="195"/>
      <c r="C763" s="192" t="str">
        <f t="shared" si="24"/>
        <v/>
      </c>
      <c r="D763" s="193"/>
      <c r="E763" s="194"/>
      <c r="F763" s="234"/>
      <c r="G763" s="51"/>
      <c r="H763" s="66"/>
      <c r="I763" s="240" t="str">
        <f>IF(A763="",IF(CONCATENATE(B763,C763,D763,E763,F763,G763,H763)="","",ws3_EU_ID_blank),IF(ISERROR(MATCH(A763,tbWS_2[EU_ID],0)),ws3_matching_error_msg,F763*IF(D763="Y",1,1-E763)*INDEX(tbWS_2[Activity],MATCH(A763,tbWS_2[EU_ID],0))))</f>
        <v/>
      </c>
      <c r="J763" s="44" t="str">
        <f t="shared" si="25"/>
        <v/>
      </c>
      <c r="K763" s="252" t="str">
        <f>IF(B763="","",IF(ISNA(VLOOKUP(J763,$J$8:K762,1,FALSE)),MAX($K$8:K762)+1,0))</f>
        <v/>
      </c>
      <c r="L763" s="252">
        <f>_xlfn.XLOOKUP(B763,'DEQ TAC List'!$B$3:$B$609,'DEQ TAC List'!$I$3:$I$609,"")</f>
        <v>0</v>
      </c>
    </row>
    <row r="764" spans="1:12" x14ac:dyDescent="0.25">
      <c r="A764" s="51"/>
      <c r="B764" s="195"/>
      <c r="C764" s="192" t="str">
        <f t="shared" si="24"/>
        <v/>
      </c>
      <c r="D764" s="193"/>
      <c r="E764" s="194"/>
      <c r="F764" s="234"/>
      <c r="G764" s="51"/>
      <c r="H764" s="66"/>
      <c r="I764" s="240" t="str">
        <f>IF(A764="",IF(CONCATENATE(B764,C764,D764,E764,F764,G764,H764)="","",ws3_EU_ID_blank),IF(ISERROR(MATCH(A764,tbWS_2[EU_ID],0)),ws3_matching_error_msg,F764*IF(D764="Y",1,1-E764)*INDEX(tbWS_2[Activity],MATCH(A764,tbWS_2[EU_ID],0))))</f>
        <v/>
      </c>
      <c r="J764" s="44" t="str">
        <f t="shared" si="25"/>
        <v/>
      </c>
      <c r="K764" s="252" t="str">
        <f>IF(B764="","",IF(ISNA(VLOOKUP(J764,$J$8:K763,1,FALSE)),MAX($K$8:K763)+1,0))</f>
        <v/>
      </c>
      <c r="L764" s="252">
        <f>_xlfn.XLOOKUP(B764,'DEQ TAC List'!$B$3:$B$609,'DEQ TAC List'!$I$3:$I$609,"")</f>
        <v>0</v>
      </c>
    </row>
    <row r="765" spans="1:12" x14ac:dyDescent="0.25">
      <c r="A765" s="51"/>
      <c r="B765" s="195"/>
      <c r="C765" s="192" t="str">
        <f t="shared" si="24"/>
        <v/>
      </c>
      <c r="D765" s="193"/>
      <c r="E765" s="194"/>
      <c r="F765" s="234"/>
      <c r="G765" s="51"/>
      <c r="H765" s="66"/>
      <c r="I765" s="240" t="str">
        <f>IF(A765="",IF(CONCATENATE(B765,C765,D765,E765,F765,G765,H765)="","",ws3_EU_ID_blank),IF(ISERROR(MATCH(A765,tbWS_2[EU_ID],0)),ws3_matching_error_msg,F765*IF(D765="Y",1,1-E765)*INDEX(tbWS_2[Activity],MATCH(A765,tbWS_2[EU_ID],0))))</f>
        <v/>
      </c>
      <c r="J765" s="44" t="str">
        <f t="shared" si="25"/>
        <v/>
      </c>
      <c r="K765" s="252" t="str">
        <f>IF(B765="","",IF(ISNA(VLOOKUP(J765,$J$8:K764,1,FALSE)),MAX($K$8:K764)+1,0))</f>
        <v/>
      </c>
      <c r="L765" s="252">
        <f>_xlfn.XLOOKUP(B765,'DEQ TAC List'!$B$3:$B$609,'DEQ TAC List'!$I$3:$I$609,"")</f>
        <v>0</v>
      </c>
    </row>
    <row r="766" spans="1:12" x14ac:dyDescent="0.25">
      <c r="A766" s="51"/>
      <c r="B766" s="195"/>
      <c r="C766" s="192" t="str">
        <f t="shared" si="24"/>
        <v/>
      </c>
      <c r="D766" s="193"/>
      <c r="E766" s="194"/>
      <c r="F766" s="234"/>
      <c r="G766" s="51"/>
      <c r="H766" s="66"/>
      <c r="I766" s="240" t="str">
        <f>IF(A766="",IF(CONCATENATE(B766,C766,D766,E766,F766,G766,H766)="","",ws3_EU_ID_blank),IF(ISERROR(MATCH(A766,tbWS_2[EU_ID],0)),ws3_matching_error_msg,F766*IF(D766="Y",1,1-E766)*INDEX(tbWS_2[Activity],MATCH(A766,tbWS_2[EU_ID],0))))</f>
        <v/>
      </c>
      <c r="J766" s="44" t="str">
        <f t="shared" si="25"/>
        <v/>
      </c>
      <c r="K766" s="252" t="str">
        <f>IF(B766="","",IF(ISNA(VLOOKUP(J766,$J$8:K765,1,FALSE)),MAX($K$8:K765)+1,0))</f>
        <v/>
      </c>
      <c r="L766" s="252">
        <f>_xlfn.XLOOKUP(B766,'DEQ TAC List'!$B$3:$B$609,'DEQ TAC List'!$I$3:$I$609,"")</f>
        <v>0</v>
      </c>
    </row>
    <row r="767" spans="1:12" x14ac:dyDescent="0.25">
      <c r="A767" s="51"/>
      <c r="B767" s="195"/>
      <c r="C767" s="192" t="str">
        <f t="shared" si="24"/>
        <v/>
      </c>
      <c r="D767" s="193"/>
      <c r="E767" s="194"/>
      <c r="F767" s="234"/>
      <c r="G767" s="51"/>
      <c r="H767" s="66"/>
      <c r="I767" s="240" t="str">
        <f>IF(A767="",IF(CONCATENATE(B767,C767,D767,E767,F767,G767,H767)="","",ws3_EU_ID_blank),IF(ISERROR(MATCH(A767,tbWS_2[EU_ID],0)),ws3_matching_error_msg,F767*IF(D767="Y",1,1-E767)*INDEX(tbWS_2[Activity],MATCH(A767,tbWS_2[EU_ID],0))))</f>
        <v/>
      </c>
      <c r="J767" s="44" t="str">
        <f t="shared" si="25"/>
        <v/>
      </c>
      <c r="K767" s="252" t="str">
        <f>IF(B767="","",IF(ISNA(VLOOKUP(J767,$J$8:K766,1,FALSE)),MAX($K$8:K766)+1,0))</f>
        <v/>
      </c>
      <c r="L767" s="252">
        <f>_xlfn.XLOOKUP(B767,'DEQ TAC List'!$B$3:$B$609,'DEQ TAC List'!$I$3:$I$609,"")</f>
        <v>0</v>
      </c>
    </row>
    <row r="768" spans="1:12" x14ac:dyDescent="0.25">
      <c r="A768" s="51"/>
      <c r="B768" s="195"/>
      <c r="C768" s="192" t="str">
        <f t="shared" si="24"/>
        <v/>
      </c>
      <c r="D768" s="193"/>
      <c r="E768" s="194"/>
      <c r="F768" s="234"/>
      <c r="G768" s="51"/>
      <c r="H768" s="66"/>
      <c r="I768" s="240" t="str">
        <f>IF(A768="",IF(CONCATENATE(B768,C768,D768,E768,F768,G768,H768)="","",ws3_EU_ID_blank),IF(ISERROR(MATCH(A768,tbWS_2[EU_ID],0)),ws3_matching_error_msg,F768*IF(D768="Y",1,1-E768)*INDEX(tbWS_2[Activity],MATCH(A768,tbWS_2[EU_ID],0))))</f>
        <v/>
      </c>
      <c r="J768" s="44" t="str">
        <f t="shared" si="25"/>
        <v/>
      </c>
      <c r="K768" s="252" t="str">
        <f>IF(B768="","",IF(ISNA(VLOOKUP(J768,$J$8:K767,1,FALSE)),MAX($K$8:K767)+1,0))</f>
        <v/>
      </c>
      <c r="L768" s="252">
        <f>_xlfn.XLOOKUP(B768,'DEQ TAC List'!$B$3:$B$609,'DEQ TAC List'!$I$3:$I$609,"")</f>
        <v>0</v>
      </c>
    </row>
    <row r="769" spans="1:12" x14ac:dyDescent="0.25">
      <c r="A769" s="51"/>
      <c r="B769" s="195"/>
      <c r="C769" s="192" t="str">
        <f t="shared" si="24"/>
        <v/>
      </c>
      <c r="D769" s="193"/>
      <c r="E769" s="194"/>
      <c r="F769" s="234"/>
      <c r="G769" s="51"/>
      <c r="H769" s="66"/>
      <c r="I769" s="240" t="str">
        <f>IF(A769="",IF(CONCATENATE(B769,C769,D769,E769,F769,G769,H769)="","",ws3_EU_ID_blank),IF(ISERROR(MATCH(A769,tbWS_2[EU_ID],0)),ws3_matching_error_msg,F769*IF(D769="Y",1,1-E769)*INDEX(tbWS_2[Activity],MATCH(A769,tbWS_2[EU_ID],0))))</f>
        <v/>
      </c>
      <c r="J769" s="44" t="str">
        <f t="shared" si="25"/>
        <v/>
      </c>
      <c r="K769" s="252" t="str">
        <f>IF(B769="","",IF(ISNA(VLOOKUP(J769,$J$8:K768,1,FALSE)),MAX($K$8:K768)+1,0))</f>
        <v/>
      </c>
      <c r="L769" s="252">
        <f>_xlfn.XLOOKUP(B769,'DEQ TAC List'!$B$3:$B$609,'DEQ TAC List'!$I$3:$I$609,"")</f>
        <v>0</v>
      </c>
    </row>
    <row r="770" spans="1:12" x14ac:dyDescent="0.25">
      <c r="A770" s="51"/>
      <c r="B770" s="195"/>
      <c r="C770" s="192" t="str">
        <f t="shared" si="24"/>
        <v/>
      </c>
      <c r="D770" s="193"/>
      <c r="E770" s="194"/>
      <c r="F770" s="234"/>
      <c r="G770" s="51"/>
      <c r="H770" s="66"/>
      <c r="I770" s="240" t="str">
        <f>IF(A770="",IF(CONCATENATE(B770,C770,D770,E770,F770,G770,H770)="","",ws3_EU_ID_blank),IF(ISERROR(MATCH(A770,tbWS_2[EU_ID],0)),ws3_matching_error_msg,F770*IF(D770="Y",1,1-E770)*INDEX(tbWS_2[Activity],MATCH(A770,tbWS_2[EU_ID],0))))</f>
        <v/>
      </c>
      <c r="J770" s="44" t="str">
        <f t="shared" si="25"/>
        <v/>
      </c>
      <c r="K770" s="252" t="str">
        <f>IF(B770="","",IF(ISNA(VLOOKUP(J770,$J$8:K769,1,FALSE)),MAX($K$8:K769)+1,0))</f>
        <v/>
      </c>
      <c r="L770" s="252">
        <f>_xlfn.XLOOKUP(B770,'DEQ TAC List'!$B$3:$B$609,'DEQ TAC List'!$I$3:$I$609,"")</f>
        <v>0</v>
      </c>
    </row>
    <row r="771" spans="1:12" x14ac:dyDescent="0.25">
      <c r="A771" s="51"/>
      <c r="B771" s="195"/>
      <c r="C771" s="192" t="str">
        <f t="shared" si="24"/>
        <v/>
      </c>
      <c r="D771" s="193"/>
      <c r="E771" s="194"/>
      <c r="F771" s="234"/>
      <c r="G771" s="51"/>
      <c r="H771" s="66"/>
      <c r="I771" s="240" t="str">
        <f>IF(A771="",IF(CONCATENATE(B771,C771,D771,E771,F771,G771,H771)="","",ws3_EU_ID_blank),IF(ISERROR(MATCH(A771,tbWS_2[EU_ID],0)),ws3_matching_error_msg,F771*IF(D771="Y",1,1-E771)*INDEX(tbWS_2[Activity],MATCH(A771,tbWS_2[EU_ID],0))))</f>
        <v/>
      </c>
      <c r="J771" s="44" t="str">
        <f t="shared" si="25"/>
        <v/>
      </c>
      <c r="K771" s="252" t="str">
        <f>IF(B771="","",IF(ISNA(VLOOKUP(J771,$J$8:K770,1,FALSE)),MAX($K$8:K770)+1,0))</f>
        <v/>
      </c>
      <c r="L771" s="252">
        <f>_xlfn.XLOOKUP(B771,'DEQ TAC List'!$B$3:$B$609,'DEQ TAC List'!$I$3:$I$609,"")</f>
        <v>0</v>
      </c>
    </row>
    <row r="772" spans="1:12" x14ac:dyDescent="0.25">
      <c r="A772" s="51"/>
      <c r="B772" s="195"/>
      <c r="C772" s="192" t="str">
        <f t="shared" si="24"/>
        <v/>
      </c>
      <c r="D772" s="193"/>
      <c r="E772" s="194"/>
      <c r="F772" s="234"/>
      <c r="G772" s="51"/>
      <c r="H772" s="66"/>
      <c r="I772" s="240" t="str">
        <f>IF(A772="",IF(CONCATENATE(B772,C772,D772,E772,F772,G772,H772)="","",ws3_EU_ID_blank),IF(ISERROR(MATCH(A772,tbWS_2[EU_ID],0)),ws3_matching_error_msg,F772*IF(D772="Y",1,1-E772)*INDEX(tbWS_2[Activity],MATCH(A772,tbWS_2[EU_ID],0))))</f>
        <v/>
      </c>
      <c r="J772" s="44" t="str">
        <f t="shared" si="25"/>
        <v/>
      </c>
      <c r="K772" s="252" t="str">
        <f>IF(B772="","",IF(ISNA(VLOOKUP(J772,$J$8:K771,1,FALSE)),MAX($K$8:K771)+1,0))</f>
        <v/>
      </c>
      <c r="L772" s="252">
        <f>_xlfn.XLOOKUP(B772,'DEQ TAC List'!$B$3:$B$609,'DEQ TAC List'!$I$3:$I$609,"")</f>
        <v>0</v>
      </c>
    </row>
    <row r="773" spans="1:12" x14ac:dyDescent="0.25">
      <c r="A773" s="51"/>
      <c r="B773" s="195"/>
      <c r="C773" s="192" t="str">
        <f t="shared" si="24"/>
        <v/>
      </c>
      <c r="D773" s="193"/>
      <c r="E773" s="194"/>
      <c r="F773" s="234"/>
      <c r="G773" s="51"/>
      <c r="H773" s="66"/>
      <c r="I773" s="240" t="str">
        <f>IF(A773="",IF(CONCATENATE(B773,C773,D773,E773,F773,G773,H773)="","",ws3_EU_ID_blank),IF(ISERROR(MATCH(A773,tbWS_2[EU_ID],0)),ws3_matching_error_msg,F773*IF(D773="Y",1,1-E773)*INDEX(tbWS_2[Activity],MATCH(A773,tbWS_2[EU_ID],0))))</f>
        <v/>
      </c>
      <c r="J773" s="44" t="str">
        <f t="shared" si="25"/>
        <v/>
      </c>
      <c r="K773" s="252" t="str">
        <f>IF(B773="","",IF(ISNA(VLOOKUP(J773,$J$8:K772,1,FALSE)),MAX($K$8:K772)+1,0))</f>
        <v/>
      </c>
      <c r="L773" s="252">
        <f>_xlfn.XLOOKUP(B773,'DEQ TAC List'!$B$3:$B$609,'DEQ TAC List'!$I$3:$I$609,"")</f>
        <v>0</v>
      </c>
    </row>
    <row r="774" spans="1:12" x14ac:dyDescent="0.25">
      <c r="A774" s="51"/>
      <c r="B774" s="195"/>
      <c r="C774" s="192" t="str">
        <f t="shared" si="24"/>
        <v/>
      </c>
      <c r="D774" s="193"/>
      <c r="E774" s="194"/>
      <c r="F774" s="234"/>
      <c r="G774" s="51"/>
      <c r="H774" s="66"/>
      <c r="I774" s="240" t="str">
        <f>IF(A774="",IF(CONCATENATE(B774,C774,D774,E774,F774,G774,H774)="","",ws3_EU_ID_blank),IF(ISERROR(MATCH(A774,tbWS_2[EU_ID],0)),ws3_matching_error_msg,F774*IF(D774="Y",1,1-E774)*INDEX(tbWS_2[Activity],MATCH(A774,tbWS_2[EU_ID],0))))</f>
        <v/>
      </c>
      <c r="J774" s="44" t="str">
        <f t="shared" si="25"/>
        <v/>
      </c>
      <c r="K774" s="252" t="str">
        <f>IF(B774="","",IF(ISNA(VLOOKUP(J774,$J$8:K773,1,FALSE)),MAX($K$8:K773)+1,0))</f>
        <v/>
      </c>
      <c r="L774" s="252">
        <f>_xlfn.XLOOKUP(B774,'DEQ TAC List'!$B$3:$B$609,'DEQ TAC List'!$I$3:$I$609,"")</f>
        <v>0</v>
      </c>
    </row>
    <row r="775" spans="1:12" x14ac:dyDescent="0.25">
      <c r="A775" s="51"/>
      <c r="B775" s="195"/>
      <c r="C775" s="192" t="str">
        <f t="shared" si="24"/>
        <v/>
      </c>
      <c r="D775" s="193"/>
      <c r="E775" s="194"/>
      <c r="F775" s="234"/>
      <c r="G775" s="51"/>
      <c r="H775" s="66"/>
      <c r="I775" s="240" t="str">
        <f>IF(A775="",IF(CONCATENATE(B775,C775,D775,E775,F775,G775,H775)="","",ws3_EU_ID_blank),IF(ISERROR(MATCH(A775,tbWS_2[EU_ID],0)),ws3_matching_error_msg,F775*IF(D775="Y",1,1-E775)*INDEX(tbWS_2[Activity],MATCH(A775,tbWS_2[EU_ID],0))))</f>
        <v/>
      </c>
      <c r="J775" s="44" t="str">
        <f t="shared" si="25"/>
        <v/>
      </c>
      <c r="K775" s="252" t="str">
        <f>IF(B775="","",IF(ISNA(VLOOKUP(J775,$J$8:K774,1,FALSE)),MAX($K$8:K774)+1,0))</f>
        <v/>
      </c>
      <c r="L775" s="252">
        <f>_xlfn.XLOOKUP(B775,'DEQ TAC List'!$B$3:$B$609,'DEQ TAC List'!$I$3:$I$609,"")</f>
        <v>0</v>
      </c>
    </row>
    <row r="776" spans="1:12" x14ac:dyDescent="0.25">
      <c r="A776" s="51"/>
      <c r="B776" s="195"/>
      <c r="C776" s="192" t="str">
        <f t="shared" si="24"/>
        <v/>
      </c>
      <c r="D776" s="193"/>
      <c r="E776" s="194"/>
      <c r="F776" s="234"/>
      <c r="G776" s="51"/>
      <c r="H776" s="66"/>
      <c r="I776" s="240" t="str">
        <f>IF(A776="",IF(CONCATENATE(B776,C776,D776,E776,F776,G776,H776)="","",ws3_EU_ID_blank),IF(ISERROR(MATCH(A776,tbWS_2[EU_ID],0)),ws3_matching_error_msg,F776*IF(D776="Y",1,1-E776)*INDEX(tbWS_2[Activity],MATCH(A776,tbWS_2[EU_ID],0))))</f>
        <v/>
      </c>
      <c r="J776" s="44" t="str">
        <f t="shared" si="25"/>
        <v/>
      </c>
      <c r="K776" s="252" t="str">
        <f>IF(B776="","",IF(ISNA(VLOOKUP(J776,$J$8:K775,1,FALSE)),MAX($K$8:K775)+1,0))</f>
        <v/>
      </c>
      <c r="L776" s="252">
        <f>_xlfn.XLOOKUP(B776,'DEQ TAC List'!$B$3:$B$609,'DEQ TAC List'!$I$3:$I$609,"")</f>
        <v>0</v>
      </c>
    </row>
    <row r="777" spans="1:12" x14ac:dyDescent="0.25">
      <c r="A777" s="51"/>
      <c r="B777" s="195"/>
      <c r="C777" s="192" t="str">
        <f t="shared" si="24"/>
        <v/>
      </c>
      <c r="D777" s="193"/>
      <c r="E777" s="194"/>
      <c r="F777" s="234"/>
      <c r="G777" s="51"/>
      <c r="H777" s="66"/>
      <c r="I777" s="240" t="str">
        <f>IF(A777="",IF(CONCATENATE(B777,C777,D777,E777,F777,G777,H777)="","",ws3_EU_ID_blank),IF(ISERROR(MATCH(A777,tbWS_2[EU_ID],0)),ws3_matching_error_msg,F777*IF(D777="Y",1,1-E777)*INDEX(tbWS_2[Activity],MATCH(A777,tbWS_2[EU_ID],0))))</f>
        <v/>
      </c>
      <c r="J777" s="44" t="str">
        <f t="shared" si="25"/>
        <v/>
      </c>
      <c r="K777" s="252" t="str">
        <f>IF(B777="","",IF(ISNA(VLOOKUP(J777,$J$8:K776,1,FALSE)),MAX($K$8:K776)+1,0))</f>
        <v/>
      </c>
      <c r="L777" s="252">
        <f>_xlfn.XLOOKUP(B777,'DEQ TAC List'!$B$3:$B$609,'DEQ TAC List'!$I$3:$I$609,"")</f>
        <v>0</v>
      </c>
    </row>
    <row r="778" spans="1:12" x14ac:dyDescent="0.25">
      <c r="A778" s="51"/>
      <c r="B778" s="195"/>
      <c r="C778" s="192" t="str">
        <f t="shared" si="24"/>
        <v/>
      </c>
      <c r="D778" s="193"/>
      <c r="E778" s="194"/>
      <c r="F778" s="234"/>
      <c r="G778" s="51"/>
      <c r="H778" s="66"/>
      <c r="I778" s="240" t="str">
        <f>IF(A778="",IF(CONCATENATE(B778,C778,D778,E778,F778,G778,H778)="","",ws3_EU_ID_blank),IF(ISERROR(MATCH(A778,tbWS_2[EU_ID],0)),ws3_matching_error_msg,F778*IF(D778="Y",1,1-E778)*INDEX(tbWS_2[Activity],MATCH(A778,tbWS_2[EU_ID],0))))</f>
        <v/>
      </c>
      <c r="J778" s="44" t="str">
        <f t="shared" si="25"/>
        <v/>
      </c>
      <c r="K778" s="252" t="str">
        <f>IF(B778="","",IF(ISNA(VLOOKUP(J778,$J$8:K777,1,FALSE)),MAX($K$8:K777)+1,0))</f>
        <v/>
      </c>
      <c r="L778" s="252">
        <f>_xlfn.XLOOKUP(B778,'DEQ TAC List'!$B$3:$B$609,'DEQ TAC List'!$I$3:$I$609,"")</f>
        <v>0</v>
      </c>
    </row>
    <row r="779" spans="1:12" x14ac:dyDescent="0.25">
      <c r="A779" s="51"/>
      <c r="B779" s="195"/>
      <c r="C779" s="192" t="str">
        <f t="shared" si="24"/>
        <v/>
      </c>
      <c r="D779" s="193"/>
      <c r="E779" s="194"/>
      <c r="F779" s="234"/>
      <c r="G779" s="51"/>
      <c r="H779" s="66"/>
      <c r="I779" s="240" t="str">
        <f>IF(A779="",IF(CONCATENATE(B779,C779,D779,E779,F779,G779,H779)="","",ws3_EU_ID_blank),IF(ISERROR(MATCH(A779,tbWS_2[EU_ID],0)),ws3_matching_error_msg,F779*IF(D779="Y",1,1-E779)*INDEX(tbWS_2[Activity],MATCH(A779,tbWS_2[EU_ID],0))))</f>
        <v/>
      </c>
      <c r="J779" s="44" t="str">
        <f t="shared" si="25"/>
        <v/>
      </c>
      <c r="K779" s="252" t="str">
        <f>IF(B779="","",IF(ISNA(VLOOKUP(J779,$J$8:K778,1,FALSE)),MAX($K$8:K778)+1,0))</f>
        <v/>
      </c>
      <c r="L779" s="252">
        <f>_xlfn.XLOOKUP(B779,'DEQ TAC List'!$B$3:$B$609,'DEQ TAC List'!$I$3:$I$609,"")</f>
        <v>0</v>
      </c>
    </row>
    <row r="780" spans="1:12" x14ac:dyDescent="0.25">
      <c r="A780" s="51"/>
      <c r="B780" s="195"/>
      <c r="C780" s="192" t="str">
        <f t="shared" si="24"/>
        <v/>
      </c>
      <c r="D780" s="193"/>
      <c r="E780" s="194"/>
      <c r="F780" s="234"/>
      <c r="G780" s="51"/>
      <c r="H780" s="66"/>
      <c r="I780" s="240" t="str">
        <f>IF(A780="",IF(CONCATENATE(B780,C780,D780,E780,F780,G780,H780)="","",ws3_EU_ID_blank),IF(ISERROR(MATCH(A780,tbWS_2[EU_ID],0)),ws3_matching_error_msg,F780*IF(D780="Y",1,1-E780)*INDEX(tbWS_2[Activity],MATCH(A780,tbWS_2[EU_ID],0))))</f>
        <v/>
      </c>
      <c r="J780" s="44" t="str">
        <f t="shared" si="25"/>
        <v/>
      </c>
      <c r="K780" s="252" t="str">
        <f>IF(B780="","",IF(ISNA(VLOOKUP(J780,$J$8:K779,1,FALSE)),MAX($K$8:K779)+1,0))</f>
        <v/>
      </c>
      <c r="L780" s="252">
        <f>_xlfn.XLOOKUP(B780,'DEQ TAC List'!$B$3:$B$609,'DEQ TAC List'!$I$3:$I$609,"")</f>
        <v>0</v>
      </c>
    </row>
    <row r="781" spans="1:12" x14ac:dyDescent="0.25">
      <c r="A781" s="51"/>
      <c r="B781" s="195"/>
      <c r="C781" s="192" t="str">
        <f t="shared" si="24"/>
        <v/>
      </c>
      <c r="D781" s="193"/>
      <c r="E781" s="194"/>
      <c r="F781" s="234"/>
      <c r="G781" s="51"/>
      <c r="H781" s="66"/>
      <c r="I781" s="240" t="str">
        <f>IF(A781="",IF(CONCATENATE(B781,C781,D781,E781,F781,G781,H781)="","",ws3_EU_ID_blank),IF(ISERROR(MATCH(A781,tbWS_2[EU_ID],0)),ws3_matching_error_msg,F781*IF(D781="Y",1,1-E781)*INDEX(tbWS_2[Activity],MATCH(A781,tbWS_2[EU_ID],0))))</f>
        <v/>
      </c>
      <c r="J781" s="44" t="str">
        <f t="shared" si="25"/>
        <v/>
      </c>
      <c r="K781" s="252" t="str">
        <f>IF(B781="","",IF(ISNA(VLOOKUP(J781,$J$8:K780,1,FALSE)),MAX($K$8:K780)+1,0))</f>
        <v/>
      </c>
      <c r="L781" s="252">
        <f>_xlfn.XLOOKUP(B781,'DEQ TAC List'!$B$3:$B$609,'DEQ TAC List'!$I$3:$I$609,"")</f>
        <v>0</v>
      </c>
    </row>
    <row r="782" spans="1:12" x14ac:dyDescent="0.25">
      <c r="A782" s="51"/>
      <c r="B782" s="195"/>
      <c r="C782" s="192" t="str">
        <f t="shared" si="24"/>
        <v/>
      </c>
      <c r="D782" s="193"/>
      <c r="E782" s="194"/>
      <c r="F782" s="234"/>
      <c r="G782" s="51"/>
      <c r="H782" s="66"/>
      <c r="I782" s="240" t="str">
        <f>IF(A782="",IF(CONCATENATE(B782,C782,D782,E782,F782,G782,H782)="","",ws3_EU_ID_blank),IF(ISERROR(MATCH(A782,tbWS_2[EU_ID],0)),ws3_matching_error_msg,F782*IF(D782="Y",1,1-E782)*INDEX(tbWS_2[Activity],MATCH(A782,tbWS_2[EU_ID],0))))</f>
        <v/>
      </c>
      <c r="J782" s="44" t="str">
        <f t="shared" si="25"/>
        <v/>
      </c>
      <c r="K782" s="252" t="str">
        <f>IF(B782="","",IF(ISNA(VLOOKUP(J782,$J$8:K781,1,FALSE)),MAX($K$8:K781)+1,0))</f>
        <v/>
      </c>
      <c r="L782" s="252">
        <f>_xlfn.XLOOKUP(B782,'DEQ TAC List'!$B$3:$B$609,'DEQ TAC List'!$I$3:$I$609,"")</f>
        <v>0</v>
      </c>
    </row>
    <row r="783" spans="1:12" x14ac:dyDescent="0.25">
      <c r="A783" s="51"/>
      <c r="B783" s="195"/>
      <c r="C783" s="192" t="str">
        <f t="shared" si="24"/>
        <v/>
      </c>
      <c r="D783" s="193"/>
      <c r="E783" s="194"/>
      <c r="F783" s="234"/>
      <c r="G783" s="51"/>
      <c r="H783" s="66"/>
      <c r="I783" s="240" t="str">
        <f>IF(A783="",IF(CONCATENATE(B783,C783,D783,E783,F783,G783,H783)="","",ws3_EU_ID_blank),IF(ISERROR(MATCH(A783,tbWS_2[EU_ID],0)),ws3_matching_error_msg,F783*IF(D783="Y",1,1-E783)*INDEX(tbWS_2[Activity],MATCH(A783,tbWS_2[EU_ID],0))))</f>
        <v/>
      </c>
      <c r="J783" s="44" t="str">
        <f t="shared" si="25"/>
        <v/>
      </c>
      <c r="K783" s="252" t="str">
        <f>IF(B783="","",IF(ISNA(VLOOKUP(J783,$J$8:K782,1,FALSE)),MAX($K$8:K782)+1,0))</f>
        <v/>
      </c>
      <c r="L783" s="252">
        <f>_xlfn.XLOOKUP(B783,'DEQ TAC List'!$B$3:$B$609,'DEQ TAC List'!$I$3:$I$609,"")</f>
        <v>0</v>
      </c>
    </row>
    <row r="784" spans="1:12" x14ac:dyDescent="0.25">
      <c r="A784" s="51"/>
      <c r="B784" s="195"/>
      <c r="C784" s="192" t="str">
        <f t="shared" si="24"/>
        <v/>
      </c>
      <c r="D784" s="193"/>
      <c r="E784" s="194"/>
      <c r="F784" s="234"/>
      <c r="G784" s="51"/>
      <c r="H784" s="66"/>
      <c r="I784" s="240" t="str">
        <f>IF(A784="",IF(CONCATENATE(B784,C784,D784,E784,F784,G784,H784)="","",ws3_EU_ID_blank),IF(ISERROR(MATCH(A784,tbWS_2[EU_ID],0)),ws3_matching_error_msg,F784*IF(D784="Y",1,1-E784)*INDEX(tbWS_2[Activity],MATCH(A784,tbWS_2[EU_ID],0))))</f>
        <v/>
      </c>
      <c r="J784" s="44" t="str">
        <f t="shared" si="25"/>
        <v/>
      </c>
      <c r="K784" s="252" t="str">
        <f>IF(B784="","",IF(ISNA(VLOOKUP(J784,$J$8:K783,1,FALSE)),MAX($K$8:K783)+1,0))</f>
        <v/>
      </c>
      <c r="L784" s="252">
        <f>_xlfn.XLOOKUP(B784,'DEQ TAC List'!$B$3:$B$609,'DEQ TAC List'!$I$3:$I$609,"")</f>
        <v>0</v>
      </c>
    </row>
    <row r="785" spans="1:12" x14ac:dyDescent="0.25">
      <c r="A785" s="51"/>
      <c r="B785" s="195"/>
      <c r="C785" s="192" t="str">
        <f t="shared" si="24"/>
        <v/>
      </c>
      <c r="D785" s="193"/>
      <c r="E785" s="194"/>
      <c r="F785" s="234"/>
      <c r="G785" s="51"/>
      <c r="H785" s="66"/>
      <c r="I785" s="240" t="str">
        <f>IF(A785="",IF(CONCATENATE(B785,C785,D785,E785,F785,G785,H785)="","",ws3_EU_ID_blank),IF(ISERROR(MATCH(A785,tbWS_2[EU_ID],0)),ws3_matching_error_msg,F785*IF(D785="Y",1,1-E785)*INDEX(tbWS_2[Activity],MATCH(A785,tbWS_2[EU_ID],0))))</f>
        <v/>
      </c>
      <c r="J785" s="44" t="str">
        <f t="shared" si="25"/>
        <v/>
      </c>
      <c r="K785" s="252" t="str">
        <f>IF(B785="","",IF(ISNA(VLOOKUP(J785,$J$8:K784,1,FALSE)),MAX($K$8:K784)+1,0))</f>
        <v/>
      </c>
      <c r="L785" s="252">
        <f>_xlfn.XLOOKUP(B785,'DEQ TAC List'!$B$3:$B$609,'DEQ TAC List'!$I$3:$I$609,"")</f>
        <v>0</v>
      </c>
    </row>
    <row r="786" spans="1:12" x14ac:dyDescent="0.25">
      <c r="A786" s="51"/>
      <c r="B786" s="195"/>
      <c r="C786" s="192" t="str">
        <f t="shared" si="24"/>
        <v/>
      </c>
      <c r="D786" s="193"/>
      <c r="E786" s="194"/>
      <c r="F786" s="234"/>
      <c r="G786" s="51"/>
      <c r="H786" s="66"/>
      <c r="I786" s="240" t="str">
        <f>IF(A786="",IF(CONCATENATE(B786,C786,D786,E786,F786,G786,H786)="","",ws3_EU_ID_blank),IF(ISERROR(MATCH(A786,tbWS_2[EU_ID],0)),ws3_matching_error_msg,F786*IF(D786="Y",1,1-E786)*INDEX(tbWS_2[Activity],MATCH(A786,tbWS_2[EU_ID],0))))</f>
        <v/>
      </c>
      <c r="J786" s="44" t="str">
        <f t="shared" si="25"/>
        <v/>
      </c>
      <c r="K786" s="252" t="str">
        <f>IF(B786="","",IF(ISNA(VLOOKUP(J786,$J$8:K785,1,FALSE)),MAX($K$8:K785)+1,0))</f>
        <v/>
      </c>
      <c r="L786" s="252">
        <f>_xlfn.XLOOKUP(B786,'DEQ TAC List'!$B$3:$B$609,'DEQ TAC List'!$I$3:$I$609,"")</f>
        <v>0</v>
      </c>
    </row>
    <row r="787" spans="1:12" x14ac:dyDescent="0.25">
      <c r="A787" s="51"/>
      <c r="B787" s="195"/>
      <c r="C787" s="192" t="str">
        <f t="shared" si="24"/>
        <v/>
      </c>
      <c r="D787" s="193"/>
      <c r="E787" s="194"/>
      <c r="F787" s="234"/>
      <c r="G787" s="51"/>
      <c r="H787" s="66"/>
      <c r="I787" s="240" t="str">
        <f>IF(A787="",IF(CONCATENATE(B787,C787,D787,E787,F787,G787,H787)="","",ws3_EU_ID_blank),IF(ISERROR(MATCH(A787,tbWS_2[EU_ID],0)),ws3_matching_error_msg,F787*IF(D787="Y",1,1-E787)*INDEX(tbWS_2[Activity],MATCH(A787,tbWS_2[EU_ID],0))))</f>
        <v/>
      </c>
      <c r="J787" s="44" t="str">
        <f t="shared" si="25"/>
        <v/>
      </c>
      <c r="K787" s="252" t="str">
        <f>IF(B787="","",IF(ISNA(VLOOKUP(J787,$J$8:K786,1,FALSE)),MAX($K$8:K786)+1,0))</f>
        <v/>
      </c>
      <c r="L787" s="252">
        <f>_xlfn.XLOOKUP(B787,'DEQ TAC List'!$B$3:$B$609,'DEQ TAC List'!$I$3:$I$609,"")</f>
        <v>0</v>
      </c>
    </row>
    <row r="788" spans="1:12" x14ac:dyDescent="0.25">
      <c r="A788" s="51"/>
      <c r="B788" s="195"/>
      <c r="C788" s="192" t="str">
        <f t="shared" si="24"/>
        <v/>
      </c>
      <c r="D788" s="193"/>
      <c r="E788" s="194"/>
      <c r="F788" s="234"/>
      <c r="G788" s="51"/>
      <c r="H788" s="66"/>
      <c r="I788" s="240" t="str">
        <f>IF(A788="",IF(CONCATENATE(B788,C788,D788,E788,F788,G788,H788)="","",ws3_EU_ID_blank),IF(ISERROR(MATCH(A788,tbWS_2[EU_ID],0)),ws3_matching_error_msg,F788*IF(D788="Y",1,1-E788)*INDEX(tbWS_2[Activity],MATCH(A788,tbWS_2[EU_ID],0))))</f>
        <v/>
      </c>
      <c r="J788" s="44" t="str">
        <f t="shared" si="25"/>
        <v/>
      </c>
      <c r="K788" s="252" t="str">
        <f>IF(B788="","",IF(ISNA(VLOOKUP(J788,$J$8:K787,1,FALSE)),MAX($K$8:K787)+1,0))</f>
        <v/>
      </c>
      <c r="L788" s="252">
        <f>_xlfn.XLOOKUP(B788,'DEQ TAC List'!$B$3:$B$609,'DEQ TAC List'!$I$3:$I$609,"")</f>
        <v>0</v>
      </c>
    </row>
    <row r="789" spans="1:12" x14ac:dyDescent="0.25">
      <c r="A789" s="51"/>
      <c r="B789" s="195"/>
      <c r="C789" s="192" t="str">
        <f t="shared" si="24"/>
        <v/>
      </c>
      <c r="D789" s="193"/>
      <c r="E789" s="194"/>
      <c r="F789" s="234"/>
      <c r="G789" s="51"/>
      <c r="H789" s="66"/>
      <c r="I789" s="240" t="str">
        <f>IF(A789="",IF(CONCATENATE(B789,C789,D789,E789,F789,G789,H789)="","",ws3_EU_ID_blank),IF(ISERROR(MATCH(A789,tbWS_2[EU_ID],0)),ws3_matching_error_msg,F789*IF(D789="Y",1,1-E789)*INDEX(tbWS_2[Activity],MATCH(A789,tbWS_2[EU_ID],0))))</f>
        <v/>
      </c>
      <c r="J789" s="44" t="str">
        <f t="shared" si="25"/>
        <v/>
      </c>
      <c r="K789" s="252" t="str">
        <f>IF(B789="","",IF(ISNA(VLOOKUP(J789,$J$8:K788,1,FALSE)),MAX($K$8:K788)+1,0))</f>
        <v/>
      </c>
      <c r="L789" s="252">
        <f>_xlfn.XLOOKUP(B789,'DEQ TAC List'!$B$3:$B$609,'DEQ TAC List'!$I$3:$I$609,"")</f>
        <v>0</v>
      </c>
    </row>
    <row r="790" spans="1:12" x14ac:dyDescent="0.25">
      <c r="A790" s="51"/>
      <c r="B790" s="195"/>
      <c r="C790" s="192" t="str">
        <f t="shared" si="24"/>
        <v/>
      </c>
      <c r="D790" s="193"/>
      <c r="E790" s="194"/>
      <c r="F790" s="234"/>
      <c r="G790" s="51"/>
      <c r="H790" s="66"/>
      <c r="I790" s="240" t="str">
        <f>IF(A790="",IF(CONCATENATE(B790,C790,D790,E790,F790,G790,H790)="","",ws3_EU_ID_blank),IF(ISERROR(MATCH(A790,tbWS_2[EU_ID],0)),ws3_matching_error_msg,F790*IF(D790="Y",1,1-E790)*INDEX(tbWS_2[Activity],MATCH(A790,tbWS_2[EU_ID],0))))</f>
        <v/>
      </c>
      <c r="J790" s="44" t="str">
        <f t="shared" si="25"/>
        <v/>
      </c>
      <c r="K790" s="252" t="str">
        <f>IF(B790="","",IF(ISNA(VLOOKUP(J790,$J$8:K789,1,FALSE)),MAX($K$8:K789)+1,0))</f>
        <v/>
      </c>
      <c r="L790" s="252">
        <f>_xlfn.XLOOKUP(B790,'DEQ TAC List'!$B$3:$B$609,'DEQ TAC List'!$I$3:$I$609,"")</f>
        <v>0</v>
      </c>
    </row>
    <row r="791" spans="1:12" x14ac:dyDescent="0.25">
      <c r="A791" s="51"/>
      <c r="B791" s="195"/>
      <c r="C791" s="192" t="str">
        <f t="shared" si="24"/>
        <v/>
      </c>
      <c r="D791" s="193"/>
      <c r="E791" s="194"/>
      <c r="F791" s="234"/>
      <c r="G791" s="51"/>
      <c r="H791" s="66"/>
      <c r="I791" s="240" t="str">
        <f>IF(A791="",IF(CONCATENATE(B791,C791,D791,E791,F791,G791,H791)="","",ws3_EU_ID_blank),IF(ISERROR(MATCH(A791,tbWS_2[EU_ID],0)),ws3_matching_error_msg,F791*IF(D791="Y",1,1-E791)*INDEX(tbWS_2[Activity],MATCH(A791,tbWS_2[EU_ID],0))))</f>
        <v/>
      </c>
      <c r="J791" s="44" t="str">
        <f t="shared" si="25"/>
        <v/>
      </c>
      <c r="K791" s="252" t="str">
        <f>IF(B791="","",IF(ISNA(VLOOKUP(J791,$J$8:K790,1,FALSE)),MAX($K$8:K790)+1,0))</f>
        <v/>
      </c>
      <c r="L791" s="252">
        <f>_xlfn.XLOOKUP(B791,'DEQ TAC List'!$B$3:$B$609,'DEQ TAC List'!$I$3:$I$609,"")</f>
        <v>0</v>
      </c>
    </row>
    <row r="792" spans="1:12" x14ac:dyDescent="0.25">
      <c r="A792" s="51"/>
      <c r="B792" s="195"/>
      <c r="C792" s="192" t="str">
        <f t="shared" si="24"/>
        <v/>
      </c>
      <c r="D792" s="193"/>
      <c r="E792" s="194"/>
      <c r="F792" s="234"/>
      <c r="G792" s="51"/>
      <c r="H792" s="66"/>
      <c r="I792" s="240" t="str">
        <f>IF(A792="",IF(CONCATENATE(B792,C792,D792,E792,F792,G792,H792)="","",ws3_EU_ID_blank),IF(ISERROR(MATCH(A792,tbWS_2[EU_ID],0)),ws3_matching_error_msg,F792*IF(D792="Y",1,1-E792)*INDEX(tbWS_2[Activity],MATCH(A792,tbWS_2[EU_ID],0))))</f>
        <v/>
      </c>
      <c r="J792" s="44" t="str">
        <f t="shared" si="25"/>
        <v/>
      </c>
      <c r="K792" s="252" t="str">
        <f>IF(B792="","",IF(ISNA(VLOOKUP(J792,$J$8:K791,1,FALSE)),MAX($K$8:K791)+1,0))</f>
        <v/>
      </c>
      <c r="L792" s="252">
        <f>_xlfn.XLOOKUP(B792,'DEQ TAC List'!$B$3:$B$609,'DEQ TAC List'!$I$3:$I$609,"")</f>
        <v>0</v>
      </c>
    </row>
    <row r="793" spans="1:12" x14ac:dyDescent="0.25">
      <c r="A793" s="51"/>
      <c r="B793" s="195"/>
      <c r="C793" s="192" t="str">
        <f t="shared" si="24"/>
        <v/>
      </c>
      <c r="D793" s="193"/>
      <c r="E793" s="194"/>
      <c r="F793" s="234"/>
      <c r="G793" s="51"/>
      <c r="H793" s="66"/>
      <c r="I793" s="240" t="str">
        <f>IF(A793="",IF(CONCATENATE(B793,C793,D793,E793,F793,G793,H793)="","",ws3_EU_ID_blank),IF(ISERROR(MATCH(A793,tbWS_2[EU_ID],0)),ws3_matching_error_msg,F793*IF(D793="Y",1,1-E793)*INDEX(tbWS_2[Activity],MATCH(A793,tbWS_2[EU_ID],0))))</f>
        <v/>
      </c>
      <c r="J793" s="44" t="str">
        <f t="shared" si="25"/>
        <v/>
      </c>
      <c r="K793" s="252" t="str">
        <f>IF(B793="","",IF(ISNA(VLOOKUP(J793,$J$8:K792,1,FALSE)),MAX($K$8:K792)+1,0))</f>
        <v/>
      </c>
      <c r="L793" s="252">
        <f>_xlfn.XLOOKUP(B793,'DEQ TAC List'!$B$3:$B$609,'DEQ TAC List'!$I$3:$I$609,"")</f>
        <v>0</v>
      </c>
    </row>
    <row r="794" spans="1:12" x14ac:dyDescent="0.25">
      <c r="A794" s="51"/>
      <c r="B794" s="195"/>
      <c r="C794" s="192" t="str">
        <f t="shared" si="24"/>
        <v/>
      </c>
      <c r="D794" s="193"/>
      <c r="E794" s="194"/>
      <c r="F794" s="234"/>
      <c r="G794" s="51"/>
      <c r="H794" s="66"/>
      <c r="I794" s="240" t="str">
        <f>IF(A794="",IF(CONCATENATE(B794,C794,D794,E794,F794,G794,H794)="","",ws3_EU_ID_blank),IF(ISERROR(MATCH(A794,tbWS_2[EU_ID],0)),ws3_matching_error_msg,F794*IF(D794="Y",1,1-E794)*INDEX(tbWS_2[Activity],MATCH(A794,tbWS_2[EU_ID],0))))</f>
        <v/>
      </c>
      <c r="J794" s="44" t="str">
        <f t="shared" si="25"/>
        <v/>
      </c>
      <c r="K794" s="252" t="str">
        <f>IF(B794="","",IF(ISNA(VLOOKUP(J794,$J$8:K793,1,FALSE)),MAX($K$8:K793)+1,0))</f>
        <v/>
      </c>
      <c r="L794" s="252">
        <f>_xlfn.XLOOKUP(B794,'DEQ TAC List'!$B$3:$B$609,'DEQ TAC List'!$I$3:$I$609,"")</f>
        <v>0</v>
      </c>
    </row>
    <row r="795" spans="1:12" x14ac:dyDescent="0.25">
      <c r="A795" s="51"/>
      <c r="B795" s="195"/>
      <c r="C795" s="192" t="str">
        <f t="shared" si="24"/>
        <v/>
      </c>
      <c r="D795" s="193"/>
      <c r="E795" s="194"/>
      <c r="F795" s="234"/>
      <c r="G795" s="51"/>
      <c r="H795" s="66"/>
      <c r="I795" s="240" t="str">
        <f>IF(A795="",IF(CONCATENATE(B795,C795,D795,E795,F795,G795,H795)="","",ws3_EU_ID_blank),IF(ISERROR(MATCH(A795,tbWS_2[EU_ID],0)),ws3_matching_error_msg,F795*IF(D795="Y",1,1-E795)*INDEX(tbWS_2[Activity],MATCH(A795,tbWS_2[EU_ID],0))))</f>
        <v/>
      </c>
      <c r="J795" s="44" t="str">
        <f t="shared" si="25"/>
        <v/>
      </c>
      <c r="K795" s="252" t="str">
        <f>IF(B795="","",IF(ISNA(VLOOKUP(J795,$J$8:K794,1,FALSE)),MAX($K$8:K794)+1,0))</f>
        <v/>
      </c>
      <c r="L795" s="252">
        <f>_xlfn.XLOOKUP(B795,'DEQ TAC List'!$B$3:$B$609,'DEQ TAC List'!$I$3:$I$609,"")</f>
        <v>0</v>
      </c>
    </row>
    <row r="796" spans="1:12" x14ac:dyDescent="0.25">
      <c r="A796" s="51"/>
      <c r="B796" s="195"/>
      <c r="C796" s="192" t="str">
        <f t="shared" si="24"/>
        <v/>
      </c>
      <c r="D796" s="193"/>
      <c r="E796" s="194"/>
      <c r="F796" s="234"/>
      <c r="G796" s="51"/>
      <c r="H796" s="66"/>
      <c r="I796" s="240" t="str">
        <f>IF(A796="",IF(CONCATENATE(B796,C796,D796,E796,F796,G796,H796)="","",ws3_EU_ID_blank),IF(ISERROR(MATCH(A796,tbWS_2[EU_ID],0)),ws3_matching_error_msg,F796*IF(D796="Y",1,1-E796)*INDEX(tbWS_2[Activity],MATCH(A796,tbWS_2[EU_ID],0))))</f>
        <v/>
      </c>
      <c r="J796" s="44" t="str">
        <f t="shared" si="25"/>
        <v/>
      </c>
      <c r="K796" s="252" t="str">
        <f>IF(B796="","",IF(ISNA(VLOOKUP(J796,$J$8:K795,1,FALSE)),MAX($K$8:K795)+1,0))</f>
        <v/>
      </c>
      <c r="L796" s="252">
        <f>_xlfn.XLOOKUP(B796,'DEQ TAC List'!$B$3:$B$609,'DEQ TAC List'!$I$3:$I$609,"")</f>
        <v>0</v>
      </c>
    </row>
    <row r="797" spans="1:12" x14ac:dyDescent="0.25">
      <c r="A797" s="51"/>
      <c r="B797" s="195"/>
      <c r="C797" s="192" t="str">
        <f t="shared" si="24"/>
        <v/>
      </c>
      <c r="D797" s="193"/>
      <c r="E797" s="194"/>
      <c r="F797" s="234"/>
      <c r="G797" s="51"/>
      <c r="H797" s="66"/>
      <c r="I797" s="240" t="str">
        <f>IF(A797="",IF(CONCATENATE(B797,C797,D797,E797,F797,G797,H797)="","",ws3_EU_ID_blank),IF(ISERROR(MATCH(A797,tbWS_2[EU_ID],0)),ws3_matching_error_msg,F797*IF(D797="Y",1,1-E797)*INDEX(tbWS_2[Activity],MATCH(A797,tbWS_2[EU_ID],0))))</f>
        <v/>
      </c>
      <c r="J797" s="44" t="str">
        <f t="shared" si="25"/>
        <v/>
      </c>
      <c r="K797" s="252" t="str">
        <f>IF(B797="","",IF(ISNA(VLOOKUP(J797,$J$8:K796,1,FALSE)),MAX($K$8:K796)+1,0))</f>
        <v/>
      </c>
      <c r="L797" s="252">
        <f>_xlfn.XLOOKUP(B797,'DEQ TAC List'!$B$3:$B$609,'DEQ TAC List'!$I$3:$I$609,"")</f>
        <v>0</v>
      </c>
    </row>
    <row r="798" spans="1:12" x14ac:dyDescent="0.25">
      <c r="A798" s="51"/>
      <c r="B798" s="195"/>
      <c r="C798" s="192" t="str">
        <f t="shared" si="24"/>
        <v/>
      </c>
      <c r="D798" s="193"/>
      <c r="E798" s="194"/>
      <c r="F798" s="234"/>
      <c r="G798" s="51"/>
      <c r="H798" s="66"/>
      <c r="I798" s="240" t="str">
        <f>IF(A798="",IF(CONCATENATE(B798,C798,D798,E798,F798,G798,H798)="","",ws3_EU_ID_blank),IF(ISERROR(MATCH(A798,tbWS_2[EU_ID],0)),ws3_matching_error_msg,F798*IF(D798="Y",1,1-E798)*INDEX(tbWS_2[Activity],MATCH(A798,tbWS_2[EU_ID],0))))</f>
        <v/>
      </c>
      <c r="J798" s="44" t="str">
        <f t="shared" si="25"/>
        <v/>
      </c>
      <c r="K798" s="252" t="str">
        <f>IF(B798="","",IF(ISNA(VLOOKUP(J798,$J$8:K797,1,FALSE)),MAX($K$8:K797)+1,0))</f>
        <v/>
      </c>
      <c r="L798" s="252">
        <f>_xlfn.XLOOKUP(B798,'DEQ TAC List'!$B$3:$B$609,'DEQ TAC List'!$I$3:$I$609,"")</f>
        <v>0</v>
      </c>
    </row>
    <row r="799" spans="1:12" x14ac:dyDescent="0.25">
      <c r="A799" s="51"/>
      <c r="B799" s="195"/>
      <c r="C799" s="192" t="str">
        <f t="shared" si="24"/>
        <v/>
      </c>
      <c r="D799" s="193"/>
      <c r="E799" s="194"/>
      <c r="F799" s="234"/>
      <c r="G799" s="51"/>
      <c r="H799" s="66"/>
      <c r="I799" s="240" t="str">
        <f>IF(A799="",IF(CONCATENATE(B799,C799,D799,E799,F799,G799,H799)="","",ws3_EU_ID_blank),IF(ISERROR(MATCH(A799,tbWS_2[EU_ID],0)),ws3_matching_error_msg,F799*IF(D799="Y",1,1-E799)*INDEX(tbWS_2[Activity],MATCH(A799,tbWS_2[EU_ID],0))))</f>
        <v/>
      </c>
      <c r="J799" s="44" t="str">
        <f t="shared" si="25"/>
        <v/>
      </c>
      <c r="K799" s="252" t="str">
        <f>IF(B799="","",IF(ISNA(VLOOKUP(J799,$J$8:K798,1,FALSE)),MAX($K$8:K798)+1,0))</f>
        <v/>
      </c>
      <c r="L799" s="252">
        <f>_xlfn.XLOOKUP(B799,'DEQ TAC List'!$B$3:$B$609,'DEQ TAC List'!$I$3:$I$609,"")</f>
        <v>0</v>
      </c>
    </row>
    <row r="800" spans="1:12" x14ac:dyDescent="0.25">
      <c r="A800" s="51"/>
      <c r="B800" s="195"/>
      <c r="C800" s="192" t="str">
        <f t="shared" si="24"/>
        <v/>
      </c>
      <c r="D800" s="193"/>
      <c r="E800" s="194"/>
      <c r="F800" s="234"/>
      <c r="G800" s="51"/>
      <c r="H800" s="66"/>
      <c r="I800" s="240" t="str">
        <f>IF(A800="",IF(CONCATENATE(B800,C800,D800,E800,F800,G800,H800)="","",ws3_EU_ID_blank),IF(ISERROR(MATCH(A800,tbWS_2[EU_ID],0)),ws3_matching_error_msg,F800*IF(D800="Y",1,1-E800)*INDEX(tbWS_2[Activity],MATCH(A800,tbWS_2[EU_ID],0))))</f>
        <v/>
      </c>
      <c r="J800" s="44" t="str">
        <f t="shared" si="25"/>
        <v/>
      </c>
      <c r="K800" s="252" t="str">
        <f>IF(B800="","",IF(ISNA(VLOOKUP(J800,$J$8:K799,1,FALSE)),MAX($K$8:K799)+1,0))</f>
        <v/>
      </c>
      <c r="L800" s="252">
        <f>_xlfn.XLOOKUP(B800,'DEQ TAC List'!$B$3:$B$609,'DEQ TAC List'!$I$3:$I$609,"")</f>
        <v>0</v>
      </c>
    </row>
    <row r="801" spans="1:12" x14ac:dyDescent="0.25">
      <c r="A801" s="51"/>
      <c r="B801" s="195"/>
      <c r="C801" s="192" t="str">
        <f t="shared" si="24"/>
        <v/>
      </c>
      <c r="D801" s="193"/>
      <c r="E801" s="194"/>
      <c r="F801" s="234"/>
      <c r="G801" s="51"/>
      <c r="H801" s="66"/>
      <c r="I801" s="240" t="str">
        <f>IF(A801="",IF(CONCATENATE(B801,C801,D801,E801,F801,G801,H801)="","",ws3_EU_ID_blank),IF(ISERROR(MATCH(A801,tbWS_2[EU_ID],0)),ws3_matching_error_msg,F801*IF(D801="Y",1,1-E801)*INDEX(tbWS_2[Activity],MATCH(A801,tbWS_2[EU_ID],0))))</f>
        <v/>
      </c>
      <c r="J801" s="44" t="str">
        <f t="shared" si="25"/>
        <v/>
      </c>
      <c r="K801" s="252" t="str">
        <f>IF(B801="","",IF(ISNA(VLOOKUP(J801,$J$8:K800,1,FALSE)),MAX($K$8:K800)+1,0))</f>
        <v/>
      </c>
      <c r="L801" s="252">
        <f>_xlfn.XLOOKUP(B801,'DEQ TAC List'!$B$3:$B$609,'DEQ TAC List'!$I$3:$I$609,"")</f>
        <v>0</v>
      </c>
    </row>
    <row r="802" spans="1:12" x14ac:dyDescent="0.25">
      <c r="A802" s="51"/>
      <c r="B802" s="195"/>
      <c r="C802" s="192" t="str">
        <f t="shared" si="24"/>
        <v/>
      </c>
      <c r="D802" s="193"/>
      <c r="E802" s="194"/>
      <c r="F802" s="234"/>
      <c r="G802" s="51"/>
      <c r="H802" s="66"/>
      <c r="I802" s="240" t="str">
        <f>IF(A802="",IF(CONCATENATE(B802,C802,D802,E802,F802,G802,H802)="","",ws3_EU_ID_blank),IF(ISERROR(MATCH(A802,tbWS_2[EU_ID],0)),ws3_matching_error_msg,F802*IF(D802="Y",1,1-E802)*INDEX(tbWS_2[Activity],MATCH(A802,tbWS_2[EU_ID],0))))</f>
        <v/>
      </c>
      <c r="J802" s="44" t="str">
        <f t="shared" si="25"/>
        <v/>
      </c>
      <c r="K802" s="252" t="str">
        <f>IF(B802="","",IF(ISNA(VLOOKUP(J802,$J$8:K801,1,FALSE)),MAX($K$8:K801)+1,0))</f>
        <v/>
      </c>
      <c r="L802" s="252">
        <f>_xlfn.XLOOKUP(B802,'DEQ TAC List'!$B$3:$B$609,'DEQ TAC List'!$I$3:$I$609,"")</f>
        <v>0</v>
      </c>
    </row>
    <row r="803" spans="1:12" x14ac:dyDescent="0.25">
      <c r="A803" s="51"/>
      <c r="B803" s="195"/>
      <c r="C803" s="192" t="str">
        <f t="shared" si="24"/>
        <v/>
      </c>
      <c r="D803" s="193"/>
      <c r="E803" s="194"/>
      <c r="F803" s="234"/>
      <c r="G803" s="51"/>
      <c r="H803" s="66"/>
      <c r="I803" s="240" t="str">
        <f>IF(A803="",IF(CONCATENATE(B803,C803,D803,E803,F803,G803,H803)="","",ws3_EU_ID_blank),IF(ISERROR(MATCH(A803,tbWS_2[EU_ID],0)),ws3_matching_error_msg,F803*IF(D803="Y",1,1-E803)*INDEX(tbWS_2[Activity],MATCH(A803,tbWS_2[EU_ID],0))))</f>
        <v/>
      </c>
      <c r="J803" s="44" t="str">
        <f t="shared" si="25"/>
        <v/>
      </c>
      <c r="K803" s="252" t="str">
        <f>IF(B803="","",IF(ISNA(VLOOKUP(J803,$J$8:K802,1,FALSE)),MAX($K$8:K802)+1,0))</f>
        <v/>
      </c>
      <c r="L803" s="252">
        <f>_xlfn.XLOOKUP(B803,'DEQ TAC List'!$B$3:$B$609,'DEQ TAC List'!$I$3:$I$609,"")</f>
        <v>0</v>
      </c>
    </row>
    <row r="804" spans="1:12" x14ac:dyDescent="0.25">
      <c r="A804" s="51"/>
      <c r="B804" s="195"/>
      <c r="C804" s="192" t="str">
        <f t="shared" si="24"/>
        <v/>
      </c>
      <c r="D804" s="193"/>
      <c r="E804" s="194"/>
      <c r="F804" s="234"/>
      <c r="G804" s="51"/>
      <c r="H804" s="66"/>
      <c r="I804" s="240" t="str">
        <f>IF(A804="",IF(CONCATENATE(B804,C804,D804,E804,F804,G804,H804)="","",ws3_EU_ID_blank),IF(ISERROR(MATCH(A804,tbWS_2[EU_ID],0)),ws3_matching_error_msg,F804*IF(D804="Y",1,1-E804)*INDEX(tbWS_2[Activity],MATCH(A804,tbWS_2[EU_ID],0))))</f>
        <v/>
      </c>
      <c r="J804" s="44" t="str">
        <f t="shared" si="25"/>
        <v/>
      </c>
      <c r="K804" s="252" t="str">
        <f>IF(B804="","",IF(ISNA(VLOOKUP(J804,$J$8:K803,1,FALSE)),MAX($K$8:K803)+1,0))</f>
        <v/>
      </c>
      <c r="L804" s="252">
        <f>_xlfn.XLOOKUP(B804,'DEQ TAC List'!$B$3:$B$609,'DEQ TAC List'!$I$3:$I$609,"")</f>
        <v>0</v>
      </c>
    </row>
    <row r="805" spans="1:12" x14ac:dyDescent="0.25">
      <c r="A805" s="51"/>
      <c r="B805" s="195"/>
      <c r="C805" s="192" t="str">
        <f t="shared" si="24"/>
        <v/>
      </c>
      <c r="D805" s="193"/>
      <c r="E805" s="194"/>
      <c r="F805" s="234"/>
      <c r="G805" s="51"/>
      <c r="H805" s="66"/>
      <c r="I805" s="240" t="str">
        <f>IF(A805="",IF(CONCATENATE(B805,C805,D805,E805,F805,G805,H805)="","",ws3_EU_ID_blank),IF(ISERROR(MATCH(A805,tbWS_2[EU_ID],0)),ws3_matching_error_msg,F805*IF(D805="Y",1,1-E805)*INDEX(tbWS_2[Activity],MATCH(A805,tbWS_2[EU_ID],0))))</f>
        <v/>
      </c>
      <c r="J805" s="44" t="str">
        <f t="shared" si="25"/>
        <v/>
      </c>
      <c r="K805" s="252" t="str">
        <f>IF(B805="","",IF(ISNA(VLOOKUP(J805,$J$8:K804,1,FALSE)),MAX($K$8:K804)+1,0))</f>
        <v/>
      </c>
      <c r="L805" s="252">
        <f>_xlfn.XLOOKUP(B805,'DEQ TAC List'!$B$3:$B$609,'DEQ TAC List'!$I$3:$I$609,"")</f>
        <v>0</v>
      </c>
    </row>
    <row r="806" spans="1:12" x14ac:dyDescent="0.25">
      <c r="A806" s="51"/>
      <c r="B806" s="195"/>
      <c r="C806" s="192" t="str">
        <f t="shared" si="24"/>
        <v/>
      </c>
      <c r="D806" s="193"/>
      <c r="E806" s="194"/>
      <c r="F806" s="234"/>
      <c r="G806" s="51"/>
      <c r="H806" s="66"/>
      <c r="I806" s="240" t="str">
        <f>IF(A806="",IF(CONCATENATE(B806,C806,D806,E806,F806,G806,H806)="","",ws3_EU_ID_blank),IF(ISERROR(MATCH(A806,tbWS_2[EU_ID],0)),ws3_matching_error_msg,F806*IF(D806="Y",1,1-E806)*INDEX(tbWS_2[Activity],MATCH(A806,tbWS_2[EU_ID],0))))</f>
        <v/>
      </c>
      <c r="J806" s="44" t="str">
        <f t="shared" si="25"/>
        <v/>
      </c>
      <c r="K806" s="252" t="str">
        <f>IF(B806="","",IF(ISNA(VLOOKUP(J806,$J$8:K805,1,FALSE)),MAX($K$8:K805)+1,0))</f>
        <v/>
      </c>
      <c r="L806" s="252">
        <f>_xlfn.XLOOKUP(B806,'DEQ TAC List'!$B$3:$B$609,'DEQ TAC List'!$I$3:$I$609,"")</f>
        <v>0</v>
      </c>
    </row>
    <row r="807" spans="1:12" x14ac:dyDescent="0.25">
      <c r="A807" s="51"/>
      <c r="B807" s="195"/>
      <c r="C807" s="192" t="str">
        <f t="shared" si="24"/>
        <v/>
      </c>
      <c r="D807" s="193"/>
      <c r="E807" s="194"/>
      <c r="F807" s="234"/>
      <c r="G807" s="51"/>
      <c r="H807" s="66"/>
      <c r="I807" s="240" t="str">
        <f>IF(A807="",IF(CONCATENATE(B807,C807,D807,E807,F807,G807,H807)="","",ws3_EU_ID_blank),IF(ISERROR(MATCH(A807,tbWS_2[EU_ID],0)),ws3_matching_error_msg,F807*IF(D807="Y",1,1-E807)*INDEX(tbWS_2[Activity],MATCH(A807,tbWS_2[EU_ID],0))))</f>
        <v/>
      </c>
      <c r="J807" s="44" t="str">
        <f t="shared" si="25"/>
        <v/>
      </c>
      <c r="K807" s="252" t="str">
        <f>IF(B807="","",IF(ISNA(VLOOKUP(J807,$J$8:K806,1,FALSE)),MAX($K$8:K806)+1,0))</f>
        <v/>
      </c>
      <c r="L807" s="252">
        <f>_xlfn.XLOOKUP(B807,'DEQ TAC List'!$B$3:$B$609,'DEQ TAC List'!$I$3:$I$609,"")</f>
        <v>0</v>
      </c>
    </row>
    <row r="808" spans="1:12" x14ac:dyDescent="0.25">
      <c r="A808" s="51"/>
      <c r="B808" s="195"/>
      <c r="C808" s="192" t="str">
        <f t="shared" si="24"/>
        <v/>
      </c>
      <c r="D808" s="193"/>
      <c r="E808" s="194"/>
      <c r="F808" s="234"/>
      <c r="G808" s="51"/>
      <c r="H808" s="66"/>
      <c r="I808" s="240" t="str">
        <f>IF(A808="",IF(CONCATENATE(B808,C808,D808,E808,F808,G808,H808)="","",ws3_EU_ID_blank),IF(ISERROR(MATCH(A808,tbWS_2[EU_ID],0)),ws3_matching_error_msg,F808*IF(D808="Y",1,1-E808)*INDEX(tbWS_2[Activity],MATCH(A808,tbWS_2[EU_ID],0))))</f>
        <v/>
      </c>
      <c r="J808" s="44" t="str">
        <f t="shared" si="25"/>
        <v/>
      </c>
      <c r="K808" s="252" t="str">
        <f>IF(B808="","",IF(ISNA(VLOOKUP(J808,$J$8:K807,1,FALSE)),MAX($K$8:K807)+1,0))</f>
        <v/>
      </c>
      <c r="L808" s="252">
        <f>_xlfn.XLOOKUP(B808,'DEQ TAC List'!$B$3:$B$609,'DEQ TAC List'!$I$3:$I$609,"")</f>
        <v>0</v>
      </c>
    </row>
    <row r="809" spans="1:12" x14ac:dyDescent="0.25">
      <c r="A809" s="51"/>
      <c r="B809" s="195"/>
      <c r="C809" s="192" t="str">
        <f t="shared" si="24"/>
        <v/>
      </c>
      <c r="D809" s="193"/>
      <c r="E809" s="194"/>
      <c r="F809" s="234"/>
      <c r="G809" s="51"/>
      <c r="H809" s="66"/>
      <c r="I809" s="240" t="str">
        <f>IF(A809="",IF(CONCATENATE(B809,C809,D809,E809,F809,G809,H809)="","",ws3_EU_ID_blank),IF(ISERROR(MATCH(A809,tbWS_2[EU_ID],0)),ws3_matching_error_msg,F809*IF(D809="Y",1,1-E809)*INDEX(tbWS_2[Activity],MATCH(A809,tbWS_2[EU_ID],0))))</f>
        <v/>
      </c>
      <c r="J809" s="44" t="str">
        <f t="shared" si="25"/>
        <v/>
      </c>
      <c r="K809" s="252" t="str">
        <f>IF(B809="","",IF(ISNA(VLOOKUP(J809,$J$8:K808,1,FALSE)),MAX($K$8:K808)+1,0))</f>
        <v/>
      </c>
      <c r="L809" s="252">
        <f>_xlfn.XLOOKUP(B809,'DEQ TAC List'!$B$3:$B$609,'DEQ TAC List'!$I$3:$I$609,"")</f>
        <v>0</v>
      </c>
    </row>
    <row r="810" spans="1:12" x14ac:dyDescent="0.25">
      <c r="A810" s="51"/>
      <c r="B810" s="195"/>
      <c r="C810" s="192" t="str">
        <f t="shared" si="24"/>
        <v/>
      </c>
      <c r="D810" s="193"/>
      <c r="E810" s="194"/>
      <c r="F810" s="234"/>
      <c r="G810" s="51"/>
      <c r="H810" s="66"/>
      <c r="I810" s="240" t="str">
        <f>IF(A810="",IF(CONCATENATE(B810,C810,D810,E810,F810,G810,H810)="","",ws3_EU_ID_blank),IF(ISERROR(MATCH(A810,tbWS_2[EU_ID],0)),ws3_matching_error_msg,F810*IF(D810="Y",1,1-E810)*INDEX(tbWS_2[Activity],MATCH(A810,tbWS_2[EU_ID],0))))</f>
        <v/>
      </c>
      <c r="J810" s="44" t="str">
        <f t="shared" si="25"/>
        <v/>
      </c>
      <c r="K810" s="252" t="str">
        <f>IF(B810="","",IF(ISNA(VLOOKUP(J810,$J$8:K809,1,FALSE)),MAX($K$8:K809)+1,0))</f>
        <v/>
      </c>
      <c r="L810" s="252">
        <f>_xlfn.XLOOKUP(B810,'DEQ TAC List'!$B$3:$B$609,'DEQ TAC List'!$I$3:$I$609,"")</f>
        <v>0</v>
      </c>
    </row>
    <row r="811" spans="1:12" x14ac:dyDescent="0.25">
      <c r="A811" s="51"/>
      <c r="B811" s="195"/>
      <c r="C811" s="192" t="str">
        <f t="shared" si="24"/>
        <v/>
      </c>
      <c r="D811" s="193"/>
      <c r="E811" s="194"/>
      <c r="F811" s="234"/>
      <c r="G811" s="51"/>
      <c r="H811" s="66"/>
      <c r="I811" s="240" t="str">
        <f>IF(A811="",IF(CONCATENATE(B811,C811,D811,E811,F811,G811,H811)="","",ws3_EU_ID_blank),IF(ISERROR(MATCH(A811,tbWS_2[EU_ID],0)),ws3_matching_error_msg,F811*IF(D811="Y",1,1-E811)*INDEX(tbWS_2[Activity],MATCH(A811,tbWS_2[EU_ID],0))))</f>
        <v/>
      </c>
      <c r="J811" s="44" t="str">
        <f t="shared" si="25"/>
        <v/>
      </c>
      <c r="K811" s="252" t="str">
        <f>IF(B811="","",IF(ISNA(VLOOKUP(J811,$J$8:K810,1,FALSE)),MAX($K$8:K810)+1,0))</f>
        <v/>
      </c>
      <c r="L811" s="252">
        <f>_xlfn.XLOOKUP(B811,'DEQ TAC List'!$B$3:$B$609,'DEQ TAC List'!$I$3:$I$609,"")</f>
        <v>0</v>
      </c>
    </row>
    <row r="812" spans="1:12" x14ac:dyDescent="0.25">
      <c r="A812" s="51"/>
      <c r="B812" s="195"/>
      <c r="C812" s="192" t="str">
        <f t="shared" si="24"/>
        <v/>
      </c>
      <c r="D812" s="193"/>
      <c r="E812" s="194"/>
      <c r="F812" s="234"/>
      <c r="G812" s="51"/>
      <c r="H812" s="66"/>
      <c r="I812" s="240" t="str">
        <f>IF(A812="",IF(CONCATENATE(B812,C812,D812,E812,F812,G812,H812)="","",ws3_EU_ID_blank),IF(ISERROR(MATCH(A812,tbWS_2[EU_ID],0)),ws3_matching_error_msg,F812*IF(D812="Y",1,1-E812)*INDEX(tbWS_2[Activity],MATCH(A812,tbWS_2[EU_ID],0))))</f>
        <v/>
      </c>
      <c r="J812" s="44" t="str">
        <f t="shared" si="25"/>
        <v/>
      </c>
      <c r="K812" s="252" t="str">
        <f>IF(B812="","",IF(ISNA(VLOOKUP(J812,$J$8:K811,1,FALSE)),MAX($K$8:K811)+1,0))</f>
        <v/>
      </c>
      <c r="L812" s="252">
        <f>_xlfn.XLOOKUP(B812,'DEQ TAC List'!$B$3:$B$609,'DEQ TAC List'!$I$3:$I$609,"")</f>
        <v>0</v>
      </c>
    </row>
    <row r="813" spans="1:12" x14ac:dyDescent="0.25">
      <c r="A813" s="51"/>
      <c r="B813" s="195"/>
      <c r="C813" s="192" t="str">
        <f t="shared" si="24"/>
        <v/>
      </c>
      <c r="D813" s="193"/>
      <c r="E813" s="194"/>
      <c r="F813" s="234"/>
      <c r="G813" s="51"/>
      <c r="H813" s="66"/>
      <c r="I813" s="240" t="str">
        <f>IF(A813="",IF(CONCATENATE(B813,C813,D813,E813,F813,G813,H813)="","",ws3_EU_ID_blank),IF(ISERROR(MATCH(A813,tbWS_2[EU_ID],0)),ws3_matching_error_msg,F813*IF(D813="Y",1,1-E813)*INDEX(tbWS_2[Activity],MATCH(A813,tbWS_2[EU_ID],0))))</f>
        <v/>
      </c>
      <c r="J813" s="44" t="str">
        <f t="shared" si="25"/>
        <v/>
      </c>
      <c r="K813" s="252" t="str">
        <f>IF(B813="","",IF(ISNA(VLOOKUP(J813,$J$8:K812,1,FALSE)),MAX($K$8:K812)+1,0))</f>
        <v/>
      </c>
      <c r="L813" s="252">
        <f>_xlfn.XLOOKUP(B813,'DEQ TAC List'!$B$3:$B$609,'DEQ TAC List'!$I$3:$I$609,"")</f>
        <v>0</v>
      </c>
    </row>
    <row r="814" spans="1:12" x14ac:dyDescent="0.25">
      <c r="A814" s="51"/>
      <c r="B814" s="195"/>
      <c r="C814" s="192" t="str">
        <f t="shared" si="24"/>
        <v/>
      </c>
      <c r="D814" s="193"/>
      <c r="E814" s="194"/>
      <c r="F814" s="234"/>
      <c r="G814" s="51"/>
      <c r="H814" s="66"/>
      <c r="I814" s="240" t="str">
        <f>IF(A814="",IF(CONCATENATE(B814,C814,D814,E814,F814,G814,H814)="","",ws3_EU_ID_blank),IF(ISERROR(MATCH(A814,tbWS_2[EU_ID],0)),ws3_matching_error_msg,F814*IF(D814="Y",1,1-E814)*INDEX(tbWS_2[Activity],MATCH(A814,tbWS_2[EU_ID],0))))</f>
        <v/>
      </c>
      <c r="J814" s="44" t="str">
        <f t="shared" si="25"/>
        <v/>
      </c>
      <c r="K814" s="252" t="str">
        <f>IF(B814="","",IF(ISNA(VLOOKUP(J814,$J$8:K813,1,FALSE)),MAX($K$8:K813)+1,0))</f>
        <v/>
      </c>
      <c r="L814" s="252">
        <f>_xlfn.XLOOKUP(B814,'DEQ TAC List'!$B$3:$B$609,'DEQ TAC List'!$I$3:$I$609,"")</f>
        <v>0</v>
      </c>
    </row>
    <row r="815" spans="1:12" x14ac:dyDescent="0.25">
      <c r="A815" s="51"/>
      <c r="B815" s="195"/>
      <c r="C815" s="192" t="str">
        <f t="shared" si="24"/>
        <v/>
      </c>
      <c r="D815" s="193"/>
      <c r="E815" s="194"/>
      <c r="F815" s="234"/>
      <c r="G815" s="51"/>
      <c r="H815" s="66"/>
      <c r="I815" s="240" t="str">
        <f>IF(A815="",IF(CONCATENATE(B815,C815,D815,E815,F815,G815,H815)="","",ws3_EU_ID_blank),IF(ISERROR(MATCH(A815,tbWS_2[EU_ID],0)),ws3_matching_error_msg,F815*IF(D815="Y",1,1-E815)*INDEX(tbWS_2[Activity],MATCH(A815,tbWS_2[EU_ID],0))))</f>
        <v/>
      </c>
      <c r="J815" s="44" t="str">
        <f t="shared" si="25"/>
        <v/>
      </c>
      <c r="K815" s="252" t="str">
        <f>IF(B815="","",IF(ISNA(VLOOKUP(J815,$J$8:K814,1,FALSE)),MAX($K$8:K814)+1,0))</f>
        <v/>
      </c>
      <c r="L815" s="252">
        <f>_xlfn.XLOOKUP(B815,'DEQ TAC List'!$B$3:$B$609,'DEQ TAC List'!$I$3:$I$609,"")</f>
        <v>0</v>
      </c>
    </row>
    <row r="816" spans="1:12" x14ac:dyDescent="0.25">
      <c r="A816" s="51"/>
      <c r="B816" s="195"/>
      <c r="C816" s="192" t="str">
        <f t="shared" si="24"/>
        <v/>
      </c>
      <c r="D816" s="193"/>
      <c r="E816" s="194"/>
      <c r="F816" s="234"/>
      <c r="G816" s="51"/>
      <c r="H816" s="66"/>
      <c r="I816" s="240" t="str">
        <f>IF(A816="",IF(CONCATENATE(B816,C816,D816,E816,F816,G816,H816)="","",ws3_EU_ID_blank),IF(ISERROR(MATCH(A816,tbWS_2[EU_ID],0)),ws3_matching_error_msg,F816*IF(D816="Y",1,1-E816)*INDEX(tbWS_2[Activity],MATCH(A816,tbWS_2[EU_ID],0))))</f>
        <v/>
      </c>
      <c r="J816" s="44" t="str">
        <f t="shared" si="25"/>
        <v/>
      </c>
      <c r="K816" s="252" t="str">
        <f>IF(B816="","",IF(ISNA(VLOOKUP(J816,$J$8:K815,1,FALSE)),MAX($K$8:K815)+1,0))</f>
        <v/>
      </c>
      <c r="L816" s="252">
        <f>_xlfn.XLOOKUP(B816,'DEQ TAC List'!$B$3:$B$609,'DEQ TAC List'!$I$3:$I$609,"")</f>
        <v>0</v>
      </c>
    </row>
    <row r="817" spans="1:12" x14ac:dyDescent="0.25">
      <c r="A817" s="51"/>
      <c r="B817" s="195"/>
      <c r="C817" s="192" t="str">
        <f t="shared" si="24"/>
        <v/>
      </c>
      <c r="D817" s="193"/>
      <c r="E817" s="194"/>
      <c r="F817" s="234"/>
      <c r="G817" s="51"/>
      <c r="H817" s="66"/>
      <c r="I817" s="240" t="str">
        <f>IF(A817="",IF(CONCATENATE(B817,C817,D817,E817,F817,G817,H817)="","",ws3_EU_ID_blank),IF(ISERROR(MATCH(A817,tbWS_2[EU_ID],0)),ws3_matching_error_msg,F817*IF(D817="Y",1,1-E817)*INDEX(tbWS_2[Activity],MATCH(A817,tbWS_2[EU_ID],0))))</f>
        <v/>
      </c>
      <c r="J817" s="44" t="str">
        <f t="shared" si="25"/>
        <v/>
      </c>
      <c r="K817" s="252" t="str">
        <f>IF(B817="","",IF(ISNA(VLOOKUP(J817,$J$8:K816,1,FALSE)),MAX($K$8:K816)+1,0))</f>
        <v/>
      </c>
      <c r="L817" s="252">
        <f>_xlfn.XLOOKUP(B817,'DEQ TAC List'!$B$3:$B$609,'DEQ TAC List'!$I$3:$I$609,"")</f>
        <v>0</v>
      </c>
    </row>
    <row r="818" spans="1:12" x14ac:dyDescent="0.25">
      <c r="A818" s="51"/>
      <c r="B818" s="195"/>
      <c r="C818" s="192" t="str">
        <f t="shared" ref="C818:C881" si="26">IFERROR(INDEX(chemical_names,MATCH(TEXT(B818,"0"),CAS_numbers,0)),"")</f>
        <v/>
      </c>
      <c r="D818" s="193"/>
      <c r="E818" s="194"/>
      <c r="F818" s="234"/>
      <c r="G818" s="51"/>
      <c r="H818" s="66"/>
      <c r="I818" s="240" t="str">
        <f>IF(A818="",IF(CONCATENATE(B818,C818,D818,E818,F818,G818,H818)="","",ws3_EU_ID_blank),IF(ISERROR(MATCH(A818,tbWS_2[EU_ID],0)),ws3_matching_error_msg,F818*IF(D818="Y",1,1-E818)*INDEX(tbWS_2[Activity],MATCH(A818,tbWS_2[EU_ID],0))))</f>
        <v/>
      </c>
      <c r="J818" s="44" t="str">
        <f t="shared" ref="J818:J881" si="27">IF(AND(B818="",C818=""),"",IFERROR(IF(OR(B818="",B818="No CAS"),INDEX(sequence_IDs,MATCH(C818,chemical_names,0)),INDEX(sequence_IDs,MATCH(B818,CAS_numbers,0))),"?"))</f>
        <v/>
      </c>
      <c r="K818" s="252" t="str">
        <f>IF(B818="","",IF(ISNA(VLOOKUP(J818,$J$8:K817,1,FALSE)),MAX($K$8:K817)+1,0))</f>
        <v/>
      </c>
      <c r="L818" s="252">
        <f>_xlfn.XLOOKUP(B818,'DEQ TAC List'!$B$3:$B$609,'DEQ TAC List'!$I$3:$I$609,"")</f>
        <v>0</v>
      </c>
    </row>
    <row r="819" spans="1:12" x14ac:dyDescent="0.25">
      <c r="A819" s="51"/>
      <c r="B819" s="195"/>
      <c r="C819" s="192" t="str">
        <f t="shared" si="26"/>
        <v/>
      </c>
      <c r="D819" s="193"/>
      <c r="E819" s="194"/>
      <c r="F819" s="234"/>
      <c r="G819" s="51"/>
      <c r="H819" s="66"/>
      <c r="I819" s="240" t="str">
        <f>IF(A819="",IF(CONCATENATE(B819,C819,D819,E819,F819,G819,H819)="","",ws3_EU_ID_blank),IF(ISERROR(MATCH(A819,tbWS_2[EU_ID],0)),ws3_matching_error_msg,F819*IF(D819="Y",1,1-E819)*INDEX(tbWS_2[Activity],MATCH(A819,tbWS_2[EU_ID],0))))</f>
        <v/>
      </c>
      <c r="J819" s="44" t="str">
        <f t="shared" si="27"/>
        <v/>
      </c>
      <c r="K819" s="252" t="str">
        <f>IF(B819="","",IF(ISNA(VLOOKUP(J819,$J$8:K818,1,FALSE)),MAX($K$8:K818)+1,0))</f>
        <v/>
      </c>
      <c r="L819" s="252">
        <f>_xlfn.XLOOKUP(B819,'DEQ TAC List'!$B$3:$B$609,'DEQ TAC List'!$I$3:$I$609,"")</f>
        <v>0</v>
      </c>
    </row>
    <row r="820" spans="1:12" x14ac:dyDescent="0.25">
      <c r="A820" s="51"/>
      <c r="B820" s="195"/>
      <c r="C820" s="192" t="str">
        <f t="shared" si="26"/>
        <v/>
      </c>
      <c r="D820" s="193"/>
      <c r="E820" s="194"/>
      <c r="F820" s="234"/>
      <c r="G820" s="51"/>
      <c r="H820" s="66"/>
      <c r="I820" s="240" t="str">
        <f>IF(A820="",IF(CONCATENATE(B820,C820,D820,E820,F820,G820,H820)="","",ws3_EU_ID_blank),IF(ISERROR(MATCH(A820,tbWS_2[EU_ID],0)),ws3_matching_error_msg,F820*IF(D820="Y",1,1-E820)*INDEX(tbWS_2[Activity],MATCH(A820,tbWS_2[EU_ID],0))))</f>
        <v/>
      </c>
      <c r="J820" s="44" t="str">
        <f t="shared" si="27"/>
        <v/>
      </c>
      <c r="K820" s="252" t="str">
        <f>IF(B820="","",IF(ISNA(VLOOKUP(J820,$J$8:K819,1,FALSE)),MAX($K$8:K819)+1,0))</f>
        <v/>
      </c>
      <c r="L820" s="252">
        <f>_xlfn.XLOOKUP(B820,'DEQ TAC List'!$B$3:$B$609,'DEQ TAC List'!$I$3:$I$609,"")</f>
        <v>0</v>
      </c>
    </row>
    <row r="821" spans="1:12" x14ac:dyDescent="0.25">
      <c r="A821" s="51"/>
      <c r="B821" s="195"/>
      <c r="C821" s="192" t="str">
        <f t="shared" si="26"/>
        <v/>
      </c>
      <c r="D821" s="193"/>
      <c r="E821" s="194"/>
      <c r="F821" s="234"/>
      <c r="G821" s="51"/>
      <c r="H821" s="66"/>
      <c r="I821" s="240" t="str">
        <f>IF(A821="",IF(CONCATENATE(B821,C821,D821,E821,F821,G821,H821)="","",ws3_EU_ID_blank),IF(ISERROR(MATCH(A821,tbWS_2[EU_ID],0)),ws3_matching_error_msg,F821*IF(D821="Y",1,1-E821)*INDEX(tbWS_2[Activity],MATCH(A821,tbWS_2[EU_ID],0))))</f>
        <v/>
      </c>
      <c r="J821" s="44" t="str">
        <f t="shared" si="27"/>
        <v/>
      </c>
      <c r="K821" s="252" t="str">
        <f>IF(B821="","",IF(ISNA(VLOOKUP(J821,$J$8:K820,1,FALSE)),MAX($K$8:K820)+1,0))</f>
        <v/>
      </c>
      <c r="L821" s="252">
        <f>_xlfn.XLOOKUP(B821,'DEQ TAC List'!$B$3:$B$609,'DEQ TAC List'!$I$3:$I$609,"")</f>
        <v>0</v>
      </c>
    </row>
    <row r="822" spans="1:12" x14ac:dyDescent="0.25">
      <c r="A822" s="51"/>
      <c r="B822" s="195"/>
      <c r="C822" s="192" t="str">
        <f t="shared" si="26"/>
        <v/>
      </c>
      <c r="D822" s="193"/>
      <c r="E822" s="194"/>
      <c r="F822" s="234"/>
      <c r="G822" s="51"/>
      <c r="H822" s="66"/>
      <c r="I822" s="240" t="str">
        <f>IF(A822="",IF(CONCATENATE(B822,C822,D822,E822,F822,G822,H822)="","",ws3_EU_ID_blank),IF(ISERROR(MATCH(A822,tbWS_2[EU_ID],0)),ws3_matching_error_msg,F822*IF(D822="Y",1,1-E822)*INDEX(tbWS_2[Activity],MATCH(A822,tbWS_2[EU_ID],0))))</f>
        <v/>
      </c>
      <c r="J822" s="44" t="str">
        <f t="shared" si="27"/>
        <v/>
      </c>
      <c r="K822" s="252" t="str">
        <f>IF(B822="","",IF(ISNA(VLOOKUP(J822,$J$8:K821,1,FALSE)),MAX($K$8:K821)+1,0))</f>
        <v/>
      </c>
      <c r="L822" s="252">
        <f>_xlfn.XLOOKUP(B822,'DEQ TAC List'!$B$3:$B$609,'DEQ TAC List'!$I$3:$I$609,"")</f>
        <v>0</v>
      </c>
    </row>
    <row r="823" spans="1:12" x14ac:dyDescent="0.25">
      <c r="A823" s="51"/>
      <c r="B823" s="195"/>
      <c r="C823" s="192" t="str">
        <f t="shared" si="26"/>
        <v/>
      </c>
      <c r="D823" s="193"/>
      <c r="E823" s="194"/>
      <c r="F823" s="234"/>
      <c r="G823" s="51"/>
      <c r="H823" s="66"/>
      <c r="I823" s="240" t="str">
        <f>IF(A823="",IF(CONCATENATE(B823,C823,D823,E823,F823,G823,H823)="","",ws3_EU_ID_blank),IF(ISERROR(MATCH(A823,tbWS_2[EU_ID],0)),ws3_matching_error_msg,F823*IF(D823="Y",1,1-E823)*INDEX(tbWS_2[Activity],MATCH(A823,tbWS_2[EU_ID],0))))</f>
        <v/>
      </c>
      <c r="J823" s="44" t="str">
        <f t="shared" si="27"/>
        <v/>
      </c>
      <c r="K823" s="252" t="str">
        <f>IF(B823="","",IF(ISNA(VLOOKUP(J823,$J$8:K822,1,FALSE)),MAX($K$8:K822)+1,0))</f>
        <v/>
      </c>
      <c r="L823" s="252">
        <f>_xlfn.XLOOKUP(B823,'DEQ TAC List'!$B$3:$B$609,'DEQ TAC List'!$I$3:$I$609,"")</f>
        <v>0</v>
      </c>
    </row>
    <row r="824" spans="1:12" x14ac:dyDescent="0.25">
      <c r="A824" s="51"/>
      <c r="B824" s="195"/>
      <c r="C824" s="192" t="str">
        <f t="shared" si="26"/>
        <v/>
      </c>
      <c r="D824" s="193"/>
      <c r="E824" s="194"/>
      <c r="F824" s="234"/>
      <c r="G824" s="51"/>
      <c r="H824" s="66"/>
      <c r="I824" s="240" t="str">
        <f>IF(A824="",IF(CONCATENATE(B824,C824,D824,E824,F824,G824,H824)="","",ws3_EU_ID_blank),IF(ISERROR(MATCH(A824,tbWS_2[EU_ID],0)),ws3_matching_error_msg,F824*IF(D824="Y",1,1-E824)*INDEX(tbWS_2[Activity],MATCH(A824,tbWS_2[EU_ID],0))))</f>
        <v/>
      </c>
      <c r="J824" s="44" t="str">
        <f t="shared" si="27"/>
        <v/>
      </c>
      <c r="K824" s="252" t="str">
        <f>IF(B824="","",IF(ISNA(VLOOKUP(J824,$J$8:K823,1,FALSE)),MAX($K$8:K823)+1,0))</f>
        <v/>
      </c>
      <c r="L824" s="252">
        <f>_xlfn.XLOOKUP(B824,'DEQ TAC List'!$B$3:$B$609,'DEQ TAC List'!$I$3:$I$609,"")</f>
        <v>0</v>
      </c>
    </row>
    <row r="825" spans="1:12" x14ac:dyDescent="0.25">
      <c r="A825" s="51"/>
      <c r="B825" s="195"/>
      <c r="C825" s="192" t="str">
        <f t="shared" si="26"/>
        <v/>
      </c>
      <c r="D825" s="193"/>
      <c r="E825" s="194"/>
      <c r="F825" s="234"/>
      <c r="G825" s="51"/>
      <c r="H825" s="66"/>
      <c r="I825" s="240" t="str">
        <f>IF(A825="",IF(CONCATENATE(B825,C825,D825,E825,F825,G825,H825)="","",ws3_EU_ID_blank),IF(ISERROR(MATCH(A825,tbWS_2[EU_ID],0)),ws3_matching_error_msg,F825*IF(D825="Y",1,1-E825)*INDEX(tbWS_2[Activity],MATCH(A825,tbWS_2[EU_ID],0))))</f>
        <v/>
      </c>
      <c r="J825" s="44" t="str">
        <f t="shared" si="27"/>
        <v/>
      </c>
      <c r="K825" s="252" t="str">
        <f>IF(B825="","",IF(ISNA(VLOOKUP(J825,$J$8:K824,1,FALSE)),MAX($K$8:K824)+1,0))</f>
        <v/>
      </c>
      <c r="L825" s="252">
        <f>_xlfn.XLOOKUP(B825,'DEQ TAC List'!$B$3:$B$609,'DEQ TAC List'!$I$3:$I$609,"")</f>
        <v>0</v>
      </c>
    </row>
    <row r="826" spans="1:12" x14ac:dyDescent="0.25">
      <c r="A826" s="51"/>
      <c r="B826" s="195"/>
      <c r="C826" s="192" t="str">
        <f t="shared" si="26"/>
        <v/>
      </c>
      <c r="D826" s="193"/>
      <c r="E826" s="194"/>
      <c r="F826" s="234"/>
      <c r="G826" s="51"/>
      <c r="H826" s="66"/>
      <c r="I826" s="240" t="str">
        <f>IF(A826="",IF(CONCATENATE(B826,C826,D826,E826,F826,G826,H826)="","",ws3_EU_ID_blank),IF(ISERROR(MATCH(A826,tbWS_2[EU_ID],0)),ws3_matching_error_msg,F826*IF(D826="Y",1,1-E826)*INDEX(tbWS_2[Activity],MATCH(A826,tbWS_2[EU_ID],0))))</f>
        <v/>
      </c>
      <c r="J826" s="44" t="str">
        <f t="shared" si="27"/>
        <v/>
      </c>
      <c r="K826" s="252" t="str">
        <f>IF(B826="","",IF(ISNA(VLOOKUP(J826,$J$8:K825,1,FALSE)),MAX($K$8:K825)+1,0))</f>
        <v/>
      </c>
      <c r="L826" s="252">
        <f>_xlfn.XLOOKUP(B826,'DEQ TAC List'!$B$3:$B$609,'DEQ TAC List'!$I$3:$I$609,"")</f>
        <v>0</v>
      </c>
    </row>
    <row r="827" spans="1:12" x14ac:dyDescent="0.25">
      <c r="A827" s="51"/>
      <c r="B827" s="195"/>
      <c r="C827" s="192" t="str">
        <f t="shared" si="26"/>
        <v/>
      </c>
      <c r="D827" s="193"/>
      <c r="E827" s="194"/>
      <c r="F827" s="234"/>
      <c r="G827" s="51"/>
      <c r="H827" s="66"/>
      <c r="I827" s="240" t="str">
        <f>IF(A827="",IF(CONCATENATE(B827,C827,D827,E827,F827,G827,H827)="","",ws3_EU_ID_blank),IF(ISERROR(MATCH(A827,tbWS_2[EU_ID],0)),ws3_matching_error_msg,F827*IF(D827="Y",1,1-E827)*INDEX(tbWS_2[Activity],MATCH(A827,tbWS_2[EU_ID],0))))</f>
        <v/>
      </c>
      <c r="J827" s="44" t="str">
        <f t="shared" si="27"/>
        <v/>
      </c>
      <c r="K827" s="252" t="str">
        <f>IF(B827="","",IF(ISNA(VLOOKUP(J827,$J$8:K826,1,FALSE)),MAX($K$8:K826)+1,0))</f>
        <v/>
      </c>
      <c r="L827" s="252">
        <f>_xlfn.XLOOKUP(B827,'DEQ TAC List'!$B$3:$B$609,'DEQ TAC List'!$I$3:$I$609,"")</f>
        <v>0</v>
      </c>
    </row>
    <row r="828" spans="1:12" x14ac:dyDescent="0.25">
      <c r="A828" s="51"/>
      <c r="B828" s="195"/>
      <c r="C828" s="192" t="str">
        <f t="shared" si="26"/>
        <v/>
      </c>
      <c r="D828" s="193"/>
      <c r="E828" s="194"/>
      <c r="F828" s="234"/>
      <c r="G828" s="51"/>
      <c r="H828" s="66"/>
      <c r="I828" s="240" t="str">
        <f>IF(A828="",IF(CONCATENATE(B828,C828,D828,E828,F828,G828,H828)="","",ws3_EU_ID_blank),IF(ISERROR(MATCH(A828,tbWS_2[EU_ID],0)),ws3_matching_error_msg,F828*IF(D828="Y",1,1-E828)*INDEX(tbWS_2[Activity],MATCH(A828,tbWS_2[EU_ID],0))))</f>
        <v/>
      </c>
      <c r="J828" s="44" t="str">
        <f t="shared" si="27"/>
        <v/>
      </c>
      <c r="K828" s="252" t="str">
        <f>IF(B828="","",IF(ISNA(VLOOKUP(J828,$J$8:K827,1,FALSE)),MAX($K$8:K827)+1,0))</f>
        <v/>
      </c>
      <c r="L828" s="252">
        <f>_xlfn.XLOOKUP(B828,'DEQ TAC List'!$B$3:$B$609,'DEQ TAC List'!$I$3:$I$609,"")</f>
        <v>0</v>
      </c>
    </row>
    <row r="829" spans="1:12" x14ac:dyDescent="0.25">
      <c r="A829" s="51"/>
      <c r="B829" s="195"/>
      <c r="C829" s="192" t="str">
        <f t="shared" si="26"/>
        <v/>
      </c>
      <c r="D829" s="193"/>
      <c r="E829" s="194"/>
      <c r="F829" s="234"/>
      <c r="G829" s="51"/>
      <c r="H829" s="66"/>
      <c r="I829" s="240" t="str">
        <f>IF(A829="",IF(CONCATENATE(B829,C829,D829,E829,F829,G829,H829)="","",ws3_EU_ID_blank),IF(ISERROR(MATCH(A829,tbWS_2[EU_ID],0)),ws3_matching_error_msg,F829*IF(D829="Y",1,1-E829)*INDEX(tbWS_2[Activity],MATCH(A829,tbWS_2[EU_ID],0))))</f>
        <v/>
      </c>
      <c r="J829" s="44" t="str">
        <f t="shared" si="27"/>
        <v/>
      </c>
      <c r="K829" s="252" t="str">
        <f>IF(B829="","",IF(ISNA(VLOOKUP(J829,$J$8:K828,1,FALSE)),MAX($K$8:K828)+1,0))</f>
        <v/>
      </c>
      <c r="L829" s="252">
        <f>_xlfn.XLOOKUP(B829,'DEQ TAC List'!$B$3:$B$609,'DEQ TAC List'!$I$3:$I$609,"")</f>
        <v>0</v>
      </c>
    </row>
    <row r="830" spans="1:12" x14ac:dyDescent="0.25">
      <c r="A830" s="51"/>
      <c r="B830" s="195"/>
      <c r="C830" s="192" t="str">
        <f t="shared" si="26"/>
        <v/>
      </c>
      <c r="D830" s="193"/>
      <c r="E830" s="194"/>
      <c r="F830" s="234"/>
      <c r="G830" s="51"/>
      <c r="H830" s="66"/>
      <c r="I830" s="240" t="str">
        <f>IF(A830="",IF(CONCATENATE(B830,C830,D830,E830,F830,G830,H830)="","",ws3_EU_ID_blank),IF(ISERROR(MATCH(A830,tbWS_2[EU_ID],0)),ws3_matching_error_msg,F830*IF(D830="Y",1,1-E830)*INDEX(tbWS_2[Activity],MATCH(A830,tbWS_2[EU_ID],0))))</f>
        <v/>
      </c>
      <c r="J830" s="44" t="str">
        <f t="shared" si="27"/>
        <v/>
      </c>
      <c r="K830" s="252" t="str">
        <f>IF(B830="","",IF(ISNA(VLOOKUP(J830,$J$8:K829,1,FALSE)),MAX($K$8:K829)+1,0))</f>
        <v/>
      </c>
      <c r="L830" s="252">
        <f>_xlfn.XLOOKUP(B830,'DEQ TAC List'!$B$3:$B$609,'DEQ TAC List'!$I$3:$I$609,"")</f>
        <v>0</v>
      </c>
    </row>
    <row r="831" spans="1:12" x14ac:dyDescent="0.25">
      <c r="A831" s="51"/>
      <c r="B831" s="195"/>
      <c r="C831" s="192" t="str">
        <f t="shared" si="26"/>
        <v/>
      </c>
      <c r="D831" s="193"/>
      <c r="E831" s="194"/>
      <c r="F831" s="234"/>
      <c r="G831" s="51"/>
      <c r="H831" s="66"/>
      <c r="I831" s="240" t="str">
        <f>IF(A831="",IF(CONCATENATE(B831,C831,D831,E831,F831,G831,H831)="","",ws3_EU_ID_blank),IF(ISERROR(MATCH(A831,tbWS_2[EU_ID],0)),ws3_matching_error_msg,F831*IF(D831="Y",1,1-E831)*INDEX(tbWS_2[Activity],MATCH(A831,tbWS_2[EU_ID],0))))</f>
        <v/>
      </c>
      <c r="J831" s="44" t="str">
        <f t="shared" si="27"/>
        <v/>
      </c>
      <c r="K831" s="252" t="str">
        <f>IF(B831="","",IF(ISNA(VLOOKUP(J831,$J$8:K830,1,FALSE)),MAX($K$8:K830)+1,0))</f>
        <v/>
      </c>
      <c r="L831" s="252">
        <f>_xlfn.XLOOKUP(B831,'DEQ TAC List'!$B$3:$B$609,'DEQ TAC List'!$I$3:$I$609,"")</f>
        <v>0</v>
      </c>
    </row>
    <row r="832" spans="1:12" x14ac:dyDescent="0.25">
      <c r="A832" s="51"/>
      <c r="B832" s="195"/>
      <c r="C832" s="192" t="str">
        <f t="shared" si="26"/>
        <v/>
      </c>
      <c r="D832" s="193"/>
      <c r="E832" s="194"/>
      <c r="F832" s="234"/>
      <c r="G832" s="51"/>
      <c r="H832" s="66"/>
      <c r="I832" s="240" t="str">
        <f>IF(A832="",IF(CONCATENATE(B832,C832,D832,E832,F832,G832,H832)="","",ws3_EU_ID_blank),IF(ISERROR(MATCH(A832,tbWS_2[EU_ID],0)),ws3_matching_error_msg,F832*IF(D832="Y",1,1-E832)*INDEX(tbWS_2[Activity],MATCH(A832,tbWS_2[EU_ID],0))))</f>
        <v/>
      </c>
      <c r="J832" s="44" t="str">
        <f t="shared" si="27"/>
        <v/>
      </c>
      <c r="K832" s="252" t="str">
        <f>IF(B832="","",IF(ISNA(VLOOKUP(J832,$J$8:K831,1,FALSE)),MAX($K$8:K831)+1,0))</f>
        <v/>
      </c>
      <c r="L832" s="252">
        <f>_xlfn.XLOOKUP(B832,'DEQ TAC List'!$B$3:$B$609,'DEQ TAC List'!$I$3:$I$609,"")</f>
        <v>0</v>
      </c>
    </row>
    <row r="833" spans="1:12" x14ac:dyDescent="0.25">
      <c r="A833" s="51"/>
      <c r="B833" s="195"/>
      <c r="C833" s="192" t="str">
        <f t="shared" si="26"/>
        <v/>
      </c>
      <c r="D833" s="193"/>
      <c r="E833" s="194"/>
      <c r="F833" s="234"/>
      <c r="G833" s="51"/>
      <c r="H833" s="66"/>
      <c r="I833" s="240" t="str">
        <f>IF(A833="",IF(CONCATENATE(B833,C833,D833,E833,F833,G833,H833)="","",ws3_EU_ID_blank),IF(ISERROR(MATCH(A833,tbWS_2[EU_ID],0)),ws3_matching_error_msg,F833*IF(D833="Y",1,1-E833)*INDEX(tbWS_2[Activity],MATCH(A833,tbWS_2[EU_ID],0))))</f>
        <v/>
      </c>
      <c r="J833" s="44" t="str">
        <f t="shared" si="27"/>
        <v/>
      </c>
      <c r="K833" s="252" t="str">
        <f>IF(B833="","",IF(ISNA(VLOOKUP(J833,$J$8:K832,1,FALSE)),MAX($K$8:K832)+1,0))</f>
        <v/>
      </c>
      <c r="L833" s="252">
        <f>_xlfn.XLOOKUP(B833,'DEQ TAC List'!$B$3:$B$609,'DEQ TAC List'!$I$3:$I$609,"")</f>
        <v>0</v>
      </c>
    </row>
    <row r="834" spans="1:12" x14ac:dyDescent="0.25">
      <c r="A834" s="51"/>
      <c r="B834" s="195"/>
      <c r="C834" s="192" t="str">
        <f t="shared" si="26"/>
        <v/>
      </c>
      <c r="D834" s="193"/>
      <c r="E834" s="194"/>
      <c r="F834" s="234"/>
      <c r="G834" s="51"/>
      <c r="H834" s="66"/>
      <c r="I834" s="240" t="str">
        <f>IF(A834="",IF(CONCATENATE(B834,C834,D834,E834,F834,G834,H834)="","",ws3_EU_ID_blank),IF(ISERROR(MATCH(A834,tbWS_2[EU_ID],0)),ws3_matching_error_msg,F834*IF(D834="Y",1,1-E834)*INDEX(tbWS_2[Activity],MATCH(A834,tbWS_2[EU_ID],0))))</f>
        <v/>
      </c>
      <c r="J834" s="44" t="str">
        <f t="shared" si="27"/>
        <v/>
      </c>
      <c r="K834" s="252" t="str">
        <f>IF(B834="","",IF(ISNA(VLOOKUP(J834,$J$8:K833,1,FALSE)),MAX($K$8:K833)+1,0))</f>
        <v/>
      </c>
      <c r="L834" s="252">
        <f>_xlfn.XLOOKUP(B834,'DEQ TAC List'!$B$3:$B$609,'DEQ TAC List'!$I$3:$I$609,"")</f>
        <v>0</v>
      </c>
    </row>
    <row r="835" spans="1:12" x14ac:dyDescent="0.25">
      <c r="A835" s="51"/>
      <c r="B835" s="195"/>
      <c r="C835" s="192" t="str">
        <f t="shared" si="26"/>
        <v/>
      </c>
      <c r="D835" s="193"/>
      <c r="E835" s="194"/>
      <c r="F835" s="234"/>
      <c r="G835" s="51"/>
      <c r="H835" s="66"/>
      <c r="I835" s="240" t="str">
        <f>IF(A835="",IF(CONCATENATE(B835,C835,D835,E835,F835,G835,H835)="","",ws3_EU_ID_blank),IF(ISERROR(MATCH(A835,tbWS_2[EU_ID],0)),ws3_matching_error_msg,F835*IF(D835="Y",1,1-E835)*INDEX(tbWS_2[Activity],MATCH(A835,tbWS_2[EU_ID],0))))</f>
        <v/>
      </c>
      <c r="J835" s="44" t="str">
        <f t="shared" si="27"/>
        <v/>
      </c>
      <c r="K835" s="252" t="str">
        <f>IF(B835="","",IF(ISNA(VLOOKUP(J835,$J$8:K834,1,FALSE)),MAX($K$8:K834)+1,0))</f>
        <v/>
      </c>
      <c r="L835" s="252">
        <f>_xlfn.XLOOKUP(B835,'DEQ TAC List'!$B$3:$B$609,'DEQ TAC List'!$I$3:$I$609,"")</f>
        <v>0</v>
      </c>
    </row>
    <row r="836" spans="1:12" x14ac:dyDescent="0.25">
      <c r="A836" s="51"/>
      <c r="B836" s="195"/>
      <c r="C836" s="192" t="str">
        <f t="shared" si="26"/>
        <v/>
      </c>
      <c r="D836" s="193"/>
      <c r="E836" s="194"/>
      <c r="F836" s="234"/>
      <c r="G836" s="51"/>
      <c r="H836" s="66"/>
      <c r="I836" s="240" t="str">
        <f>IF(A836="",IF(CONCATENATE(B836,C836,D836,E836,F836,G836,H836)="","",ws3_EU_ID_blank),IF(ISERROR(MATCH(A836,tbWS_2[EU_ID],0)),ws3_matching_error_msg,F836*IF(D836="Y",1,1-E836)*INDEX(tbWS_2[Activity],MATCH(A836,tbWS_2[EU_ID],0))))</f>
        <v/>
      </c>
      <c r="J836" s="44" t="str">
        <f t="shared" si="27"/>
        <v/>
      </c>
      <c r="K836" s="252" t="str">
        <f>IF(B836="","",IF(ISNA(VLOOKUP(J836,$J$8:K835,1,FALSE)),MAX($K$8:K835)+1,0))</f>
        <v/>
      </c>
      <c r="L836" s="252">
        <f>_xlfn.XLOOKUP(B836,'DEQ TAC List'!$B$3:$B$609,'DEQ TAC List'!$I$3:$I$609,"")</f>
        <v>0</v>
      </c>
    </row>
    <row r="837" spans="1:12" x14ac:dyDescent="0.25">
      <c r="A837" s="51"/>
      <c r="B837" s="195"/>
      <c r="C837" s="192" t="str">
        <f t="shared" si="26"/>
        <v/>
      </c>
      <c r="D837" s="193"/>
      <c r="E837" s="194"/>
      <c r="F837" s="234"/>
      <c r="G837" s="51"/>
      <c r="H837" s="66"/>
      <c r="I837" s="240" t="str">
        <f>IF(A837="",IF(CONCATENATE(B837,C837,D837,E837,F837,G837,H837)="","",ws3_EU_ID_blank),IF(ISERROR(MATCH(A837,tbWS_2[EU_ID],0)),ws3_matching_error_msg,F837*IF(D837="Y",1,1-E837)*INDEX(tbWS_2[Activity],MATCH(A837,tbWS_2[EU_ID],0))))</f>
        <v/>
      </c>
      <c r="J837" s="44" t="str">
        <f t="shared" si="27"/>
        <v/>
      </c>
      <c r="K837" s="252" t="str">
        <f>IF(B837="","",IF(ISNA(VLOOKUP(J837,$J$8:K836,1,FALSE)),MAX($K$8:K836)+1,0))</f>
        <v/>
      </c>
      <c r="L837" s="252">
        <f>_xlfn.XLOOKUP(B837,'DEQ TAC List'!$B$3:$B$609,'DEQ TAC List'!$I$3:$I$609,"")</f>
        <v>0</v>
      </c>
    </row>
    <row r="838" spans="1:12" x14ac:dyDescent="0.25">
      <c r="A838" s="51"/>
      <c r="B838" s="195"/>
      <c r="C838" s="192" t="str">
        <f t="shared" si="26"/>
        <v/>
      </c>
      <c r="D838" s="193"/>
      <c r="E838" s="194"/>
      <c r="F838" s="234"/>
      <c r="G838" s="51"/>
      <c r="H838" s="66"/>
      <c r="I838" s="240" t="str">
        <f>IF(A838="",IF(CONCATENATE(B838,C838,D838,E838,F838,G838,H838)="","",ws3_EU_ID_blank),IF(ISERROR(MATCH(A838,tbWS_2[EU_ID],0)),ws3_matching_error_msg,F838*IF(D838="Y",1,1-E838)*INDEX(tbWS_2[Activity],MATCH(A838,tbWS_2[EU_ID],0))))</f>
        <v/>
      </c>
      <c r="J838" s="44" t="str">
        <f t="shared" si="27"/>
        <v/>
      </c>
      <c r="K838" s="252" t="str">
        <f>IF(B838="","",IF(ISNA(VLOOKUP(J838,$J$8:K837,1,FALSE)),MAX($K$8:K837)+1,0))</f>
        <v/>
      </c>
      <c r="L838" s="252">
        <f>_xlfn.XLOOKUP(B838,'DEQ TAC List'!$B$3:$B$609,'DEQ TAC List'!$I$3:$I$609,"")</f>
        <v>0</v>
      </c>
    </row>
    <row r="839" spans="1:12" x14ac:dyDescent="0.25">
      <c r="A839" s="51"/>
      <c r="B839" s="195"/>
      <c r="C839" s="192" t="str">
        <f t="shared" si="26"/>
        <v/>
      </c>
      <c r="D839" s="193"/>
      <c r="E839" s="194"/>
      <c r="F839" s="234"/>
      <c r="G839" s="51"/>
      <c r="H839" s="66"/>
      <c r="I839" s="240" t="str">
        <f>IF(A839="",IF(CONCATENATE(B839,C839,D839,E839,F839,G839,H839)="","",ws3_EU_ID_blank),IF(ISERROR(MATCH(A839,tbWS_2[EU_ID],0)),ws3_matching_error_msg,F839*IF(D839="Y",1,1-E839)*INDEX(tbWS_2[Activity],MATCH(A839,tbWS_2[EU_ID],0))))</f>
        <v/>
      </c>
      <c r="J839" s="44" t="str">
        <f t="shared" si="27"/>
        <v/>
      </c>
      <c r="K839" s="252" t="str">
        <f>IF(B839="","",IF(ISNA(VLOOKUP(J839,$J$8:K838,1,FALSE)),MAX($K$8:K838)+1,0))</f>
        <v/>
      </c>
      <c r="L839" s="252">
        <f>_xlfn.XLOOKUP(B839,'DEQ TAC List'!$B$3:$B$609,'DEQ TAC List'!$I$3:$I$609,"")</f>
        <v>0</v>
      </c>
    </row>
    <row r="840" spans="1:12" x14ac:dyDescent="0.25">
      <c r="A840" s="51"/>
      <c r="B840" s="195"/>
      <c r="C840" s="192" t="str">
        <f t="shared" si="26"/>
        <v/>
      </c>
      <c r="D840" s="193"/>
      <c r="E840" s="194"/>
      <c r="F840" s="234"/>
      <c r="G840" s="51"/>
      <c r="H840" s="66"/>
      <c r="I840" s="240" t="str">
        <f>IF(A840="",IF(CONCATENATE(B840,C840,D840,E840,F840,G840,H840)="","",ws3_EU_ID_blank),IF(ISERROR(MATCH(A840,tbWS_2[EU_ID],0)),ws3_matching_error_msg,F840*IF(D840="Y",1,1-E840)*INDEX(tbWS_2[Activity],MATCH(A840,tbWS_2[EU_ID],0))))</f>
        <v/>
      </c>
      <c r="J840" s="44" t="str">
        <f t="shared" si="27"/>
        <v/>
      </c>
      <c r="K840" s="252" t="str">
        <f>IF(B840="","",IF(ISNA(VLOOKUP(J840,$J$8:K839,1,FALSE)),MAX($K$8:K839)+1,0))</f>
        <v/>
      </c>
      <c r="L840" s="252">
        <f>_xlfn.XLOOKUP(B840,'DEQ TAC List'!$B$3:$B$609,'DEQ TAC List'!$I$3:$I$609,"")</f>
        <v>0</v>
      </c>
    </row>
    <row r="841" spans="1:12" x14ac:dyDescent="0.25">
      <c r="A841" s="51"/>
      <c r="B841" s="195"/>
      <c r="C841" s="192" t="str">
        <f t="shared" si="26"/>
        <v/>
      </c>
      <c r="D841" s="193"/>
      <c r="E841" s="194"/>
      <c r="F841" s="234"/>
      <c r="G841" s="51"/>
      <c r="H841" s="66"/>
      <c r="I841" s="240" t="str">
        <f>IF(A841="",IF(CONCATENATE(B841,C841,D841,E841,F841,G841,H841)="","",ws3_EU_ID_blank),IF(ISERROR(MATCH(A841,tbWS_2[EU_ID],0)),ws3_matching_error_msg,F841*IF(D841="Y",1,1-E841)*INDEX(tbWS_2[Activity],MATCH(A841,tbWS_2[EU_ID],0))))</f>
        <v/>
      </c>
      <c r="J841" s="44" t="str">
        <f t="shared" si="27"/>
        <v/>
      </c>
      <c r="K841" s="252" t="str">
        <f>IF(B841="","",IF(ISNA(VLOOKUP(J841,$J$8:K840,1,FALSE)),MAX($K$8:K840)+1,0))</f>
        <v/>
      </c>
      <c r="L841" s="252">
        <f>_xlfn.XLOOKUP(B841,'DEQ TAC List'!$B$3:$B$609,'DEQ TAC List'!$I$3:$I$609,"")</f>
        <v>0</v>
      </c>
    </row>
    <row r="842" spans="1:12" x14ac:dyDescent="0.25">
      <c r="A842" s="51"/>
      <c r="B842" s="195"/>
      <c r="C842" s="192" t="str">
        <f t="shared" si="26"/>
        <v/>
      </c>
      <c r="D842" s="193"/>
      <c r="E842" s="194"/>
      <c r="F842" s="234"/>
      <c r="G842" s="51"/>
      <c r="H842" s="66"/>
      <c r="I842" s="240" t="str">
        <f>IF(A842="",IF(CONCATENATE(B842,C842,D842,E842,F842,G842,H842)="","",ws3_EU_ID_blank),IF(ISERROR(MATCH(A842,tbWS_2[EU_ID],0)),ws3_matching_error_msg,F842*IF(D842="Y",1,1-E842)*INDEX(tbWS_2[Activity],MATCH(A842,tbWS_2[EU_ID],0))))</f>
        <v/>
      </c>
      <c r="J842" s="44" t="str">
        <f t="shared" si="27"/>
        <v/>
      </c>
      <c r="K842" s="252" t="str">
        <f>IF(B842="","",IF(ISNA(VLOOKUP(J842,$J$8:K841,1,FALSE)),MAX($K$8:K841)+1,0))</f>
        <v/>
      </c>
      <c r="L842" s="252">
        <f>_xlfn.XLOOKUP(B842,'DEQ TAC List'!$B$3:$B$609,'DEQ TAC List'!$I$3:$I$609,"")</f>
        <v>0</v>
      </c>
    </row>
    <row r="843" spans="1:12" x14ac:dyDescent="0.25">
      <c r="A843" s="51"/>
      <c r="B843" s="195"/>
      <c r="C843" s="192" t="str">
        <f t="shared" si="26"/>
        <v/>
      </c>
      <c r="D843" s="193"/>
      <c r="E843" s="194"/>
      <c r="F843" s="234"/>
      <c r="G843" s="51"/>
      <c r="H843" s="66"/>
      <c r="I843" s="240" t="str">
        <f>IF(A843="",IF(CONCATENATE(B843,C843,D843,E843,F843,G843,H843)="","",ws3_EU_ID_blank),IF(ISERROR(MATCH(A843,tbWS_2[EU_ID],0)),ws3_matching_error_msg,F843*IF(D843="Y",1,1-E843)*INDEX(tbWS_2[Activity],MATCH(A843,tbWS_2[EU_ID],0))))</f>
        <v/>
      </c>
      <c r="J843" s="44" t="str">
        <f t="shared" si="27"/>
        <v/>
      </c>
      <c r="K843" s="252" t="str">
        <f>IF(B843="","",IF(ISNA(VLOOKUP(J843,$J$8:K842,1,FALSE)),MAX($K$8:K842)+1,0))</f>
        <v/>
      </c>
      <c r="L843" s="252">
        <f>_xlfn.XLOOKUP(B843,'DEQ TAC List'!$B$3:$B$609,'DEQ TAC List'!$I$3:$I$609,"")</f>
        <v>0</v>
      </c>
    </row>
    <row r="844" spans="1:12" x14ac:dyDescent="0.25">
      <c r="A844" s="51"/>
      <c r="B844" s="195"/>
      <c r="C844" s="192" t="str">
        <f t="shared" si="26"/>
        <v/>
      </c>
      <c r="D844" s="193"/>
      <c r="E844" s="194"/>
      <c r="F844" s="234"/>
      <c r="G844" s="51"/>
      <c r="H844" s="66"/>
      <c r="I844" s="240" t="str">
        <f>IF(A844="",IF(CONCATENATE(B844,C844,D844,E844,F844,G844,H844)="","",ws3_EU_ID_blank),IF(ISERROR(MATCH(A844,tbWS_2[EU_ID],0)),ws3_matching_error_msg,F844*IF(D844="Y",1,1-E844)*INDEX(tbWS_2[Activity],MATCH(A844,tbWS_2[EU_ID],0))))</f>
        <v/>
      </c>
      <c r="J844" s="44" t="str">
        <f t="shared" si="27"/>
        <v/>
      </c>
      <c r="K844" s="252" t="str">
        <f>IF(B844="","",IF(ISNA(VLOOKUP(J844,$J$8:K843,1,FALSE)),MAX($K$8:K843)+1,0))</f>
        <v/>
      </c>
      <c r="L844" s="252">
        <f>_xlfn.XLOOKUP(B844,'DEQ TAC List'!$B$3:$B$609,'DEQ TAC List'!$I$3:$I$609,"")</f>
        <v>0</v>
      </c>
    </row>
    <row r="845" spans="1:12" x14ac:dyDescent="0.25">
      <c r="A845" s="51"/>
      <c r="B845" s="195"/>
      <c r="C845" s="192" t="str">
        <f t="shared" si="26"/>
        <v/>
      </c>
      <c r="D845" s="193"/>
      <c r="E845" s="194"/>
      <c r="F845" s="234"/>
      <c r="G845" s="51"/>
      <c r="H845" s="66"/>
      <c r="I845" s="240" t="str">
        <f>IF(A845="",IF(CONCATENATE(B845,C845,D845,E845,F845,G845,H845)="","",ws3_EU_ID_blank),IF(ISERROR(MATCH(A845,tbWS_2[EU_ID],0)),ws3_matching_error_msg,F845*IF(D845="Y",1,1-E845)*INDEX(tbWS_2[Activity],MATCH(A845,tbWS_2[EU_ID],0))))</f>
        <v/>
      </c>
      <c r="J845" s="44" t="str">
        <f t="shared" si="27"/>
        <v/>
      </c>
      <c r="K845" s="252" t="str">
        <f>IF(B845="","",IF(ISNA(VLOOKUP(J845,$J$8:K844,1,FALSE)),MAX($K$8:K844)+1,0))</f>
        <v/>
      </c>
      <c r="L845" s="252">
        <f>_xlfn.XLOOKUP(B845,'DEQ TAC List'!$B$3:$B$609,'DEQ TAC List'!$I$3:$I$609,"")</f>
        <v>0</v>
      </c>
    </row>
    <row r="846" spans="1:12" x14ac:dyDescent="0.25">
      <c r="A846" s="51"/>
      <c r="B846" s="195"/>
      <c r="C846" s="192" t="str">
        <f t="shared" si="26"/>
        <v/>
      </c>
      <c r="D846" s="193"/>
      <c r="E846" s="194"/>
      <c r="F846" s="234"/>
      <c r="G846" s="51"/>
      <c r="H846" s="66"/>
      <c r="I846" s="240" t="str">
        <f>IF(A846="",IF(CONCATENATE(B846,C846,D846,E846,F846,G846,H846)="","",ws3_EU_ID_blank),IF(ISERROR(MATCH(A846,tbWS_2[EU_ID],0)),ws3_matching_error_msg,F846*IF(D846="Y",1,1-E846)*INDEX(tbWS_2[Activity],MATCH(A846,tbWS_2[EU_ID],0))))</f>
        <v/>
      </c>
      <c r="J846" s="44" t="str">
        <f t="shared" si="27"/>
        <v/>
      </c>
      <c r="K846" s="252" t="str">
        <f>IF(B846="","",IF(ISNA(VLOOKUP(J846,$J$8:K845,1,FALSE)),MAX($K$8:K845)+1,0))</f>
        <v/>
      </c>
      <c r="L846" s="252">
        <f>_xlfn.XLOOKUP(B846,'DEQ TAC List'!$B$3:$B$609,'DEQ TAC List'!$I$3:$I$609,"")</f>
        <v>0</v>
      </c>
    </row>
    <row r="847" spans="1:12" x14ac:dyDescent="0.25">
      <c r="A847" s="51"/>
      <c r="B847" s="195"/>
      <c r="C847" s="192" t="str">
        <f t="shared" si="26"/>
        <v/>
      </c>
      <c r="D847" s="193"/>
      <c r="E847" s="194"/>
      <c r="F847" s="234"/>
      <c r="G847" s="51"/>
      <c r="H847" s="66"/>
      <c r="I847" s="240" t="str">
        <f>IF(A847="",IF(CONCATENATE(B847,C847,D847,E847,F847,G847,H847)="","",ws3_EU_ID_blank),IF(ISERROR(MATCH(A847,tbWS_2[EU_ID],0)),ws3_matching_error_msg,F847*IF(D847="Y",1,1-E847)*INDEX(tbWS_2[Activity],MATCH(A847,tbWS_2[EU_ID],0))))</f>
        <v/>
      </c>
      <c r="J847" s="44" t="str">
        <f t="shared" si="27"/>
        <v/>
      </c>
      <c r="K847" s="252" t="str">
        <f>IF(B847="","",IF(ISNA(VLOOKUP(J847,$J$8:K846,1,FALSE)),MAX($K$8:K846)+1,0))</f>
        <v/>
      </c>
      <c r="L847" s="252">
        <f>_xlfn.XLOOKUP(B847,'DEQ TAC List'!$B$3:$B$609,'DEQ TAC List'!$I$3:$I$609,"")</f>
        <v>0</v>
      </c>
    </row>
    <row r="848" spans="1:12" x14ac:dyDescent="0.25">
      <c r="A848" s="51"/>
      <c r="B848" s="195"/>
      <c r="C848" s="192" t="str">
        <f t="shared" si="26"/>
        <v/>
      </c>
      <c r="D848" s="193"/>
      <c r="E848" s="194"/>
      <c r="F848" s="234"/>
      <c r="G848" s="51"/>
      <c r="H848" s="66"/>
      <c r="I848" s="240" t="str">
        <f>IF(A848="",IF(CONCATENATE(B848,C848,D848,E848,F848,G848,H848)="","",ws3_EU_ID_blank),IF(ISERROR(MATCH(A848,tbWS_2[EU_ID],0)),ws3_matching_error_msg,F848*IF(D848="Y",1,1-E848)*INDEX(tbWS_2[Activity],MATCH(A848,tbWS_2[EU_ID],0))))</f>
        <v/>
      </c>
      <c r="J848" s="44" t="str">
        <f t="shared" si="27"/>
        <v/>
      </c>
      <c r="K848" s="252" t="str">
        <f>IF(B848="","",IF(ISNA(VLOOKUP(J848,$J$8:K847,1,FALSE)),MAX($K$8:K847)+1,0))</f>
        <v/>
      </c>
      <c r="L848" s="252">
        <f>_xlfn.XLOOKUP(B848,'DEQ TAC List'!$B$3:$B$609,'DEQ TAC List'!$I$3:$I$609,"")</f>
        <v>0</v>
      </c>
    </row>
    <row r="849" spans="1:12" x14ac:dyDescent="0.25">
      <c r="A849" s="51"/>
      <c r="B849" s="195"/>
      <c r="C849" s="192" t="str">
        <f t="shared" si="26"/>
        <v/>
      </c>
      <c r="D849" s="193"/>
      <c r="E849" s="194"/>
      <c r="F849" s="234"/>
      <c r="G849" s="51"/>
      <c r="H849" s="66"/>
      <c r="I849" s="240" t="str">
        <f>IF(A849="",IF(CONCATENATE(B849,C849,D849,E849,F849,G849,H849)="","",ws3_EU_ID_blank),IF(ISERROR(MATCH(A849,tbWS_2[EU_ID],0)),ws3_matching_error_msg,F849*IF(D849="Y",1,1-E849)*INDEX(tbWS_2[Activity],MATCH(A849,tbWS_2[EU_ID],0))))</f>
        <v/>
      </c>
      <c r="J849" s="44" t="str">
        <f t="shared" si="27"/>
        <v/>
      </c>
      <c r="K849" s="252" t="str">
        <f>IF(B849="","",IF(ISNA(VLOOKUP(J849,$J$8:K848,1,FALSE)),MAX($K$8:K848)+1,0))</f>
        <v/>
      </c>
      <c r="L849" s="252">
        <f>_xlfn.XLOOKUP(B849,'DEQ TAC List'!$B$3:$B$609,'DEQ TAC List'!$I$3:$I$609,"")</f>
        <v>0</v>
      </c>
    </row>
    <row r="850" spans="1:12" x14ac:dyDescent="0.25">
      <c r="A850" s="51"/>
      <c r="B850" s="195"/>
      <c r="C850" s="192" t="str">
        <f t="shared" si="26"/>
        <v/>
      </c>
      <c r="D850" s="193"/>
      <c r="E850" s="194"/>
      <c r="F850" s="234"/>
      <c r="G850" s="51"/>
      <c r="H850" s="66"/>
      <c r="I850" s="240" t="str">
        <f>IF(A850="",IF(CONCATENATE(B850,C850,D850,E850,F850,G850,H850)="","",ws3_EU_ID_blank),IF(ISERROR(MATCH(A850,tbWS_2[EU_ID],0)),ws3_matching_error_msg,F850*IF(D850="Y",1,1-E850)*INDEX(tbWS_2[Activity],MATCH(A850,tbWS_2[EU_ID],0))))</f>
        <v/>
      </c>
      <c r="J850" s="44" t="str">
        <f t="shared" si="27"/>
        <v/>
      </c>
      <c r="K850" s="252" t="str">
        <f>IF(B850="","",IF(ISNA(VLOOKUP(J850,$J$8:K849,1,FALSE)),MAX($K$8:K849)+1,0))</f>
        <v/>
      </c>
      <c r="L850" s="252">
        <f>_xlfn.XLOOKUP(B850,'DEQ TAC List'!$B$3:$B$609,'DEQ TAC List'!$I$3:$I$609,"")</f>
        <v>0</v>
      </c>
    </row>
    <row r="851" spans="1:12" x14ac:dyDescent="0.25">
      <c r="A851" s="51"/>
      <c r="B851" s="195"/>
      <c r="C851" s="192" t="str">
        <f t="shared" si="26"/>
        <v/>
      </c>
      <c r="D851" s="193"/>
      <c r="E851" s="194"/>
      <c r="F851" s="234"/>
      <c r="G851" s="51"/>
      <c r="H851" s="66"/>
      <c r="I851" s="240" t="str">
        <f>IF(A851="",IF(CONCATENATE(B851,C851,D851,E851,F851,G851,H851)="","",ws3_EU_ID_blank),IF(ISERROR(MATCH(A851,tbWS_2[EU_ID],0)),ws3_matching_error_msg,F851*IF(D851="Y",1,1-E851)*INDEX(tbWS_2[Activity],MATCH(A851,tbWS_2[EU_ID],0))))</f>
        <v/>
      </c>
      <c r="J851" s="44" t="str">
        <f t="shared" si="27"/>
        <v/>
      </c>
      <c r="K851" s="252" t="str">
        <f>IF(B851="","",IF(ISNA(VLOOKUP(J851,$J$8:K850,1,FALSE)),MAX($K$8:K850)+1,0))</f>
        <v/>
      </c>
      <c r="L851" s="252">
        <f>_xlfn.XLOOKUP(B851,'DEQ TAC List'!$B$3:$B$609,'DEQ TAC List'!$I$3:$I$609,"")</f>
        <v>0</v>
      </c>
    </row>
    <row r="852" spans="1:12" x14ac:dyDescent="0.25">
      <c r="A852" s="51"/>
      <c r="B852" s="195"/>
      <c r="C852" s="192" t="str">
        <f t="shared" si="26"/>
        <v/>
      </c>
      <c r="D852" s="193"/>
      <c r="E852" s="194"/>
      <c r="F852" s="234"/>
      <c r="G852" s="51"/>
      <c r="H852" s="66"/>
      <c r="I852" s="240" t="str">
        <f>IF(A852="",IF(CONCATENATE(B852,C852,D852,E852,F852,G852,H852)="","",ws3_EU_ID_blank),IF(ISERROR(MATCH(A852,tbWS_2[EU_ID],0)),ws3_matching_error_msg,F852*IF(D852="Y",1,1-E852)*INDEX(tbWS_2[Activity],MATCH(A852,tbWS_2[EU_ID],0))))</f>
        <v/>
      </c>
      <c r="J852" s="44" t="str">
        <f t="shared" si="27"/>
        <v/>
      </c>
      <c r="K852" s="252" t="str">
        <f>IF(B852="","",IF(ISNA(VLOOKUP(J852,$J$8:K851,1,FALSE)),MAX($K$8:K851)+1,0))</f>
        <v/>
      </c>
      <c r="L852" s="252">
        <f>_xlfn.XLOOKUP(B852,'DEQ TAC List'!$B$3:$B$609,'DEQ TAC List'!$I$3:$I$609,"")</f>
        <v>0</v>
      </c>
    </row>
    <row r="853" spans="1:12" x14ac:dyDescent="0.25">
      <c r="A853" s="51"/>
      <c r="B853" s="195"/>
      <c r="C853" s="192" t="str">
        <f t="shared" si="26"/>
        <v/>
      </c>
      <c r="D853" s="193"/>
      <c r="E853" s="194"/>
      <c r="F853" s="234"/>
      <c r="G853" s="51"/>
      <c r="H853" s="66"/>
      <c r="I853" s="240" t="str">
        <f>IF(A853="",IF(CONCATENATE(B853,C853,D853,E853,F853,G853,H853)="","",ws3_EU_ID_blank),IF(ISERROR(MATCH(A853,tbWS_2[EU_ID],0)),ws3_matching_error_msg,F853*IF(D853="Y",1,1-E853)*INDEX(tbWS_2[Activity],MATCH(A853,tbWS_2[EU_ID],0))))</f>
        <v/>
      </c>
      <c r="J853" s="44" t="str">
        <f t="shared" si="27"/>
        <v/>
      </c>
      <c r="K853" s="252" t="str">
        <f>IF(B853="","",IF(ISNA(VLOOKUP(J853,$J$8:K852,1,FALSE)),MAX($K$8:K852)+1,0))</f>
        <v/>
      </c>
      <c r="L853" s="252">
        <f>_xlfn.XLOOKUP(B853,'DEQ TAC List'!$B$3:$B$609,'DEQ TAC List'!$I$3:$I$609,"")</f>
        <v>0</v>
      </c>
    </row>
    <row r="854" spans="1:12" x14ac:dyDescent="0.25">
      <c r="A854" s="51"/>
      <c r="B854" s="195"/>
      <c r="C854" s="192" t="str">
        <f t="shared" si="26"/>
        <v/>
      </c>
      <c r="D854" s="193"/>
      <c r="E854" s="194"/>
      <c r="F854" s="234"/>
      <c r="G854" s="51"/>
      <c r="H854" s="66"/>
      <c r="I854" s="240" t="str">
        <f>IF(A854="",IF(CONCATENATE(B854,C854,D854,E854,F854,G854,H854)="","",ws3_EU_ID_blank),IF(ISERROR(MATCH(A854,tbWS_2[EU_ID],0)),ws3_matching_error_msg,F854*IF(D854="Y",1,1-E854)*INDEX(tbWS_2[Activity],MATCH(A854,tbWS_2[EU_ID],0))))</f>
        <v/>
      </c>
      <c r="J854" s="44" t="str">
        <f t="shared" si="27"/>
        <v/>
      </c>
      <c r="K854" s="252" t="str">
        <f>IF(B854="","",IF(ISNA(VLOOKUP(J854,$J$8:K853,1,FALSE)),MAX($K$8:K853)+1,0))</f>
        <v/>
      </c>
      <c r="L854" s="252">
        <f>_xlfn.XLOOKUP(B854,'DEQ TAC List'!$B$3:$B$609,'DEQ TAC List'!$I$3:$I$609,"")</f>
        <v>0</v>
      </c>
    </row>
    <row r="855" spans="1:12" x14ac:dyDescent="0.25">
      <c r="A855" s="51"/>
      <c r="B855" s="195"/>
      <c r="C855" s="192" t="str">
        <f t="shared" si="26"/>
        <v/>
      </c>
      <c r="D855" s="193"/>
      <c r="E855" s="194"/>
      <c r="F855" s="234"/>
      <c r="G855" s="51"/>
      <c r="H855" s="66"/>
      <c r="I855" s="240" t="str">
        <f>IF(A855="",IF(CONCATENATE(B855,C855,D855,E855,F855,G855,H855)="","",ws3_EU_ID_blank),IF(ISERROR(MATCH(A855,tbWS_2[EU_ID],0)),ws3_matching_error_msg,F855*IF(D855="Y",1,1-E855)*INDEX(tbWS_2[Activity],MATCH(A855,tbWS_2[EU_ID],0))))</f>
        <v/>
      </c>
      <c r="J855" s="44" t="str">
        <f t="shared" si="27"/>
        <v/>
      </c>
      <c r="K855" s="252" t="str">
        <f>IF(B855="","",IF(ISNA(VLOOKUP(J855,$J$8:K854,1,FALSE)),MAX($K$8:K854)+1,0))</f>
        <v/>
      </c>
      <c r="L855" s="252">
        <f>_xlfn.XLOOKUP(B855,'DEQ TAC List'!$B$3:$B$609,'DEQ TAC List'!$I$3:$I$609,"")</f>
        <v>0</v>
      </c>
    </row>
    <row r="856" spans="1:12" x14ac:dyDescent="0.25">
      <c r="A856" s="51"/>
      <c r="B856" s="195"/>
      <c r="C856" s="192" t="str">
        <f t="shared" si="26"/>
        <v/>
      </c>
      <c r="D856" s="193"/>
      <c r="E856" s="194"/>
      <c r="F856" s="234"/>
      <c r="G856" s="51"/>
      <c r="H856" s="66"/>
      <c r="I856" s="240" t="str">
        <f>IF(A856="",IF(CONCATENATE(B856,C856,D856,E856,F856,G856,H856)="","",ws3_EU_ID_blank),IF(ISERROR(MATCH(A856,tbWS_2[EU_ID],0)),ws3_matching_error_msg,F856*IF(D856="Y",1,1-E856)*INDEX(tbWS_2[Activity],MATCH(A856,tbWS_2[EU_ID],0))))</f>
        <v/>
      </c>
      <c r="J856" s="44" t="str">
        <f t="shared" si="27"/>
        <v/>
      </c>
      <c r="K856" s="252" t="str">
        <f>IF(B856="","",IF(ISNA(VLOOKUP(J856,$J$8:K855,1,FALSE)),MAX($K$8:K855)+1,0))</f>
        <v/>
      </c>
      <c r="L856" s="252">
        <f>_xlfn.XLOOKUP(B856,'DEQ TAC List'!$B$3:$B$609,'DEQ TAC List'!$I$3:$I$609,"")</f>
        <v>0</v>
      </c>
    </row>
    <row r="857" spans="1:12" x14ac:dyDescent="0.25">
      <c r="A857" s="51"/>
      <c r="B857" s="195"/>
      <c r="C857" s="192" t="str">
        <f t="shared" si="26"/>
        <v/>
      </c>
      <c r="D857" s="193"/>
      <c r="E857" s="194"/>
      <c r="F857" s="234"/>
      <c r="G857" s="51"/>
      <c r="H857" s="66"/>
      <c r="I857" s="240" t="str">
        <f>IF(A857="",IF(CONCATENATE(B857,C857,D857,E857,F857,G857,H857)="","",ws3_EU_ID_blank),IF(ISERROR(MATCH(A857,tbWS_2[EU_ID],0)),ws3_matching_error_msg,F857*IF(D857="Y",1,1-E857)*INDEX(tbWS_2[Activity],MATCH(A857,tbWS_2[EU_ID],0))))</f>
        <v/>
      </c>
      <c r="J857" s="44" t="str">
        <f t="shared" si="27"/>
        <v/>
      </c>
      <c r="K857" s="252" t="str">
        <f>IF(B857="","",IF(ISNA(VLOOKUP(J857,$J$8:K856,1,FALSE)),MAX($K$8:K856)+1,0))</f>
        <v/>
      </c>
      <c r="L857" s="252">
        <f>_xlfn.XLOOKUP(B857,'DEQ TAC List'!$B$3:$B$609,'DEQ TAC List'!$I$3:$I$609,"")</f>
        <v>0</v>
      </c>
    </row>
    <row r="858" spans="1:12" x14ac:dyDescent="0.25">
      <c r="A858" s="51"/>
      <c r="B858" s="195"/>
      <c r="C858" s="192" t="str">
        <f t="shared" si="26"/>
        <v/>
      </c>
      <c r="D858" s="193"/>
      <c r="E858" s="194"/>
      <c r="F858" s="234"/>
      <c r="G858" s="51"/>
      <c r="H858" s="66"/>
      <c r="I858" s="240" t="str">
        <f>IF(A858="",IF(CONCATENATE(B858,C858,D858,E858,F858,G858,H858)="","",ws3_EU_ID_blank),IF(ISERROR(MATCH(A858,tbWS_2[EU_ID],0)),ws3_matching_error_msg,F858*IF(D858="Y",1,1-E858)*INDEX(tbWS_2[Activity],MATCH(A858,tbWS_2[EU_ID],0))))</f>
        <v/>
      </c>
      <c r="J858" s="44" t="str">
        <f t="shared" si="27"/>
        <v/>
      </c>
      <c r="K858" s="252" t="str">
        <f>IF(B858="","",IF(ISNA(VLOOKUP(J858,$J$8:K857,1,FALSE)),MAX($K$8:K857)+1,0))</f>
        <v/>
      </c>
      <c r="L858" s="252">
        <f>_xlfn.XLOOKUP(B858,'DEQ TAC List'!$B$3:$B$609,'DEQ TAC List'!$I$3:$I$609,"")</f>
        <v>0</v>
      </c>
    </row>
    <row r="859" spans="1:12" x14ac:dyDescent="0.25">
      <c r="A859" s="51"/>
      <c r="B859" s="195"/>
      <c r="C859" s="192" t="str">
        <f t="shared" si="26"/>
        <v/>
      </c>
      <c r="D859" s="193"/>
      <c r="E859" s="194"/>
      <c r="F859" s="234"/>
      <c r="G859" s="51"/>
      <c r="H859" s="66"/>
      <c r="I859" s="240" t="str">
        <f>IF(A859="",IF(CONCATENATE(B859,C859,D859,E859,F859,G859,H859)="","",ws3_EU_ID_blank),IF(ISERROR(MATCH(A859,tbWS_2[EU_ID],0)),ws3_matching_error_msg,F859*IF(D859="Y",1,1-E859)*INDEX(tbWS_2[Activity],MATCH(A859,tbWS_2[EU_ID],0))))</f>
        <v/>
      </c>
      <c r="J859" s="44" t="str">
        <f t="shared" si="27"/>
        <v/>
      </c>
      <c r="K859" s="252" t="str">
        <f>IF(B859="","",IF(ISNA(VLOOKUP(J859,$J$8:K858,1,FALSE)),MAX($K$8:K858)+1,0))</f>
        <v/>
      </c>
      <c r="L859" s="252">
        <f>_xlfn.XLOOKUP(B859,'DEQ TAC List'!$B$3:$B$609,'DEQ TAC List'!$I$3:$I$609,"")</f>
        <v>0</v>
      </c>
    </row>
    <row r="860" spans="1:12" x14ac:dyDescent="0.25">
      <c r="A860" s="51"/>
      <c r="B860" s="195"/>
      <c r="C860" s="192" t="str">
        <f t="shared" si="26"/>
        <v/>
      </c>
      <c r="D860" s="193"/>
      <c r="E860" s="194"/>
      <c r="F860" s="234"/>
      <c r="G860" s="51"/>
      <c r="H860" s="66"/>
      <c r="I860" s="240" t="str">
        <f>IF(A860="",IF(CONCATENATE(B860,C860,D860,E860,F860,G860,H860)="","",ws3_EU_ID_blank),IF(ISERROR(MATCH(A860,tbWS_2[EU_ID],0)),ws3_matching_error_msg,F860*IF(D860="Y",1,1-E860)*INDEX(tbWS_2[Activity],MATCH(A860,tbWS_2[EU_ID],0))))</f>
        <v/>
      </c>
      <c r="J860" s="44" t="str">
        <f t="shared" si="27"/>
        <v/>
      </c>
      <c r="K860" s="252" t="str">
        <f>IF(B860="","",IF(ISNA(VLOOKUP(J860,$J$8:K859,1,FALSE)),MAX($K$8:K859)+1,0))</f>
        <v/>
      </c>
      <c r="L860" s="252">
        <f>_xlfn.XLOOKUP(B860,'DEQ TAC List'!$B$3:$B$609,'DEQ TAC List'!$I$3:$I$609,"")</f>
        <v>0</v>
      </c>
    </row>
    <row r="861" spans="1:12" x14ac:dyDescent="0.25">
      <c r="A861" s="51"/>
      <c r="B861" s="195"/>
      <c r="C861" s="192" t="str">
        <f t="shared" si="26"/>
        <v/>
      </c>
      <c r="D861" s="193"/>
      <c r="E861" s="194"/>
      <c r="F861" s="234"/>
      <c r="G861" s="51"/>
      <c r="H861" s="66"/>
      <c r="I861" s="240" t="str">
        <f>IF(A861="",IF(CONCATENATE(B861,C861,D861,E861,F861,G861,H861)="","",ws3_EU_ID_blank),IF(ISERROR(MATCH(A861,tbWS_2[EU_ID],0)),ws3_matching_error_msg,F861*IF(D861="Y",1,1-E861)*INDEX(tbWS_2[Activity],MATCH(A861,tbWS_2[EU_ID],0))))</f>
        <v/>
      </c>
      <c r="J861" s="44" t="str">
        <f t="shared" si="27"/>
        <v/>
      </c>
      <c r="K861" s="252" t="str">
        <f>IF(B861="","",IF(ISNA(VLOOKUP(J861,$J$8:K860,1,FALSE)),MAX($K$8:K860)+1,0))</f>
        <v/>
      </c>
      <c r="L861" s="252">
        <f>_xlfn.XLOOKUP(B861,'DEQ TAC List'!$B$3:$B$609,'DEQ TAC List'!$I$3:$I$609,"")</f>
        <v>0</v>
      </c>
    </row>
    <row r="862" spans="1:12" x14ac:dyDescent="0.25">
      <c r="A862" s="51"/>
      <c r="B862" s="195"/>
      <c r="C862" s="192" t="str">
        <f t="shared" si="26"/>
        <v/>
      </c>
      <c r="D862" s="193"/>
      <c r="E862" s="194"/>
      <c r="F862" s="234"/>
      <c r="G862" s="51"/>
      <c r="H862" s="66"/>
      <c r="I862" s="240" t="str">
        <f>IF(A862="",IF(CONCATENATE(B862,C862,D862,E862,F862,G862,H862)="","",ws3_EU_ID_blank),IF(ISERROR(MATCH(A862,tbWS_2[EU_ID],0)),ws3_matching_error_msg,F862*IF(D862="Y",1,1-E862)*INDEX(tbWS_2[Activity],MATCH(A862,tbWS_2[EU_ID],0))))</f>
        <v/>
      </c>
      <c r="J862" s="44" t="str">
        <f t="shared" si="27"/>
        <v/>
      </c>
      <c r="K862" s="252" t="str">
        <f>IF(B862="","",IF(ISNA(VLOOKUP(J862,$J$8:K861,1,FALSE)),MAX($K$8:K861)+1,0))</f>
        <v/>
      </c>
      <c r="L862" s="252">
        <f>_xlfn.XLOOKUP(B862,'DEQ TAC List'!$B$3:$B$609,'DEQ TAC List'!$I$3:$I$609,"")</f>
        <v>0</v>
      </c>
    </row>
    <row r="863" spans="1:12" x14ac:dyDescent="0.25">
      <c r="A863" s="51"/>
      <c r="B863" s="195"/>
      <c r="C863" s="192" t="str">
        <f t="shared" si="26"/>
        <v/>
      </c>
      <c r="D863" s="193"/>
      <c r="E863" s="194"/>
      <c r="F863" s="234"/>
      <c r="G863" s="51"/>
      <c r="H863" s="66"/>
      <c r="I863" s="240" t="str">
        <f>IF(A863="",IF(CONCATENATE(B863,C863,D863,E863,F863,G863,H863)="","",ws3_EU_ID_blank),IF(ISERROR(MATCH(A863,tbWS_2[EU_ID],0)),ws3_matching_error_msg,F863*IF(D863="Y",1,1-E863)*INDEX(tbWS_2[Activity],MATCH(A863,tbWS_2[EU_ID],0))))</f>
        <v/>
      </c>
      <c r="J863" s="44" t="str">
        <f t="shared" si="27"/>
        <v/>
      </c>
      <c r="K863" s="252" t="str">
        <f>IF(B863="","",IF(ISNA(VLOOKUP(J863,$J$8:K862,1,FALSE)),MAX($K$8:K862)+1,0))</f>
        <v/>
      </c>
      <c r="L863" s="252">
        <f>_xlfn.XLOOKUP(B863,'DEQ TAC List'!$B$3:$B$609,'DEQ TAC List'!$I$3:$I$609,"")</f>
        <v>0</v>
      </c>
    </row>
    <row r="864" spans="1:12" x14ac:dyDescent="0.25">
      <c r="A864" s="51"/>
      <c r="B864" s="195"/>
      <c r="C864" s="192" t="str">
        <f t="shared" si="26"/>
        <v/>
      </c>
      <c r="D864" s="193"/>
      <c r="E864" s="194"/>
      <c r="F864" s="234"/>
      <c r="G864" s="51"/>
      <c r="H864" s="66"/>
      <c r="I864" s="240" t="str">
        <f>IF(A864="",IF(CONCATENATE(B864,C864,D864,E864,F864,G864,H864)="","",ws3_EU_ID_blank),IF(ISERROR(MATCH(A864,tbWS_2[EU_ID],0)),ws3_matching_error_msg,F864*IF(D864="Y",1,1-E864)*INDEX(tbWS_2[Activity],MATCH(A864,tbWS_2[EU_ID],0))))</f>
        <v/>
      </c>
      <c r="J864" s="44" t="str">
        <f t="shared" si="27"/>
        <v/>
      </c>
      <c r="K864" s="252" t="str">
        <f>IF(B864="","",IF(ISNA(VLOOKUP(J864,$J$8:K863,1,FALSE)),MAX($K$8:K863)+1,0))</f>
        <v/>
      </c>
      <c r="L864" s="252">
        <f>_xlfn.XLOOKUP(B864,'DEQ TAC List'!$B$3:$B$609,'DEQ TAC List'!$I$3:$I$609,"")</f>
        <v>0</v>
      </c>
    </row>
    <row r="865" spans="1:12" x14ac:dyDescent="0.25">
      <c r="A865" s="51"/>
      <c r="B865" s="195"/>
      <c r="C865" s="192" t="str">
        <f t="shared" si="26"/>
        <v/>
      </c>
      <c r="D865" s="193"/>
      <c r="E865" s="194"/>
      <c r="F865" s="234"/>
      <c r="G865" s="51"/>
      <c r="H865" s="66"/>
      <c r="I865" s="240" t="str">
        <f>IF(A865="",IF(CONCATENATE(B865,C865,D865,E865,F865,G865,H865)="","",ws3_EU_ID_blank),IF(ISERROR(MATCH(A865,tbWS_2[EU_ID],0)),ws3_matching_error_msg,F865*IF(D865="Y",1,1-E865)*INDEX(tbWS_2[Activity],MATCH(A865,tbWS_2[EU_ID],0))))</f>
        <v/>
      </c>
      <c r="J865" s="44" t="str">
        <f t="shared" si="27"/>
        <v/>
      </c>
      <c r="K865" s="252" t="str">
        <f>IF(B865="","",IF(ISNA(VLOOKUP(J865,$J$8:K864,1,FALSE)),MAX($K$8:K864)+1,0))</f>
        <v/>
      </c>
      <c r="L865" s="252">
        <f>_xlfn.XLOOKUP(B865,'DEQ TAC List'!$B$3:$B$609,'DEQ TAC List'!$I$3:$I$609,"")</f>
        <v>0</v>
      </c>
    </row>
    <row r="866" spans="1:12" x14ac:dyDescent="0.25">
      <c r="A866" s="51"/>
      <c r="B866" s="195"/>
      <c r="C866" s="192" t="str">
        <f t="shared" si="26"/>
        <v/>
      </c>
      <c r="D866" s="193"/>
      <c r="E866" s="194"/>
      <c r="F866" s="234"/>
      <c r="G866" s="51"/>
      <c r="H866" s="66"/>
      <c r="I866" s="240" t="str">
        <f>IF(A866="",IF(CONCATENATE(B866,C866,D866,E866,F866,G866,H866)="","",ws3_EU_ID_blank),IF(ISERROR(MATCH(A866,tbWS_2[EU_ID],0)),ws3_matching_error_msg,F866*IF(D866="Y",1,1-E866)*INDEX(tbWS_2[Activity],MATCH(A866,tbWS_2[EU_ID],0))))</f>
        <v/>
      </c>
      <c r="J866" s="44" t="str">
        <f t="shared" si="27"/>
        <v/>
      </c>
      <c r="K866" s="252" t="str">
        <f>IF(B866="","",IF(ISNA(VLOOKUP(J866,$J$8:K865,1,FALSE)),MAX($K$8:K865)+1,0))</f>
        <v/>
      </c>
      <c r="L866" s="252">
        <f>_xlfn.XLOOKUP(B866,'DEQ TAC List'!$B$3:$B$609,'DEQ TAC List'!$I$3:$I$609,"")</f>
        <v>0</v>
      </c>
    </row>
    <row r="867" spans="1:12" x14ac:dyDescent="0.25">
      <c r="A867" s="51"/>
      <c r="B867" s="195"/>
      <c r="C867" s="192" t="str">
        <f t="shared" si="26"/>
        <v/>
      </c>
      <c r="D867" s="193"/>
      <c r="E867" s="194"/>
      <c r="F867" s="234"/>
      <c r="G867" s="51"/>
      <c r="H867" s="66"/>
      <c r="I867" s="240" t="str">
        <f>IF(A867="",IF(CONCATENATE(B867,C867,D867,E867,F867,G867,H867)="","",ws3_EU_ID_blank),IF(ISERROR(MATCH(A867,tbWS_2[EU_ID],0)),ws3_matching_error_msg,F867*IF(D867="Y",1,1-E867)*INDEX(tbWS_2[Activity],MATCH(A867,tbWS_2[EU_ID],0))))</f>
        <v/>
      </c>
      <c r="J867" s="44" t="str">
        <f t="shared" si="27"/>
        <v/>
      </c>
      <c r="K867" s="252" t="str">
        <f>IF(B867="","",IF(ISNA(VLOOKUP(J867,$J$8:K866,1,FALSE)),MAX($K$8:K866)+1,0))</f>
        <v/>
      </c>
      <c r="L867" s="252">
        <f>_xlfn.XLOOKUP(B867,'DEQ TAC List'!$B$3:$B$609,'DEQ TAC List'!$I$3:$I$609,"")</f>
        <v>0</v>
      </c>
    </row>
    <row r="868" spans="1:12" x14ac:dyDescent="0.25">
      <c r="A868" s="51"/>
      <c r="B868" s="195"/>
      <c r="C868" s="192" t="str">
        <f t="shared" si="26"/>
        <v/>
      </c>
      <c r="D868" s="193"/>
      <c r="E868" s="194"/>
      <c r="F868" s="234"/>
      <c r="G868" s="51"/>
      <c r="H868" s="66"/>
      <c r="I868" s="240" t="str">
        <f>IF(A868="",IF(CONCATENATE(B868,C868,D868,E868,F868,G868,H868)="","",ws3_EU_ID_blank),IF(ISERROR(MATCH(A868,tbWS_2[EU_ID],0)),ws3_matching_error_msg,F868*IF(D868="Y",1,1-E868)*INDEX(tbWS_2[Activity],MATCH(A868,tbWS_2[EU_ID],0))))</f>
        <v/>
      </c>
      <c r="J868" s="44" t="str">
        <f t="shared" si="27"/>
        <v/>
      </c>
      <c r="K868" s="252" t="str">
        <f>IF(B868="","",IF(ISNA(VLOOKUP(J868,$J$8:K867,1,FALSE)),MAX($K$8:K867)+1,0))</f>
        <v/>
      </c>
      <c r="L868" s="252">
        <f>_xlfn.XLOOKUP(B868,'DEQ TAC List'!$B$3:$B$609,'DEQ TAC List'!$I$3:$I$609,"")</f>
        <v>0</v>
      </c>
    </row>
    <row r="869" spans="1:12" x14ac:dyDescent="0.25">
      <c r="A869" s="51"/>
      <c r="B869" s="195"/>
      <c r="C869" s="192" t="str">
        <f t="shared" si="26"/>
        <v/>
      </c>
      <c r="D869" s="193"/>
      <c r="E869" s="194"/>
      <c r="F869" s="234"/>
      <c r="G869" s="51"/>
      <c r="H869" s="66"/>
      <c r="I869" s="240" t="str">
        <f>IF(A869="",IF(CONCATENATE(B869,C869,D869,E869,F869,G869,H869)="","",ws3_EU_ID_blank),IF(ISERROR(MATCH(A869,tbWS_2[EU_ID],0)),ws3_matching_error_msg,F869*IF(D869="Y",1,1-E869)*INDEX(tbWS_2[Activity],MATCH(A869,tbWS_2[EU_ID],0))))</f>
        <v/>
      </c>
      <c r="J869" s="44" t="str">
        <f t="shared" si="27"/>
        <v/>
      </c>
      <c r="K869" s="252" t="str">
        <f>IF(B869="","",IF(ISNA(VLOOKUP(J869,$J$8:K868,1,FALSE)),MAX($K$8:K868)+1,0))</f>
        <v/>
      </c>
      <c r="L869" s="252">
        <f>_xlfn.XLOOKUP(B869,'DEQ TAC List'!$B$3:$B$609,'DEQ TAC List'!$I$3:$I$609,"")</f>
        <v>0</v>
      </c>
    </row>
    <row r="870" spans="1:12" x14ac:dyDescent="0.25">
      <c r="A870" s="51"/>
      <c r="B870" s="195"/>
      <c r="C870" s="192" t="str">
        <f t="shared" si="26"/>
        <v/>
      </c>
      <c r="D870" s="193"/>
      <c r="E870" s="194"/>
      <c r="F870" s="234"/>
      <c r="G870" s="51"/>
      <c r="H870" s="66"/>
      <c r="I870" s="240" t="str">
        <f>IF(A870="",IF(CONCATENATE(B870,C870,D870,E870,F870,G870,H870)="","",ws3_EU_ID_blank),IF(ISERROR(MATCH(A870,tbWS_2[EU_ID],0)),ws3_matching_error_msg,F870*IF(D870="Y",1,1-E870)*INDEX(tbWS_2[Activity],MATCH(A870,tbWS_2[EU_ID],0))))</f>
        <v/>
      </c>
      <c r="J870" s="44" t="str">
        <f t="shared" si="27"/>
        <v/>
      </c>
      <c r="K870" s="252" t="str">
        <f>IF(B870="","",IF(ISNA(VLOOKUP(J870,$J$8:K869,1,FALSE)),MAX($K$8:K869)+1,0))</f>
        <v/>
      </c>
      <c r="L870" s="252">
        <f>_xlfn.XLOOKUP(B870,'DEQ TAC List'!$B$3:$B$609,'DEQ TAC List'!$I$3:$I$609,"")</f>
        <v>0</v>
      </c>
    </row>
    <row r="871" spans="1:12" x14ac:dyDescent="0.25">
      <c r="A871" s="51"/>
      <c r="B871" s="195"/>
      <c r="C871" s="192" t="str">
        <f t="shared" si="26"/>
        <v/>
      </c>
      <c r="D871" s="193"/>
      <c r="E871" s="194"/>
      <c r="F871" s="234"/>
      <c r="G871" s="51"/>
      <c r="H871" s="66"/>
      <c r="I871" s="240" t="str">
        <f>IF(A871="",IF(CONCATENATE(B871,C871,D871,E871,F871,G871,H871)="","",ws3_EU_ID_blank),IF(ISERROR(MATCH(A871,tbWS_2[EU_ID],0)),ws3_matching_error_msg,F871*IF(D871="Y",1,1-E871)*INDEX(tbWS_2[Activity],MATCH(A871,tbWS_2[EU_ID],0))))</f>
        <v/>
      </c>
      <c r="J871" s="44" t="str">
        <f t="shared" si="27"/>
        <v/>
      </c>
      <c r="K871" s="252" t="str">
        <f>IF(B871="","",IF(ISNA(VLOOKUP(J871,$J$8:K870,1,FALSE)),MAX($K$8:K870)+1,0))</f>
        <v/>
      </c>
      <c r="L871" s="252">
        <f>_xlfn.XLOOKUP(B871,'DEQ TAC List'!$B$3:$B$609,'DEQ TAC List'!$I$3:$I$609,"")</f>
        <v>0</v>
      </c>
    </row>
    <row r="872" spans="1:12" x14ac:dyDescent="0.25">
      <c r="A872" s="51"/>
      <c r="B872" s="195"/>
      <c r="C872" s="192" t="str">
        <f t="shared" si="26"/>
        <v/>
      </c>
      <c r="D872" s="193"/>
      <c r="E872" s="194"/>
      <c r="F872" s="234"/>
      <c r="G872" s="51"/>
      <c r="H872" s="66"/>
      <c r="I872" s="240" t="str">
        <f>IF(A872="",IF(CONCATENATE(B872,C872,D872,E872,F872,G872,H872)="","",ws3_EU_ID_blank),IF(ISERROR(MATCH(A872,tbWS_2[EU_ID],0)),ws3_matching_error_msg,F872*IF(D872="Y",1,1-E872)*INDEX(tbWS_2[Activity],MATCH(A872,tbWS_2[EU_ID],0))))</f>
        <v/>
      </c>
      <c r="J872" s="44" t="str">
        <f t="shared" si="27"/>
        <v/>
      </c>
      <c r="K872" s="252" t="str">
        <f>IF(B872="","",IF(ISNA(VLOOKUP(J872,$J$8:K871,1,FALSE)),MAX($K$8:K871)+1,0))</f>
        <v/>
      </c>
      <c r="L872" s="252">
        <f>_xlfn.XLOOKUP(B872,'DEQ TAC List'!$B$3:$B$609,'DEQ TAC List'!$I$3:$I$609,"")</f>
        <v>0</v>
      </c>
    </row>
    <row r="873" spans="1:12" x14ac:dyDescent="0.25">
      <c r="A873" s="51"/>
      <c r="B873" s="195"/>
      <c r="C873" s="192" t="str">
        <f t="shared" si="26"/>
        <v/>
      </c>
      <c r="D873" s="193"/>
      <c r="E873" s="194"/>
      <c r="F873" s="234"/>
      <c r="G873" s="51"/>
      <c r="H873" s="66"/>
      <c r="I873" s="240" t="str">
        <f>IF(A873="",IF(CONCATENATE(B873,C873,D873,E873,F873,G873,H873)="","",ws3_EU_ID_blank),IF(ISERROR(MATCH(A873,tbWS_2[EU_ID],0)),ws3_matching_error_msg,F873*IF(D873="Y",1,1-E873)*INDEX(tbWS_2[Activity],MATCH(A873,tbWS_2[EU_ID],0))))</f>
        <v/>
      </c>
      <c r="J873" s="44" t="str">
        <f t="shared" si="27"/>
        <v/>
      </c>
      <c r="K873" s="252" t="str">
        <f>IF(B873="","",IF(ISNA(VLOOKUP(J873,$J$8:K872,1,FALSE)),MAX($K$8:K872)+1,0))</f>
        <v/>
      </c>
      <c r="L873" s="252">
        <f>_xlfn.XLOOKUP(B873,'DEQ TAC List'!$B$3:$B$609,'DEQ TAC List'!$I$3:$I$609,"")</f>
        <v>0</v>
      </c>
    </row>
    <row r="874" spans="1:12" x14ac:dyDescent="0.25">
      <c r="A874" s="51"/>
      <c r="B874" s="195"/>
      <c r="C874" s="192" t="str">
        <f t="shared" si="26"/>
        <v/>
      </c>
      <c r="D874" s="193"/>
      <c r="E874" s="194"/>
      <c r="F874" s="234"/>
      <c r="G874" s="51"/>
      <c r="H874" s="66"/>
      <c r="I874" s="240" t="str">
        <f>IF(A874="",IF(CONCATENATE(B874,C874,D874,E874,F874,G874,H874)="","",ws3_EU_ID_blank),IF(ISERROR(MATCH(A874,tbWS_2[EU_ID],0)),ws3_matching_error_msg,F874*IF(D874="Y",1,1-E874)*INDEX(tbWS_2[Activity],MATCH(A874,tbWS_2[EU_ID],0))))</f>
        <v/>
      </c>
      <c r="J874" s="44" t="str">
        <f t="shared" si="27"/>
        <v/>
      </c>
      <c r="K874" s="252" t="str">
        <f>IF(B874="","",IF(ISNA(VLOOKUP(J874,$J$8:K873,1,FALSE)),MAX($K$8:K873)+1,0))</f>
        <v/>
      </c>
      <c r="L874" s="252">
        <f>_xlfn.XLOOKUP(B874,'DEQ TAC List'!$B$3:$B$609,'DEQ TAC List'!$I$3:$I$609,"")</f>
        <v>0</v>
      </c>
    </row>
    <row r="875" spans="1:12" x14ac:dyDescent="0.25">
      <c r="A875" s="51"/>
      <c r="B875" s="195"/>
      <c r="C875" s="192" t="str">
        <f t="shared" si="26"/>
        <v/>
      </c>
      <c r="D875" s="193"/>
      <c r="E875" s="194"/>
      <c r="F875" s="234"/>
      <c r="G875" s="51"/>
      <c r="H875" s="66"/>
      <c r="I875" s="240" t="str">
        <f>IF(A875="",IF(CONCATENATE(B875,C875,D875,E875,F875,G875,H875)="","",ws3_EU_ID_blank),IF(ISERROR(MATCH(A875,tbWS_2[EU_ID],0)),ws3_matching_error_msg,F875*IF(D875="Y",1,1-E875)*INDEX(tbWS_2[Activity],MATCH(A875,tbWS_2[EU_ID],0))))</f>
        <v/>
      </c>
      <c r="J875" s="44" t="str">
        <f t="shared" si="27"/>
        <v/>
      </c>
      <c r="K875" s="252" t="str">
        <f>IF(B875="","",IF(ISNA(VLOOKUP(J875,$J$8:K874,1,FALSE)),MAX($K$8:K874)+1,0))</f>
        <v/>
      </c>
      <c r="L875" s="252">
        <f>_xlfn.XLOOKUP(B875,'DEQ TAC List'!$B$3:$B$609,'DEQ TAC List'!$I$3:$I$609,"")</f>
        <v>0</v>
      </c>
    </row>
    <row r="876" spans="1:12" x14ac:dyDescent="0.25">
      <c r="A876" s="51"/>
      <c r="B876" s="195"/>
      <c r="C876" s="192" t="str">
        <f t="shared" si="26"/>
        <v/>
      </c>
      <c r="D876" s="193"/>
      <c r="E876" s="194"/>
      <c r="F876" s="234"/>
      <c r="G876" s="51"/>
      <c r="H876" s="66"/>
      <c r="I876" s="240" t="str">
        <f>IF(A876="",IF(CONCATENATE(B876,C876,D876,E876,F876,G876,H876)="","",ws3_EU_ID_blank),IF(ISERROR(MATCH(A876,tbWS_2[EU_ID],0)),ws3_matching_error_msg,F876*IF(D876="Y",1,1-E876)*INDEX(tbWS_2[Activity],MATCH(A876,tbWS_2[EU_ID],0))))</f>
        <v/>
      </c>
      <c r="J876" s="44" t="str">
        <f t="shared" si="27"/>
        <v/>
      </c>
      <c r="K876" s="252" t="str">
        <f>IF(B876="","",IF(ISNA(VLOOKUP(J876,$J$8:K875,1,FALSE)),MAX($K$8:K875)+1,0))</f>
        <v/>
      </c>
      <c r="L876" s="252">
        <f>_xlfn.XLOOKUP(B876,'DEQ TAC List'!$B$3:$B$609,'DEQ TAC List'!$I$3:$I$609,"")</f>
        <v>0</v>
      </c>
    </row>
    <row r="877" spans="1:12" x14ac:dyDescent="0.25">
      <c r="A877" s="51"/>
      <c r="B877" s="195"/>
      <c r="C877" s="192" t="str">
        <f t="shared" si="26"/>
        <v/>
      </c>
      <c r="D877" s="193"/>
      <c r="E877" s="194"/>
      <c r="F877" s="234"/>
      <c r="G877" s="51"/>
      <c r="H877" s="66"/>
      <c r="I877" s="240" t="str">
        <f>IF(A877="",IF(CONCATENATE(B877,C877,D877,E877,F877,G877,H877)="","",ws3_EU_ID_blank),IF(ISERROR(MATCH(A877,tbWS_2[EU_ID],0)),ws3_matching_error_msg,F877*IF(D877="Y",1,1-E877)*INDEX(tbWS_2[Activity],MATCH(A877,tbWS_2[EU_ID],0))))</f>
        <v/>
      </c>
      <c r="J877" s="44" t="str">
        <f t="shared" si="27"/>
        <v/>
      </c>
      <c r="K877" s="252" t="str">
        <f>IF(B877="","",IF(ISNA(VLOOKUP(J877,$J$8:K876,1,FALSE)),MAX($K$8:K876)+1,0))</f>
        <v/>
      </c>
      <c r="L877" s="252">
        <f>_xlfn.XLOOKUP(B877,'DEQ TAC List'!$B$3:$B$609,'DEQ TAC List'!$I$3:$I$609,"")</f>
        <v>0</v>
      </c>
    </row>
    <row r="878" spans="1:12" x14ac:dyDescent="0.25">
      <c r="A878" s="51"/>
      <c r="B878" s="195"/>
      <c r="C878" s="192" t="str">
        <f t="shared" si="26"/>
        <v/>
      </c>
      <c r="D878" s="193"/>
      <c r="E878" s="194"/>
      <c r="F878" s="234"/>
      <c r="G878" s="51"/>
      <c r="H878" s="66"/>
      <c r="I878" s="240" t="str">
        <f>IF(A878="",IF(CONCATENATE(B878,C878,D878,E878,F878,G878,H878)="","",ws3_EU_ID_blank),IF(ISERROR(MATCH(A878,tbWS_2[EU_ID],0)),ws3_matching_error_msg,F878*IF(D878="Y",1,1-E878)*INDEX(tbWS_2[Activity],MATCH(A878,tbWS_2[EU_ID],0))))</f>
        <v/>
      </c>
      <c r="J878" s="44" t="str">
        <f t="shared" si="27"/>
        <v/>
      </c>
      <c r="K878" s="252" t="str">
        <f>IF(B878="","",IF(ISNA(VLOOKUP(J878,$J$8:K877,1,FALSE)),MAX($K$8:K877)+1,0))</f>
        <v/>
      </c>
      <c r="L878" s="252">
        <f>_xlfn.XLOOKUP(B878,'DEQ TAC List'!$B$3:$B$609,'DEQ TAC List'!$I$3:$I$609,"")</f>
        <v>0</v>
      </c>
    </row>
    <row r="879" spans="1:12" x14ac:dyDescent="0.25">
      <c r="A879" s="51"/>
      <c r="B879" s="195"/>
      <c r="C879" s="192" t="str">
        <f t="shared" si="26"/>
        <v/>
      </c>
      <c r="D879" s="193"/>
      <c r="E879" s="194"/>
      <c r="F879" s="234"/>
      <c r="G879" s="51"/>
      <c r="H879" s="66"/>
      <c r="I879" s="240" t="str">
        <f>IF(A879="",IF(CONCATENATE(B879,C879,D879,E879,F879,G879,H879)="","",ws3_EU_ID_blank),IF(ISERROR(MATCH(A879,tbWS_2[EU_ID],0)),ws3_matching_error_msg,F879*IF(D879="Y",1,1-E879)*INDEX(tbWS_2[Activity],MATCH(A879,tbWS_2[EU_ID],0))))</f>
        <v/>
      </c>
      <c r="J879" s="44" t="str">
        <f t="shared" si="27"/>
        <v/>
      </c>
      <c r="K879" s="252" t="str">
        <f>IF(B879="","",IF(ISNA(VLOOKUP(J879,$J$8:K878,1,FALSE)),MAX($K$8:K878)+1,0))</f>
        <v/>
      </c>
      <c r="L879" s="252">
        <f>_xlfn.XLOOKUP(B879,'DEQ TAC List'!$B$3:$B$609,'DEQ TAC List'!$I$3:$I$609,"")</f>
        <v>0</v>
      </c>
    </row>
    <row r="880" spans="1:12" x14ac:dyDescent="0.25">
      <c r="A880" s="51"/>
      <c r="B880" s="195"/>
      <c r="C880" s="192" t="str">
        <f t="shared" si="26"/>
        <v/>
      </c>
      <c r="D880" s="193"/>
      <c r="E880" s="194"/>
      <c r="F880" s="234"/>
      <c r="G880" s="51"/>
      <c r="H880" s="66"/>
      <c r="I880" s="240" t="str">
        <f>IF(A880="",IF(CONCATENATE(B880,C880,D880,E880,F880,G880,H880)="","",ws3_EU_ID_blank),IF(ISERROR(MATCH(A880,tbWS_2[EU_ID],0)),ws3_matching_error_msg,F880*IF(D880="Y",1,1-E880)*INDEX(tbWS_2[Activity],MATCH(A880,tbWS_2[EU_ID],0))))</f>
        <v/>
      </c>
      <c r="J880" s="44" t="str">
        <f t="shared" si="27"/>
        <v/>
      </c>
      <c r="K880" s="252" t="str">
        <f>IF(B880="","",IF(ISNA(VLOOKUP(J880,$J$8:K879,1,FALSE)),MAX($K$8:K879)+1,0))</f>
        <v/>
      </c>
      <c r="L880" s="252">
        <f>_xlfn.XLOOKUP(B880,'DEQ TAC List'!$B$3:$B$609,'DEQ TAC List'!$I$3:$I$609,"")</f>
        <v>0</v>
      </c>
    </row>
    <row r="881" spans="1:12" x14ac:dyDescent="0.25">
      <c r="A881" s="51"/>
      <c r="B881" s="195"/>
      <c r="C881" s="192" t="str">
        <f t="shared" si="26"/>
        <v/>
      </c>
      <c r="D881" s="193"/>
      <c r="E881" s="194"/>
      <c r="F881" s="234"/>
      <c r="G881" s="51"/>
      <c r="H881" s="66"/>
      <c r="I881" s="240" t="str">
        <f>IF(A881="",IF(CONCATENATE(B881,C881,D881,E881,F881,G881,H881)="","",ws3_EU_ID_blank),IF(ISERROR(MATCH(A881,tbWS_2[EU_ID],0)),ws3_matching_error_msg,F881*IF(D881="Y",1,1-E881)*INDEX(tbWS_2[Activity],MATCH(A881,tbWS_2[EU_ID],0))))</f>
        <v/>
      </c>
      <c r="J881" s="44" t="str">
        <f t="shared" si="27"/>
        <v/>
      </c>
      <c r="K881" s="252" t="str">
        <f>IF(B881="","",IF(ISNA(VLOOKUP(J881,$J$8:K880,1,FALSE)),MAX($K$8:K880)+1,0))</f>
        <v/>
      </c>
      <c r="L881" s="252">
        <f>_xlfn.XLOOKUP(B881,'DEQ TAC List'!$B$3:$B$609,'DEQ TAC List'!$I$3:$I$609,"")</f>
        <v>0</v>
      </c>
    </row>
    <row r="882" spans="1:12" x14ac:dyDescent="0.25">
      <c r="A882" s="51"/>
      <c r="B882" s="195"/>
      <c r="C882" s="192" t="str">
        <f t="shared" ref="C882:C900" si="28">IFERROR(INDEX(chemical_names,MATCH(TEXT(B882,"0"),CAS_numbers,0)),"")</f>
        <v/>
      </c>
      <c r="D882" s="193"/>
      <c r="E882" s="194"/>
      <c r="F882" s="234"/>
      <c r="G882" s="51"/>
      <c r="H882" s="66"/>
      <c r="I882" s="240" t="str">
        <f>IF(A882="",IF(CONCATENATE(B882,C882,D882,E882,F882,G882,H882)="","",ws3_EU_ID_blank),IF(ISERROR(MATCH(A882,tbWS_2[EU_ID],0)),ws3_matching_error_msg,F882*IF(D882="Y",1,1-E882)*INDEX(tbWS_2[Activity],MATCH(A882,tbWS_2[EU_ID],0))))</f>
        <v/>
      </c>
      <c r="J882" s="44" t="str">
        <f t="shared" ref="J882:J900" si="29">IF(AND(B882="",C882=""),"",IFERROR(IF(OR(B882="",B882="No CAS"),INDEX(sequence_IDs,MATCH(C882,chemical_names,0)),INDEX(sequence_IDs,MATCH(B882,CAS_numbers,0))),"?"))</f>
        <v/>
      </c>
      <c r="K882" s="252" t="str">
        <f>IF(B882="","",IF(ISNA(VLOOKUP(J882,$J$8:K881,1,FALSE)),MAX($K$8:K881)+1,0))</f>
        <v/>
      </c>
      <c r="L882" s="252">
        <f>_xlfn.XLOOKUP(B882,'DEQ TAC List'!$B$3:$B$609,'DEQ TAC List'!$I$3:$I$609,"")</f>
        <v>0</v>
      </c>
    </row>
    <row r="883" spans="1:12" x14ac:dyDescent="0.25">
      <c r="A883" s="51"/>
      <c r="B883" s="195"/>
      <c r="C883" s="192" t="str">
        <f t="shared" si="28"/>
        <v/>
      </c>
      <c r="D883" s="193"/>
      <c r="E883" s="194"/>
      <c r="F883" s="234"/>
      <c r="G883" s="51"/>
      <c r="H883" s="66"/>
      <c r="I883" s="240" t="str">
        <f>IF(A883="",IF(CONCATENATE(B883,C883,D883,E883,F883,G883,H883)="","",ws3_EU_ID_blank),IF(ISERROR(MATCH(A883,tbWS_2[EU_ID],0)),ws3_matching_error_msg,F883*IF(D883="Y",1,1-E883)*INDEX(tbWS_2[Activity],MATCH(A883,tbWS_2[EU_ID],0))))</f>
        <v/>
      </c>
      <c r="J883" s="44" t="str">
        <f t="shared" si="29"/>
        <v/>
      </c>
      <c r="K883" s="252" t="str">
        <f>IF(B883="","",IF(ISNA(VLOOKUP(J883,$J$8:K882,1,FALSE)),MAX($K$8:K882)+1,0))</f>
        <v/>
      </c>
      <c r="L883" s="252">
        <f>_xlfn.XLOOKUP(B883,'DEQ TAC List'!$B$3:$B$609,'DEQ TAC List'!$I$3:$I$609,"")</f>
        <v>0</v>
      </c>
    </row>
    <row r="884" spans="1:12" x14ac:dyDescent="0.25">
      <c r="A884" s="51"/>
      <c r="B884" s="195"/>
      <c r="C884" s="192" t="str">
        <f t="shared" si="28"/>
        <v/>
      </c>
      <c r="D884" s="193"/>
      <c r="E884" s="194"/>
      <c r="F884" s="234"/>
      <c r="G884" s="51"/>
      <c r="H884" s="66"/>
      <c r="I884" s="240" t="str">
        <f>IF(A884="",IF(CONCATENATE(B884,C884,D884,E884,F884,G884,H884)="","",ws3_EU_ID_blank),IF(ISERROR(MATCH(A884,tbWS_2[EU_ID],0)),ws3_matching_error_msg,F884*IF(D884="Y",1,1-E884)*INDEX(tbWS_2[Activity],MATCH(A884,tbWS_2[EU_ID],0))))</f>
        <v/>
      </c>
      <c r="J884" s="44" t="str">
        <f t="shared" si="29"/>
        <v/>
      </c>
      <c r="K884" s="252" t="str">
        <f>IF(B884="","",IF(ISNA(VLOOKUP(J884,$J$8:K883,1,FALSE)),MAX($K$8:K883)+1,0))</f>
        <v/>
      </c>
      <c r="L884" s="252">
        <f>_xlfn.XLOOKUP(B884,'DEQ TAC List'!$B$3:$B$609,'DEQ TAC List'!$I$3:$I$609,"")</f>
        <v>0</v>
      </c>
    </row>
    <row r="885" spans="1:12" x14ac:dyDescent="0.25">
      <c r="A885" s="51"/>
      <c r="B885" s="195"/>
      <c r="C885" s="192" t="str">
        <f t="shared" si="28"/>
        <v/>
      </c>
      <c r="D885" s="193"/>
      <c r="E885" s="194"/>
      <c r="F885" s="234"/>
      <c r="G885" s="51"/>
      <c r="H885" s="66"/>
      <c r="I885" s="240" t="str">
        <f>IF(A885="",IF(CONCATENATE(B885,C885,D885,E885,F885,G885,H885)="","",ws3_EU_ID_blank),IF(ISERROR(MATCH(A885,tbWS_2[EU_ID],0)),ws3_matching_error_msg,F885*IF(D885="Y",1,1-E885)*INDEX(tbWS_2[Activity],MATCH(A885,tbWS_2[EU_ID],0))))</f>
        <v/>
      </c>
      <c r="J885" s="44" t="str">
        <f t="shared" si="29"/>
        <v/>
      </c>
      <c r="K885" s="252" t="str">
        <f>IF(B885="","",IF(ISNA(VLOOKUP(J885,$J$8:K884,1,FALSE)),MAX($K$8:K884)+1,0))</f>
        <v/>
      </c>
      <c r="L885" s="252">
        <f>_xlfn.XLOOKUP(B885,'DEQ TAC List'!$B$3:$B$609,'DEQ TAC List'!$I$3:$I$609,"")</f>
        <v>0</v>
      </c>
    </row>
    <row r="886" spans="1:12" x14ac:dyDescent="0.25">
      <c r="A886" s="51"/>
      <c r="B886" s="195"/>
      <c r="C886" s="192" t="str">
        <f t="shared" si="28"/>
        <v/>
      </c>
      <c r="D886" s="193"/>
      <c r="E886" s="194"/>
      <c r="F886" s="234"/>
      <c r="G886" s="51"/>
      <c r="H886" s="66"/>
      <c r="I886" s="240" t="str">
        <f>IF(A886="",IF(CONCATENATE(B886,C886,D886,E886,F886,G886,H886)="","",ws3_EU_ID_blank),IF(ISERROR(MATCH(A886,tbWS_2[EU_ID],0)),ws3_matching_error_msg,F886*IF(D886="Y",1,1-E886)*INDEX(tbWS_2[Activity],MATCH(A886,tbWS_2[EU_ID],0))))</f>
        <v/>
      </c>
      <c r="J886" s="44" t="str">
        <f t="shared" si="29"/>
        <v/>
      </c>
      <c r="K886" s="252" t="str">
        <f>IF(B886="","",IF(ISNA(VLOOKUP(J886,$J$8:K885,1,FALSE)),MAX($K$8:K885)+1,0))</f>
        <v/>
      </c>
      <c r="L886" s="252">
        <f>_xlfn.XLOOKUP(B886,'DEQ TAC List'!$B$3:$B$609,'DEQ TAC List'!$I$3:$I$609,"")</f>
        <v>0</v>
      </c>
    </row>
    <row r="887" spans="1:12" x14ac:dyDescent="0.25">
      <c r="A887" s="51"/>
      <c r="B887" s="195"/>
      <c r="C887" s="192" t="str">
        <f t="shared" si="28"/>
        <v/>
      </c>
      <c r="D887" s="193"/>
      <c r="E887" s="194"/>
      <c r="F887" s="234"/>
      <c r="G887" s="51"/>
      <c r="H887" s="66"/>
      <c r="I887" s="240" t="str">
        <f>IF(A887="",IF(CONCATENATE(B887,C887,D887,E887,F887,G887,H887)="","",ws3_EU_ID_blank),IF(ISERROR(MATCH(A887,tbWS_2[EU_ID],0)),ws3_matching_error_msg,F887*IF(D887="Y",1,1-E887)*INDEX(tbWS_2[Activity],MATCH(A887,tbWS_2[EU_ID],0))))</f>
        <v/>
      </c>
      <c r="J887" s="44" t="str">
        <f t="shared" si="29"/>
        <v/>
      </c>
      <c r="K887" s="252" t="str">
        <f>IF(B887="","",IF(ISNA(VLOOKUP(J887,$J$8:K886,1,FALSE)),MAX($K$8:K886)+1,0))</f>
        <v/>
      </c>
      <c r="L887" s="252">
        <f>_xlfn.XLOOKUP(B887,'DEQ TAC List'!$B$3:$B$609,'DEQ TAC List'!$I$3:$I$609,"")</f>
        <v>0</v>
      </c>
    </row>
    <row r="888" spans="1:12" x14ac:dyDescent="0.25">
      <c r="A888" s="51"/>
      <c r="B888" s="195"/>
      <c r="C888" s="192" t="str">
        <f t="shared" si="28"/>
        <v/>
      </c>
      <c r="D888" s="193"/>
      <c r="E888" s="194"/>
      <c r="F888" s="234"/>
      <c r="G888" s="51"/>
      <c r="H888" s="66"/>
      <c r="I888" s="240" t="str">
        <f>IF(A888="",IF(CONCATENATE(B888,C888,D888,E888,F888,G888,H888)="","",ws3_EU_ID_blank),IF(ISERROR(MATCH(A888,tbWS_2[EU_ID],0)),ws3_matching_error_msg,F888*IF(D888="Y",1,1-E888)*INDEX(tbWS_2[Activity],MATCH(A888,tbWS_2[EU_ID],0))))</f>
        <v/>
      </c>
      <c r="J888" s="44" t="str">
        <f t="shared" si="29"/>
        <v/>
      </c>
      <c r="K888" s="252" t="str">
        <f>IF(B888="","",IF(ISNA(VLOOKUP(J888,$J$8:K887,1,FALSE)),MAX($K$8:K887)+1,0))</f>
        <v/>
      </c>
      <c r="L888" s="252">
        <f>_xlfn.XLOOKUP(B888,'DEQ TAC List'!$B$3:$B$609,'DEQ TAC List'!$I$3:$I$609,"")</f>
        <v>0</v>
      </c>
    </row>
    <row r="889" spans="1:12" x14ac:dyDescent="0.25">
      <c r="A889" s="51"/>
      <c r="B889" s="195"/>
      <c r="C889" s="192" t="str">
        <f t="shared" si="28"/>
        <v/>
      </c>
      <c r="D889" s="193"/>
      <c r="E889" s="194"/>
      <c r="F889" s="234"/>
      <c r="G889" s="51"/>
      <c r="H889" s="66"/>
      <c r="I889" s="240" t="str">
        <f>IF(A889="",IF(CONCATENATE(B889,C889,D889,E889,F889,G889,H889)="","",ws3_EU_ID_blank),IF(ISERROR(MATCH(A889,tbWS_2[EU_ID],0)),ws3_matching_error_msg,F889*IF(D889="Y",1,1-E889)*INDEX(tbWS_2[Activity],MATCH(A889,tbWS_2[EU_ID],0))))</f>
        <v/>
      </c>
      <c r="J889" s="44" t="str">
        <f t="shared" si="29"/>
        <v/>
      </c>
      <c r="K889" s="252" t="str">
        <f>IF(B889="","",IF(ISNA(VLOOKUP(J889,$J$8:K888,1,FALSE)),MAX($K$8:K888)+1,0))</f>
        <v/>
      </c>
      <c r="L889" s="252">
        <f>_xlfn.XLOOKUP(B889,'DEQ TAC List'!$B$3:$B$609,'DEQ TAC List'!$I$3:$I$609,"")</f>
        <v>0</v>
      </c>
    </row>
    <row r="890" spans="1:12" x14ac:dyDescent="0.25">
      <c r="A890" s="51"/>
      <c r="B890" s="195"/>
      <c r="C890" s="192" t="str">
        <f t="shared" si="28"/>
        <v/>
      </c>
      <c r="D890" s="193"/>
      <c r="E890" s="194"/>
      <c r="F890" s="234"/>
      <c r="G890" s="51"/>
      <c r="H890" s="66"/>
      <c r="I890" s="240" t="str">
        <f>IF(A890="",IF(CONCATENATE(B890,C890,D890,E890,F890,G890,H890)="","",ws3_EU_ID_blank),IF(ISERROR(MATCH(A890,tbWS_2[EU_ID],0)),ws3_matching_error_msg,F890*IF(D890="Y",1,1-E890)*INDEX(tbWS_2[Activity],MATCH(A890,tbWS_2[EU_ID],0))))</f>
        <v/>
      </c>
      <c r="J890" s="44" t="str">
        <f t="shared" si="29"/>
        <v/>
      </c>
      <c r="K890" s="252" t="str">
        <f>IF(B890="","",IF(ISNA(VLOOKUP(J890,$J$8:K889,1,FALSE)),MAX($K$8:K889)+1,0))</f>
        <v/>
      </c>
      <c r="L890" s="252">
        <f>_xlfn.XLOOKUP(B890,'DEQ TAC List'!$B$3:$B$609,'DEQ TAC List'!$I$3:$I$609,"")</f>
        <v>0</v>
      </c>
    </row>
    <row r="891" spans="1:12" x14ac:dyDescent="0.25">
      <c r="A891" s="51"/>
      <c r="B891" s="195"/>
      <c r="C891" s="192" t="str">
        <f t="shared" si="28"/>
        <v/>
      </c>
      <c r="D891" s="193"/>
      <c r="E891" s="194"/>
      <c r="F891" s="234"/>
      <c r="G891" s="51"/>
      <c r="H891" s="66"/>
      <c r="I891" s="240" t="str">
        <f>IF(A891="",IF(CONCATENATE(B891,C891,D891,E891,F891,G891,H891)="","",ws3_EU_ID_blank),IF(ISERROR(MATCH(A891,tbWS_2[EU_ID],0)),ws3_matching_error_msg,F891*IF(D891="Y",1,1-E891)*INDEX(tbWS_2[Activity],MATCH(A891,tbWS_2[EU_ID],0))))</f>
        <v/>
      </c>
      <c r="J891" s="44" t="str">
        <f t="shared" si="29"/>
        <v/>
      </c>
      <c r="K891" s="252" t="str">
        <f>IF(B891="","",IF(ISNA(VLOOKUP(J891,$J$8:K890,1,FALSE)),MAX($K$8:K890)+1,0))</f>
        <v/>
      </c>
      <c r="L891" s="252">
        <f>_xlfn.XLOOKUP(B891,'DEQ TAC List'!$B$3:$B$609,'DEQ TAC List'!$I$3:$I$609,"")</f>
        <v>0</v>
      </c>
    </row>
    <row r="892" spans="1:12" x14ac:dyDescent="0.25">
      <c r="A892" s="51"/>
      <c r="B892" s="195"/>
      <c r="C892" s="192" t="str">
        <f t="shared" si="28"/>
        <v/>
      </c>
      <c r="D892" s="193"/>
      <c r="E892" s="194"/>
      <c r="F892" s="234"/>
      <c r="G892" s="51"/>
      <c r="H892" s="66"/>
      <c r="I892" s="240" t="str">
        <f>IF(A892="",IF(CONCATENATE(B892,C892,D892,E892,F892,G892,H892)="","",ws3_EU_ID_blank),IF(ISERROR(MATCH(A892,tbWS_2[EU_ID],0)),ws3_matching_error_msg,F892*IF(D892="Y",1,1-E892)*INDEX(tbWS_2[Activity],MATCH(A892,tbWS_2[EU_ID],0))))</f>
        <v/>
      </c>
      <c r="J892" s="44" t="str">
        <f t="shared" si="29"/>
        <v/>
      </c>
      <c r="K892" s="252" t="str">
        <f>IF(B892="","",IF(ISNA(VLOOKUP(J892,$J$8:K891,1,FALSE)),MAX($K$8:K891)+1,0))</f>
        <v/>
      </c>
      <c r="L892" s="252">
        <f>_xlfn.XLOOKUP(B892,'DEQ TAC List'!$B$3:$B$609,'DEQ TAC List'!$I$3:$I$609,"")</f>
        <v>0</v>
      </c>
    </row>
    <row r="893" spans="1:12" x14ac:dyDescent="0.25">
      <c r="A893" s="51"/>
      <c r="B893" s="195"/>
      <c r="C893" s="192" t="str">
        <f t="shared" si="28"/>
        <v/>
      </c>
      <c r="D893" s="193"/>
      <c r="E893" s="194"/>
      <c r="F893" s="234"/>
      <c r="G893" s="51"/>
      <c r="H893" s="66"/>
      <c r="I893" s="240" t="str">
        <f>IF(A893="",IF(CONCATENATE(B893,C893,D893,E893,F893,G893,H893)="","",ws3_EU_ID_blank),IF(ISERROR(MATCH(A893,tbWS_2[EU_ID],0)),ws3_matching_error_msg,F893*IF(D893="Y",1,1-E893)*INDEX(tbWS_2[Activity],MATCH(A893,tbWS_2[EU_ID],0))))</f>
        <v/>
      </c>
      <c r="J893" s="44" t="str">
        <f t="shared" si="29"/>
        <v/>
      </c>
      <c r="K893" s="252" t="str">
        <f>IF(B893="","",IF(ISNA(VLOOKUP(J893,$J$8:K892,1,FALSE)),MAX($K$8:K892)+1,0))</f>
        <v/>
      </c>
      <c r="L893" s="252">
        <f>_xlfn.XLOOKUP(B893,'DEQ TAC List'!$B$3:$B$609,'DEQ TAC List'!$I$3:$I$609,"")</f>
        <v>0</v>
      </c>
    </row>
    <row r="894" spans="1:12" x14ac:dyDescent="0.25">
      <c r="A894" s="51"/>
      <c r="B894" s="195"/>
      <c r="C894" s="192" t="str">
        <f t="shared" si="28"/>
        <v/>
      </c>
      <c r="D894" s="193"/>
      <c r="E894" s="194"/>
      <c r="F894" s="234"/>
      <c r="G894" s="51"/>
      <c r="H894" s="66"/>
      <c r="I894" s="240" t="str">
        <f>IF(A894="",IF(CONCATENATE(B894,C894,D894,E894,F894,G894,H894)="","",ws3_EU_ID_blank),IF(ISERROR(MATCH(A894,tbWS_2[EU_ID],0)),ws3_matching_error_msg,F894*IF(D894="Y",1,1-E894)*INDEX(tbWS_2[Activity],MATCH(A894,tbWS_2[EU_ID],0))))</f>
        <v/>
      </c>
      <c r="J894" s="44" t="str">
        <f t="shared" si="29"/>
        <v/>
      </c>
      <c r="K894" s="252" t="str">
        <f>IF(B894="","",IF(ISNA(VLOOKUP(J894,$J$8:K893,1,FALSE)),MAX($K$8:K893)+1,0))</f>
        <v/>
      </c>
      <c r="L894" s="252">
        <f>_xlfn.XLOOKUP(B894,'DEQ TAC List'!$B$3:$B$609,'DEQ TAC List'!$I$3:$I$609,"")</f>
        <v>0</v>
      </c>
    </row>
    <row r="895" spans="1:12" x14ac:dyDescent="0.25">
      <c r="A895" s="51"/>
      <c r="B895" s="195"/>
      <c r="C895" s="192" t="str">
        <f t="shared" si="28"/>
        <v/>
      </c>
      <c r="D895" s="193"/>
      <c r="E895" s="194"/>
      <c r="F895" s="234"/>
      <c r="G895" s="51"/>
      <c r="H895" s="66"/>
      <c r="I895" s="240" t="str">
        <f>IF(A895="",IF(CONCATENATE(B895,C895,D895,E895,F895,G895,H895)="","",ws3_EU_ID_blank),IF(ISERROR(MATCH(A895,tbWS_2[EU_ID],0)),ws3_matching_error_msg,F895*IF(D895="Y",1,1-E895)*INDEX(tbWS_2[Activity],MATCH(A895,tbWS_2[EU_ID],0))))</f>
        <v/>
      </c>
      <c r="J895" s="44" t="str">
        <f t="shared" si="29"/>
        <v/>
      </c>
      <c r="K895" s="252" t="str">
        <f>IF(B895="","",IF(ISNA(VLOOKUP(J895,$J$8:K894,1,FALSE)),MAX($K$8:K894)+1,0))</f>
        <v/>
      </c>
      <c r="L895" s="252">
        <f>_xlfn.XLOOKUP(B895,'DEQ TAC List'!$B$3:$B$609,'DEQ TAC List'!$I$3:$I$609,"")</f>
        <v>0</v>
      </c>
    </row>
    <row r="896" spans="1:12" x14ac:dyDescent="0.25">
      <c r="A896" s="51"/>
      <c r="B896" s="195"/>
      <c r="C896" s="192" t="str">
        <f t="shared" si="28"/>
        <v/>
      </c>
      <c r="D896" s="193"/>
      <c r="E896" s="194"/>
      <c r="F896" s="234"/>
      <c r="G896" s="51"/>
      <c r="H896" s="66"/>
      <c r="I896" s="240" t="str">
        <f>IF(A896="",IF(CONCATENATE(B896,C896,D896,E896,F896,G896,H896)="","",ws3_EU_ID_blank),IF(ISERROR(MATCH(A896,tbWS_2[EU_ID],0)),ws3_matching_error_msg,F896*IF(D896="Y",1,1-E896)*INDEX(tbWS_2[Activity],MATCH(A896,tbWS_2[EU_ID],0))))</f>
        <v/>
      </c>
      <c r="J896" s="44" t="str">
        <f t="shared" si="29"/>
        <v/>
      </c>
      <c r="K896" s="252" t="str">
        <f>IF(B896="","",IF(ISNA(VLOOKUP(J896,$J$8:K895,1,FALSE)),MAX($K$8:K895)+1,0))</f>
        <v/>
      </c>
      <c r="L896" s="252">
        <f>_xlfn.XLOOKUP(B896,'DEQ TAC List'!$B$3:$B$609,'DEQ TAC List'!$I$3:$I$609,"")</f>
        <v>0</v>
      </c>
    </row>
    <row r="897" spans="1:12" x14ac:dyDescent="0.25">
      <c r="A897" s="51"/>
      <c r="B897" s="195"/>
      <c r="C897" s="192" t="str">
        <f t="shared" si="28"/>
        <v/>
      </c>
      <c r="D897" s="193"/>
      <c r="E897" s="194"/>
      <c r="F897" s="234"/>
      <c r="G897" s="51"/>
      <c r="H897" s="66"/>
      <c r="I897" s="240" t="str">
        <f>IF(A897="",IF(CONCATENATE(B897,C897,D897,E897,F897,G897,H897)="","",ws3_EU_ID_blank),IF(ISERROR(MATCH(A897,tbWS_2[EU_ID],0)),ws3_matching_error_msg,F897*IF(D897="Y",1,1-E897)*INDEX(tbWS_2[Activity],MATCH(A897,tbWS_2[EU_ID],0))))</f>
        <v/>
      </c>
      <c r="J897" s="44" t="str">
        <f t="shared" si="29"/>
        <v/>
      </c>
      <c r="K897" s="252" t="str">
        <f>IF(B897="","",IF(ISNA(VLOOKUP(J897,$J$8:K896,1,FALSE)),MAX($K$8:K896)+1,0))</f>
        <v/>
      </c>
      <c r="L897" s="252">
        <f>_xlfn.XLOOKUP(B897,'DEQ TAC List'!$B$3:$B$609,'DEQ TAC List'!$I$3:$I$609,"")</f>
        <v>0</v>
      </c>
    </row>
    <row r="898" spans="1:12" x14ac:dyDescent="0.25">
      <c r="A898" s="51"/>
      <c r="B898" s="195"/>
      <c r="C898" s="192" t="str">
        <f t="shared" si="28"/>
        <v/>
      </c>
      <c r="D898" s="193"/>
      <c r="E898" s="194"/>
      <c r="F898" s="234"/>
      <c r="G898" s="51"/>
      <c r="H898" s="66"/>
      <c r="I898" s="240" t="str">
        <f>IF(A898="",IF(CONCATENATE(B898,C898,D898,E898,F898,G898,H898)="","",ws3_EU_ID_blank),IF(ISERROR(MATCH(A898,tbWS_2[EU_ID],0)),ws3_matching_error_msg,F898*IF(D898="Y",1,1-E898)*INDEX(tbWS_2[Activity],MATCH(A898,tbWS_2[EU_ID],0))))</f>
        <v/>
      </c>
      <c r="J898" s="44" t="str">
        <f t="shared" si="29"/>
        <v/>
      </c>
      <c r="K898" s="252" t="str">
        <f>IF(B898="","",IF(ISNA(VLOOKUP(J898,$J$8:K897,1,FALSE)),MAX($K$8:K897)+1,0))</f>
        <v/>
      </c>
      <c r="L898" s="252">
        <f>_xlfn.XLOOKUP(B898,'DEQ TAC List'!$B$3:$B$609,'DEQ TAC List'!$I$3:$I$609,"")</f>
        <v>0</v>
      </c>
    </row>
    <row r="899" spans="1:12" x14ac:dyDescent="0.25">
      <c r="A899" s="51"/>
      <c r="B899" s="195"/>
      <c r="C899" s="192" t="str">
        <f t="shared" si="28"/>
        <v/>
      </c>
      <c r="D899" s="193"/>
      <c r="E899" s="194"/>
      <c r="F899" s="234"/>
      <c r="G899" s="51"/>
      <c r="H899" s="66"/>
      <c r="I899" s="240" t="str">
        <f>IF(A899="",IF(CONCATENATE(B899,C899,D899,E899,F899,G899,H899)="","",ws3_EU_ID_blank),IF(ISERROR(MATCH(A899,tbWS_2[EU_ID],0)),ws3_matching_error_msg,F899*IF(D899="Y",1,1-E899)*INDEX(tbWS_2[Activity],MATCH(A899,tbWS_2[EU_ID],0))))</f>
        <v/>
      </c>
      <c r="J899" s="44" t="str">
        <f t="shared" si="29"/>
        <v/>
      </c>
      <c r="K899" s="252" t="str">
        <f>IF(B899="","",IF(ISNA(VLOOKUP(J899,$J$8:K898,1,FALSE)),MAX($K$8:K898)+1,0))</f>
        <v/>
      </c>
      <c r="L899" s="252">
        <f>_xlfn.XLOOKUP(B899,'DEQ TAC List'!$B$3:$B$609,'DEQ TAC List'!$I$3:$I$609,"")</f>
        <v>0</v>
      </c>
    </row>
    <row r="900" spans="1:12" x14ac:dyDescent="0.25">
      <c r="A900" s="51"/>
      <c r="B900" s="195"/>
      <c r="C900" s="192" t="str">
        <f t="shared" si="28"/>
        <v/>
      </c>
      <c r="D900" s="193"/>
      <c r="E900" s="194"/>
      <c r="F900" s="234"/>
      <c r="G900" s="51"/>
      <c r="H900" s="66"/>
      <c r="I900" s="240" t="str">
        <f>IF(A900="",IF(CONCATENATE(B900,C900,D900,E900,F900,G900,H900)="","",ws3_EU_ID_blank),IF(ISERROR(MATCH(A900,tbWS_2[EU_ID],0)),ws3_matching_error_msg,F900*IF(D900="Y",1,1-E900)*INDEX(tbWS_2[Activity],MATCH(A900,tbWS_2[EU_ID],0))))</f>
        <v/>
      </c>
      <c r="J900" s="44" t="str">
        <f t="shared" si="29"/>
        <v/>
      </c>
      <c r="K900" s="252" t="str">
        <f>IF(B900="","",IF(ISNA(VLOOKUP(J900,$J$8:K899,1,FALSE)),MAX($K$8:K899)+1,0))</f>
        <v/>
      </c>
      <c r="L900" s="252">
        <f>_xlfn.XLOOKUP(B900,'DEQ TAC List'!$B$3:$B$609,'DEQ TAC List'!$I$3:$I$609,"")</f>
        <v>0</v>
      </c>
    </row>
    <row r="901" spans="1:12" ht="6.75" customHeight="1" x14ac:dyDescent="0.2">
      <c r="A901" s="317" t="str">
        <f>IFERROR(INDEX(chemical_names,MATCH(B901,CAS_numbers,0)),"")</f>
        <v/>
      </c>
      <c r="B901" s="315"/>
      <c r="C901" s="315"/>
      <c r="D901" s="315"/>
      <c r="E901" s="315"/>
      <c r="F901" s="315"/>
      <c r="G901" s="315"/>
      <c r="H901" s="315"/>
      <c r="I901" s="315"/>
      <c r="J901" s="45"/>
      <c r="K901" s="159" t="str">
        <f>IF(D904="","",IF(ISNA(VLOOKUP(J904,$I$11:J903,1,FALSE)),MAX($J$11:K903)+1,0))</f>
        <v/>
      </c>
      <c r="L901" s="245"/>
    </row>
    <row r="902" spans="1:12" ht="42.95" customHeight="1" x14ac:dyDescent="0.2">
      <c r="A902" s="320" t="s">
        <v>1123</v>
      </c>
      <c r="B902" s="321"/>
      <c r="C902" s="321"/>
      <c r="D902" s="321"/>
      <c r="E902" s="321"/>
      <c r="F902" s="321"/>
      <c r="G902" s="321"/>
      <c r="H902" s="321"/>
      <c r="I902" s="321"/>
      <c r="J902" s="322"/>
      <c r="K902" s="159" t="str">
        <f>IF(D905="","",IF(ISNA(VLOOKUP(J905,$I$11:J904,1,FALSE)),MAX($J$11:K904)+1,0))</f>
        <v/>
      </c>
      <c r="L902" s="245"/>
    </row>
  </sheetData>
  <sheetProtection algorithmName="SHA-512" hashValue="3JXUghlmuymMTtoS5DsShckZT064GvwclHwtWsrJfcPYKMhsEPl655eDp3Osv9FDj9bAV83rJMLBBtMgjJuXqQ==" saltValue="P69A5bOBO4q7dxIGrnY9qg==" spinCount="100000" sheet="1" formatCells="0" insertRows="0" deleteRows="0" sort="0" autoFilter="0" pivotTables="0"/>
  <mergeCells count="7">
    <mergeCell ref="A901:I901"/>
    <mergeCell ref="I2:I3"/>
    <mergeCell ref="A902:J902"/>
    <mergeCell ref="D2:H2"/>
    <mergeCell ref="B2:C2"/>
    <mergeCell ref="A2:A3"/>
    <mergeCell ref="J2:K2"/>
  </mergeCells>
  <conditionalFormatting sqref="A901">
    <cfRule type="expression" dxfId="9" priority="118">
      <formula>AND(A901&lt;&gt;"",ISERROR(MATCH(A901,chemical_names,0)))</formula>
    </cfRule>
  </conditionalFormatting>
  <conditionalFormatting sqref="C8:C900">
    <cfRule type="expression" dxfId="8" priority="3">
      <formula>AND(C8&lt;&gt;"",ISERROR(MATCH(C8,chemical_names,0)))</formula>
    </cfRule>
  </conditionalFormatting>
  <conditionalFormatting sqref="I8:I900">
    <cfRule type="expression" dxfId="7" priority="1">
      <formula>I8=INT(I8)</formula>
    </cfRule>
  </conditionalFormatting>
  <conditionalFormatting sqref="K901:L902">
    <cfRule type="expression" dxfId="6" priority="2">
      <formula>AND(K901&lt;&gt;"",ISERROR(MATCH(K901,INDIRECT("tbWS_4[EU_ID]"),0)))</formula>
    </cfRule>
  </conditionalFormatting>
  <dataValidations count="3">
    <dataValidation type="list" errorStyle="information" allowBlank="1" showErrorMessage="1" errorTitle="Not in list" error="This CAS is not in the DEQ CAO pollutant list." promptTitle="CAS Selection" prompt="Select CAS from the list, or copy and paste directly." sqref="B4:B6 B8:B900" xr:uid="{00000000-0002-0000-0400-000000000000}">
      <formula1>CAS_numbers</formula1>
    </dataValidation>
    <dataValidation type="list" allowBlank="1" showInputMessage="1" showErrorMessage="1" sqref="D4:D6 D8:D900" xr:uid="{00000000-0002-0000-0400-000001000000}">
      <formula1>"Y,N"</formula1>
    </dataValidation>
    <dataValidation type="list" errorStyle="information" allowBlank="1" showErrorMessage="1" errorTitle="Not in list" error="This CAS is not in the DEQ CAO pollutant list." promptTitle="CAS Selection" prompt="Select CAS from the list, or copy and paste directly." sqref="B7" xr:uid="{00000000-0002-0000-0400-000002000000}">
      <formula1>#REF!</formula1>
    </dataValidation>
  </dataValidations>
  <pageMargins left="0.7" right="0.7" top="0.75" bottom="0.75" header="0.3" footer="0.3"/>
  <pageSetup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F935-9B3E-49FE-8965-5B73AE13F318}">
  <sheetPr codeName="Sheet10">
    <tabColor rgb="FFF8A56C"/>
  </sheetPr>
  <dimension ref="A1:K302"/>
  <sheetViews>
    <sheetView topLeftCell="C1" workbookViewId="0">
      <selection activeCell="B1" sqref="A1:B1048576"/>
    </sheetView>
  </sheetViews>
  <sheetFormatPr defaultRowHeight="15" x14ac:dyDescent="0.25"/>
  <cols>
    <col min="1" max="1" width="9.5703125" hidden="1" customWidth="1"/>
    <col min="2" max="2" width="8.42578125" hidden="1" customWidth="1"/>
    <col min="3" max="3" width="12.85546875" customWidth="1"/>
    <col min="4" max="4" width="40.5703125" customWidth="1"/>
    <col min="5" max="5" width="18" customWidth="1"/>
    <col min="6" max="7" width="10" style="1" customWidth="1"/>
    <col min="10" max="10" width="11.7109375" customWidth="1"/>
  </cols>
  <sheetData>
    <row r="1" spans="1:11" ht="20.25" x14ac:dyDescent="0.3">
      <c r="C1" s="156" t="s">
        <v>1364</v>
      </c>
    </row>
    <row r="2" spans="1:11" x14ac:dyDescent="0.25">
      <c r="C2" t="s">
        <v>1506</v>
      </c>
    </row>
    <row r="3" spans="1:11" x14ac:dyDescent="0.25">
      <c r="C3" t="s">
        <v>1380</v>
      </c>
    </row>
    <row r="4" spans="1:11" x14ac:dyDescent="0.25">
      <c r="E4" s="198">
        <f>SUM(E10:E302)</f>
        <v>0</v>
      </c>
      <c r="F4" s="188" t="s">
        <v>1367</v>
      </c>
      <c r="G4" s="255"/>
    </row>
    <row r="5" spans="1:11" x14ac:dyDescent="0.25">
      <c r="E5" s="206">
        <f>SUMIF($F$10:$F$302,"Yes",$E$10:$E$302)</f>
        <v>0</v>
      </c>
      <c r="F5" s="207" t="s">
        <v>1378</v>
      </c>
      <c r="G5" s="255"/>
      <c r="J5" s="208">
        <f>_xlfn.MAXIFS($E$10:$E$209,$F$10:$F$209,"YES")</f>
        <v>0</v>
      </c>
      <c r="K5" t="s">
        <v>1383</v>
      </c>
    </row>
    <row r="6" spans="1:11" ht="15.75" thickBot="1" x14ac:dyDescent="0.3">
      <c r="E6" s="199">
        <f>SUMIF($F$10:$F$302,"Yes",$E$10:$E$302)/2000</f>
        <v>0</v>
      </c>
      <c r="F6" s="190" t="s">
        <v>1382</v>
      </c>
      <c r="G6" s="255"/>
      <c r="J6" s="209">
        <f>_xlfn.MAXIFS($E$10:$E$209,$F$10:$F$209,"YES")/2000</f>
        <v>0</v>
      </c>
      <c r="K6" t="s">
        <v>1384</v>
      </c>
    </row>
    <row r="7" spans="1:11" ht="18.75" thickBot="1" x14ac:dyDescent="0.3">
      <c r="A7" s="308" t="s">
        <v>1075</v>
      </c>
      <c r="B7" s="323"/>
      <c r="C7" s="323"/>
      <c r="D7" s="323"/>
      <c r="E7" s="327" t="s">
        <v>1307</v>
      </c>
      <c r="F7" s="329" t="s">
        <v>1368</v>
      </c>
      <c r="G7" s="331" t="s">
        <v>1508</v>
      </c>
      <c r="K7" t="s">
        <v>1516</v>
      </c>
    </row>
    <row r="8" spans="1:11" ht="32.25" thickBot="1" x14ac:dyDescent="0.3">
      <c r="A8" s="200" t="s">
        <v>1366</v>
      </c>
      <c r="B8" s="201" t="s">
        <v>1229</v>
      </c>
      <c r="C8" s="201" t="s">
        <v>1261</v>
      </c>
      <c r="D8" s="202" t="s">
        <v>1228</v>
      </c>
      <c r="E8" s="328"/>
      <c r="F8" s="330"/>
      <c r="G8" s="331"/>
      <c r="J8" s="210"/>
      <c r="K8" s="262" t="e" cm="1">
        <f t="array" ref="K8">_xlfn._xlws.FILTER($D$10:$D$209,$E$10:$E$209=J5)</f>
        <v>#N/A</v>
      </c>
    </row>
    <row r="9" spans="1:11" ht="15.75" thickBot="1" x14ac:dyDescent="0.3">
      <c r="A9" s="162" t="s">
        <v>1365</v>
      </c>
      <c r="B9" s="164" t="s">
        <v>1340</v>
      </c>
      <c r="C9" s="164" t="s">
        <v>1261</v>
      </c>
      <c r="D9" s="164" t="s">
        <v>1271</v>
      </c>
      <c r="E9" s="164" t="s">
        <v>1363</v>
      </c>
      <c r="F9" s="164" t="s">
        <v>1368</v>
      </c>
      <c r="G9" s="164"/>
      <c r="J9" s="210"/>
    </row>
    <row r="10" spans="1:11" x14ac:dyDescent="0.25">
      <c r="A10" s="1">
        <v>1</v>
      </c>
      <c r="B10" s="1" t="str">
        <f>IF(A10="","",INDEX('3. Pollutant Emissions - EF'!$J$8:$J$900,MATCH(A10,'3. Pollutant Emissions - EF'!$K$8:$K$900,0),1))</f>
        <v/>
      </c>
      <c r="C10" s="203" t="e">
        <f>IF(A10="","",VLOOKUP(B10,'DEQ TAC List'!$A$3:$C$609,2,FALSE))</f>
        <v>#N/A</v>
      </c>
      <c r="D10" s="203" t="e">
        <f>IF(A10="","",VLOOKUP(B10,'DEQ TAC List'!$A$3:$C$609,3,FALSE))</f>
        <v>#N/A</v>
      </c>
      <c r="E10" s="204">
        <f>IF(A10="","",SUMIF('3. Pollutant Emissions - EF'!$J$8:$J$900,B10,'3. Pollutant Emissions - EF'!$I$8:$I$900))</f>
        <v>0</v>
      </c>
      <c r="F10" s="205" t="e">
        <f>IF(A10="","",IF(_xlfn.XLOOKUP(B10,'DEQ TAC List'!$A$3:$A$609,'DEQ TAC List'!$F$3:$F$609)="HAP","Yes",""))</f>
        <v>#N/A</v>
      </c>
      <c r="G10" s="205" t="e">
        <f>_xlfn.XLOOKUP(C10,'DEQ TAC List'!$B$3:$B$609,'DEQ TAC List'!$I$3:$I$609,"")</f>
        <v>#N/A</v>
      </c>
      <c r="J10" s="210"/>
    </row>
    <row r="11" spans="1:11" x14ac:dyDescent="0.25">
      <c r="A11" s="1" t="str">
        <f>IF(A10="","",IF(A10+1&gt;'3. Pollutant Emissions - EF'!$K$1,"",A10+1))</f>
        <v/>
      </c>
      <c r="B11" s="1" t="str">
        <f>IF(A11="","",INDEX('3. Pollutant Emissions - EF'!$J$8:$J$900,MATCH(A11,'3. Pollutant Emissions - EF'!$K$8:$K$900,0),1))</f>
        <v/>
      </c>
      <c r="C11" s="203" t="str">
        <f>IF(A11="","",VLOOKUP(B11,'DEQ TAC List'!$A$3:$C$609,2,FALSE))</f>
        <v/>
      </c>
      <c r="D11" s="203" t="str">
        <f>IF(A11="","",VLOOKUP(B11,'DEQ TAC List'!$A$3:$C$609,3,FALSE))</f>
        <v/>
      </c>
      <c r="E11" s="204" t="str">
        <f>IF(A11="","",SUMIF('3. Pollutant Emissions - EF'!$J$8:$J$900,B11,'3. Pollutant Emissions - EF'!$I$8:$I$900))</f>
        <v/>
      </c>
      <c r="F11" s="205" t="str">
        <f>IF(A11="","",IF(_xlfn.XLOOKUP(B11,'DEQ TAC List'!$A$3:$A$609,'DEQ TAC List'!$F$3:$F$609)="HAP","Yes",""))</f>
        <v/>
      </c>
      <c r="G11" s="205" t="str">
        <f>_xlfn.XLOOKUP(C11,'DEQ TAC List'!$B$3:$B$609,'DEQ TAC List'!$I$3:$I$609,"")</f>
        <v/>
      </c>
      <c r="J11" s="210"/>
    </row>
    <row r="12" spans="1:11" x14ac:dyDescent="0.25">
      <c r="A12" s="1" t="str">
        <f>IF(A11="","",IF(A11+1&gt;'3. Pollutant Emissions - EF'!$K$1,"",A11+1))</f>
        <v/>
      </c>
      <c r="B12" s="1" t="str">
        <f>IF(A12="","",INDEX('3. Pollutant Emissions - EF'!$J$8:$J$900,MATCH(A12,'3. Pollutant Emissions - EF'!$K$8:$K$900,0),1))</f>
        <v/>
      </c>
      <c r="C12" s="203" t="str">
        <f>IF(A12="","",VLOOKUP(B12,'DEQ TAC List'!$A$3:$C$609,2,FALSE))</f>
        <v/>
      </c>
      <c r="D12" s="203" t="str">
        <f>IF(A12="","",VLOOKUP(B12,'DEQ TAC List'!$A$3:$C$609,3,FALSE))</f>
        <v/>
      </c>
      <c r="E12" s="204" t="str">
        <f>IF(A12="","",SUMIF('3. Pollutant Emissions - EF'!$J$8:$J$900,B12,'3. Pollutant Emissions - EF'!$I$8:$I$900))</f>
        <v/>
      </c>
      <c r="F12" s="205" t="str">
        <f>IF(A12="","",IF(_xlfn.XLOOKUP(B12,'DEQ TAC List'!$A$3:$A$609,'DEQ TAC List'!$F$3:$F$609)="HAP","Yes",""))</f>
        <v/>
      </c>
      <c r="G12" s="205" t="str">
        <f>_xlfn.XLOOKUP(C12,'DEQ TAC List'!$B$3:$B$609,'DEQ TAC List'!$I$3:$I$609,"")</f>
        <v/>
      </c>
      <c r="J12" s="210"/>
    </row>
    <row r="13" spans="1:11" x14ac:dyDescent="0.25">
      <c r="A13" s="1" t="str">
        <f>IF(A12="","",IF(A12+1&gt;'3. Pollutant Emissions - EF'!$K$1,"",A12+1))</f>
        <v/>
      </c>
      <c r="B13" s="1" t="str">
        <f>IF(A13="","",INDEX('3. Pollutant Emissions - EF'!$J$8:$J$900,MATCH(A13,'3. Pollutant Emissions - EF'!$K$8:$K$900,0),1))</f>
        <v/>
      </c>
      <c r="C13" s="203" t="str">
        <f>IF(A13="","",VLOOKUP(B13,'DEQ TAC List'!$A$3:$C$609,2,FALSE))</f>
        <v/>
      </c>
      <c r="D13" s="203" t="str">
        <f>IF(A13="","",VLOOKUP(B13,'DEQ TAC List'!$A$3:$C$609,3,FALSE))</f>
        <v/>
      </c>
      <c r="E13" s="204" t="str">
        <f>IF(A13="","",SUMIF('3. Pollutant Emissions - EF'!$J$8:$J$900,B13,'3. Pollutant Emissions - EF'!$I$8:$I$900))</f>
        <v/>
      </c>
      <c r="F13" s="205" t="str">
        <f>IF(A13="","",IF(_xlfn.XLOOKUP(B13,'DEQ TAC List'!$A$3:$A$609,'DEQ TAC List'!$F$3:$F$609)="HAP","Yes",""))</f>
        <v/>
      </c>
      <c r="G13" s="205" t="str">
        <f>_xlfn.XLOOKUP(C13,'DEQ TAC List'!$B$3:$B$609,'DEQ TAC List'!$I$3:$I$609,"")</f>
        <v/>
      </c>
      <c r="J13" s="210"/>
    </row>
    <row r="14" spans="1:11" x14ac:dyDescent="0.25">
      <c r="A14" s="1" t="str">
        <f>IF(A13="","",IF(A13+1&gt;'3. Pollutant Emissions - EF'!$K$1,"",A13+1))</f>
        <v/>
      </c>
      <c r="B14" s="1" t="str">
        <f>IF(A14="","",INDEX('3. Pollutant Emissions - EF'!$J$8:$J$900,MATCH(A14,'3. Pollutant Emissions - EF'!$K$8:$K$900,0),1))</f>
        <v/>
      </c>
      <c r="C14" s="203" t="str">
        <f>IF(A14="","",VLOOKUP(B14,'DEQ TAC List'!$A$3:$C$609,2,FALSE))</f>
        <v/>
      </c>
      <c r="D14" s="203" t="str">
        <f>IF(A14="","",VLOOKUP(B14,'DEQ TAC List'!$A$3:$C$609,3,FALSE))</f>
        <v/>
      </c>
      <c r="E14" s="204" t="str">
        <f>IF(A14="","",SUMIF('3. Pollutant Emissions - EF'!$J$8:$J$900,B14,'3. Pollutant Emissions - EF'!$I$8:$I$900))</f>
        <v/>
      </c>
      <c r="F14" s="205" t="str">
        <f>IF(A14="","",IF(_xlfn.XLOOKUP(B14,'DEQ TAC List'!$A$3:$A$609,'DEQ TAC List'!$F$3:$F$609)="HAP","Yes",""))</f>
        <v/>
      </c>
      <c r="G14" s="205" t="str">
        <f>_xlfn.XLOOKUP(C14,'DEQ TAC List'!$B$3:$B$609,'DEQ TAC List'!$I$3:$I$609,"")</f>
        <v/>
      </c>
    </row>
    <row r="15" spans="1:11" x14ac:dyDescent="0.25">
      <c r="A15" s="1" t="str">
        <f>IF(A14="","",IF(A14+1&gt;'3. Pollutant Emissions - EF'!$K$1,"",A14+1))</f>
        <v/>
      </c>
      <c r="B15" s="1" t="str">
        <f>IF(A15="","",INDEX('3. Pollutant Emissions - EF'!$J$8:$J$900,MATCH(A15,'3. Pollutant Emissions - EF'!$K$8:$K$900,0),1))</f>
        <v/>
      </c>
      <c r="C15" s="203" t="str">
        <f>IF(A15="","",VLOOKUP(B15,'DEQ TAC List'!$A$3:$C$609,2,FALSE))</f>
        <v/>
      </c>
      <c r="D15" s="203" t="str">
        <f>IF(A15="","",VLOOKUP(B15,'DEQ TAC List'!$A$3:$C$609,3,FALSE))</f>
        <v/>
      </c>
      <c r="E15" s="204" t="str">
        <f>IF(A15="","",SUMIF('3. Pollutant Emissions - EF'!$J$8:$J$900,B15,'3. Pollutant Emissions - EF'!$I$8:$I$900))</f>
        <v/>
      </c>
      <c r="F15" s="205" t="str">
        <f>IF(A15="","",IF(_xlfn.XLOOKUP(B15,'DEQ TAC List'!$A$3:$A$609,'DEQ TAC List'!$F$3:$F$609)="HAP","Yes",""))</f>
        <v/>
      </c>
      <c r="G15" s="205" t="str">
        <f>_xlfn.XLOOKUP(C15,'DEQ TAC List'!$B$3:$B$609,'DEQ TAC List'!$I$3:$I$609,"")</f>
        <v/>
      </c>
    </row>
    <row r="16" spans="1:11" x14ac:dyDescent="0.25">
      <c r="A16" s="1" t="str">
        <f>IF(A15="","",IF(A15+1&gt;'3. Pollutant Emissions - EF'!$K$1,"",A15+1))</f>
        <v/>
      </c>
      <c r="B16" s="1" t="str">
        <f>IF(A16="","",INDEX('3. Pollutant Emissions - EF'!$J$8:$J$900,MATCH(A16,'3. Pollutant Emissions - EF'!$K$8:$K$900,0),1))</f>
        <v/>
      </c>
      <c r="C16" s="203" t="str">
        <f>IF(A16="","",VLOOKUP(B16,'DEQ TAC List'!$A$3:$C$609,2,FALSE))</f>
        <v/>
      </c>
      <c r="D16" s="203" t="str">
        <f>IF(A16="","",VLOOKUP(B16,'DEQ TAC List'!$A$3:$C$609,3,FALSE))</f>
        <v/>
      </c>
      <c r="E16" s="204" t="str">
        <f>IF(A16="","",SUMIF('3. Pollutant Emissions - EF'!$J$8:$J$900,B16,'3. Pollutant Emissions - EF'!$I$8:$I$900))</f>
        <v/>
      </c>
      <c r="F16" s="205" t="str">
        <f>IF(A16="","",IF(_xlfn.XLOOKUP(B16,'DEQ TAC List'!$A$3:$A$609,'DEQ TAC List'!$F$3:$F$609)="HAP","Yes",""))</f>
        <v/>
      </c>
      <c r="G16" s="205" t="str">
        <f>_xlfn.XLOOKUP(C16,'DEQ TAC List'!$B$3:$B$609,'DEQ TAC List'!$I$3:$I$609,"")</f>
        <v/>
      </c>
    </row>
    <row r="17" spans="1:7" x14ac:dyDescent="0.25">
      <c r="A17" s="1" t="str">
        <f>IF(A16="","",IF(A16+1&gt;'3. Pollutant Emissions - EF'!$K$1,"",A16+1))</f>
        <v/>
      </c>
      <c r="B17" s="1" t="str">
        <f>IF(A17="","",INDEX('3. Pollutant Emissions - EF'!$J$8:$J$900,MATCH(A17,'3. Pollutant Emissions - EF'!$K$8:$K$900,0),1))</f>
        <v/>
      </c>
      <c r="C17" s="203" t="str">
        <f>IF(A17="","",VLOOKUP(B17,'DEQ TAC List'!$A$3:$C$609,2,FALSE))</f>
        <v/>
      </c>
      <c r="D17" s="203" t="str">
        <f>IF(A17="","",VLOOKUP(B17,'DEQ TAC List'!$A$3:$C$609,3,FALSE))</f>
        <v/>
      </c>
      <c r="E17" s="204" t="str">
        <f>IF(A17="","",SUMIF('3. Pollutant Emissions - EF'!$J$8:$J$900,B17,'3. Pollutant Emissions - EF'!$I$8:$I$900))</f>
        <v/>
      </c>
      <c r="F17" s="205" t="str">
        <f>IF(A17="","",IF(_xlfn.XLOOKUP(B17,'DEQ TAC List'!$A$3:$A$609,'DEQ TAC List'!$F$3:$F$609)="HAP","Yes",""))</f>
        <v/>
      </c>
      <c r="G17" s="205" t="str">
        <f>_xlfn.XLOOKUP(C17,'DEQ TAC List'!$B$3:$B$609,'DEQ TAC List'!$I$3:$I$609,"")</f>
        <v/>
      </c>
    </row>
    <row r="18" spans="1:7" x14ac:dyDescent="0.25">
      <c r="A18" s="1" t="str">
        <f>IF(A17="","",IF(A17+1&gt;'3. Pollutant Emissions - EF'!$K$1,"",A17+1))</f>
        <v/>
      </c>
      <c r="B18" s="1" t="str">
        <f>IF(A18="","",INDEX('3. Pollutant Emissions - EF'!$J$8:$J$900,MATCH(A18,'3. Pollutant Emissions - EF'!$K$8:$K$900,0),1))</f>
        <v/>
      </c>
      <c r="C18" s="203" t="str">
        <f>IF(A18="","",VLOOKUP(B18,'DEQ TAC List'!$A$3:$C$609,2,FALSE))</f>
        <v/>
      </c>
      <c r="D18" s="203" t="str">
        <f>IF(A18="","",VLOOKUP(B18,'DEQ TAC List'!$A$3:$C$609,3,FALSE))</f>
        <v/>
      </c>
      <c r="E18" s="204" t="str">
        <f>IF(A18="","",SUMIF('3. Pollutant Emissions - EF'!$J$8:$J$900,B18,'3. Pollutant Emissions - EF'!$I$8:$I$900))</f>
        <v/>
      </c>
      <c r="F18" s="205" t="str">
        <f>IF(A18="","",IF(_xlfn.XLOOKUP(B18,'DEQ TAC List'!$A$3:$A$609,'DEQ TAC List'!$F$3:$F$609)="HAP","Yes",""))</f>
        <v/>
      </c>
      <c r="G18" s="205" t="str">
        <f>_xlfn.XLOOKUP(C18,'DEQ TAC List'!$B$3:$B$609,'DEQ TAC List'!$I$3:$I$609,"")</f>
        <v/>
      </c>
    </row>
    <row r="19" spans="1:7" x14ac:dyDescent="0.25">
      <c r="A19" s="1" t="str">
        <f>IF(A18="","",IF(A18+1&gt;'3. Pollutant Emissions - EF'!$K$1,"",A18+1))</f>
        <v/>
      </c>
      <c r="B19" s="1" t="str">
        <f>IF(A19="","",INDEX('3. Pollutant Emissions - EF'!$J$8:$J$900,MATCH(A19,'3. Pollutant Emissions - EF'!$K$8:$K$900,0),1))</f>
        <v/>
      </c>
      <c r="C19" s="203" t="str">
        <f>IF(A19="","",VLOOKUP(B19,'DEQ TAC List'!$A$3:$C$609,2,FALSE))</f>
        <v/>
      </c>
      <c r="D19" s="203" t="str">
        <f>IF(A19="","",VLOOKUP(B19,'DEQ TAC List'!$A$3:$C$609,3,FALSE))</f>
        <v/>
      </c>
      <c r="E19" s="204" t="str">
        <f>IF(A19="","",SUMIF('3. Pollutant Emissions - EF'!$J$8:$J$900,B19,'3. Pollutant Emissions - EF'!$I$8:$I$900))</f>
        <v/>
      </c>
      <c r="F19" s="205" t="str">
        <f>IF(A19="","",IF(_xlfn.XLOOKUP(B19,'DEQ TAC List'!$A$3:$A$609,'DEQ TAC List'!$F$3:$F$609)="HAP","Yes",""))</f>
        <v/>
      </c>
      <c r="G19" s="205" t="str">
        <f>_xlfn.XLOOKUP(C19,'DEQ TAC List'!$B$3:$B$609,'DEQ TAC List'!$I$3:$I$609,"")</f>
        <v/>
      </c>
    </row>
    <row r="20" spans="1:7" x14ac:dyDescent="0.25">
      <c r="A20" s="1" t="str">
        <f>IF(A19="","",IF(A19+1&gt;'3. Pollutant Emissions - EF'!$K$1,"",A19+1))</f>
        <v/>
      </c>
      <c r="B20" s="1" t="str">
        <f>IF(A20="","",INDEX('3. Pollutant Emissions - EF'!$J$8:$J$900,MATCH(A20,'3. Pollutant Emissions - EF'!$K$8:$K$900,0),1))</f>
        <v/>
      </c>
      <c r="C20" s="203" t="str">
        <f>IF(A20="","",VLOOKUP(B20,'DEQ TAC List'!$A$3:$C$609,2,FALSE))</f>
        <v/>
      </c>
      <c r="D20" s="203" t="str">
        <f>IF(A20="","",VLOOKUP(B20,'DEQ TAC List'!$A$3:$C$609,3,FALSE))</f>
        <v/>
      </c>
      <c r="E20" s="204" t="str">
        <f>IF(A20="","",SUMIF('3. Pollutant Emissions - EF'!$J$8:$J$900,B20,'3. Pollutant Emissions - EF'!$I$8:$I$900))</f>
        <v/>
      </c>
      <c r="F20" s="205" t="str">
        <f>IF(A20="","",IF(_xlfn.XLOOKUP(B20,'DEQ TAC List'!$A$3:$A$609,'DEQ TAC List'!$F$3:$F$609)="HAP","Yes",""))</f>
        <v/>
      </c>
      <c r="G20" s="205" t="str">
        <f>_xlfn.XLOOKUP(C20,'DEQ TAC List'!$B$3:$B$609,'DEQ TAC List'!$I$3:$I$609,"")</f>
        <v/>
      </c>
    </row>
    <row r="21" spans="1:7" x14ac:dyDescent="0.25">
      <c r="A21" s="1" t="str">
        <f>IF(A20="","",IF(A20+1&gt;'3. Pollutant Emissions - EF'!$K$1,"",A20+1))</f>
        <v/>
      </c>
      <c r="B21" s="1" t="str">
        <f>IF(A21="","",INDEX('3. Pollutant Emissions - EF'!$J$8:$J$900,MATCH(A21,'3. Pollutant Emissions - EF'!$K$8:$K$900,0),1))</f>
        <v/>
      </c>
      <c r="C21" s="203" t="str">
        <f>IF(A21="","",VLOOKUP(B21,'DEQ TAC List'!$A$3:$C$609,2,FALSE))</f>
        <v/>
      </c>
      <c r="D21" s="203" t="str">
        <f>IF(A21="","",VLOOKUP(B21,'DEQ TAC List'!$A$3:$C$609,3,FALSE))</f>
        <v/>
      </c>
      <c r="E21" s="204" t="str">
        <f>IF(A21="","",SUMIF('3. Pollutant Emissions - EF'!$J$8:$J$900,B21,'3. Pollutant Emissions - EF'!$I$8:$I$900))</f>
        <v/>
      </c>
      <c r="F21" s="205" t="str">
        <f>IF(A21="","",IF(_xlfn.XLOOKUP(B21,'DEQ TAC List'!$A$3:$A$609,'DEQ TAC List'!$F$3:$F$609)="HAP","Yes",""))</f>
        <v/>
      </c>
      <c r="G21" s="205" t="str">
        <f>_xlfn.XLOOKUP(C21,'DEQ TAC List'!$B$3:$B$609,'DEQ TAC List'!$I$3:$I$609,"")</f>
        <v/>
      </c>
    </row>
    <row r="22" spans="1:7" x14ac:dyDescent="0.25">
      <c r="A22" s="1" t="str">
        <f>IF(A21="","",IF(A21+1&gt;'3. Pollutant Emissions - EF'!$K$1,"",A21+1))</f>
        <v/>
      </c>
      <c r="B22" s="1" t="str">
        <f>IF(A22="","",INDEX('3. Pollutant Emissions - EF'!$J$8:$J$900,MATCH(A22,'3. Pollutant Emissions - EF'!$K$8:$K$900,0),1))</f>
        <v/>
      </c>
      <c r="C22" s="203" t="str">
        <f>IF(A22="","",VLOOKUP(B22,'DEQ TAC List'!$A$3:$C$609,2,FALSE))</f>
        <v/>
      </c>
      <c r="D22" s="203" t="str">
        <f>IF(A22="","",VLOOKUP(B22,'DEQ TAC List'!$A$3:$C$609,3,FALSE))</f>
        <v/>
      </c>
      <c r="E22" s="204" t="str">
        <f>IF(A22="","",SUMIF('3. Pollutant Emissions - EF'!$J$8:$J$900,B22,'3. Pollutant Emissions - EF'!$I$8:$I$900))</f>
        <v/>
      </c>
      <c r="F22" s="205" t="str">
        <f>IF(A22="","",IF(_xlfn.XLOOKUP(B22,'DEQ TAC List'!$A$3:$A$609,'DEQ TAC List'!$F$3:$F$609)="HAP","Yes",""))</f>
        <v/>
      </c>
      <c r="G22" s="205" t="str">
        <f>_xlfn.XLOOKUP(C22,'DEQ TAC List'!$B$3:$B$609,'DEQ TAC List'!$I$3:$I$609,"")</f>
        <v/>
      </c>
    </row>
    <row r="23" spans="1:7" x14ac:dyDescent="0.25">
      <c r="A23" s="1" t="str">
        <f>IF(A22="","",IF(A22+1&gt;'3. Pollutant Emissions - EF'!$K$1,"",A22+1))</f>
        <v/>
      </c>
      <c r="B23" s="1" t="str">
        <f>IF(A23="","",INDEX('3. Pollutant Emissions - EF'!$J$8:$J$900,MATCH(A23,'3. Pollutant Emissions - EF'!$K$8:$K$900,0),1))</f>
        <v/>
      </c>
      <c r="C23" s="203" t="str">
        <f>IF(A23="","",VLOOKUP(B23,'DEQ TAC List'!$A$3:$C$609,2,FALSE))</f>
        <v/>
      </c>
      <c r="D23" s="203" t="str">
        <f>IF(A23="","",VLOOKUP(B23,'DEQ TAC List'!$A$3:$C$609,3,FALSE))</f>
        <v/>
      </c>
      <c r="E23" s="204" t="str">
        <f>IF(A23="","",SUMIF('3. Pollutant Emissions - EF'!$J$8:$J$900,B23,'3. Pollutant Emissions - EF'!$I$8:$I$900))</f>
        <v/>
      </c>
      <c r="F23" s="205" t="str">
        <f>IF(A23="","",IF(_xlfn.XLOOKUP(B23,'DEQ TAC List'!$A$3:$A$609,'DEQ TAC List'!$F$3:$F$609)="HAP","Yes",""))</f>
        <v/>
      </c>
      <c r="G23" s="205" t="str">
        <f>_xlfn.XLOOKUP(C23,'DEQ TAC List'!$B$3:$B$609,'DEQ TAC List'!$I$3:$I$609,"")</f>
        <v/>
      </c>
    </row>
    <row r="24" spans="1:7" x14ac:dyDescent="0.25">
      <c r="A24" s="1" t="str">
        <f>IF(A23="","",IF(A23+1&gt;'3. Pollutant Emissions - EF'!$K$1,"",A23+1))</f>
        <v/>
      </c>
      <c r="B24" s="1" t="str">
        <f>IF(A24="","",INDEX('3. Pollutant Emissions - EF'!$J$8:$J$900,MATCH(A24,'3. Pollutant Emissions - EF'!$K$8:$K$900,0),1))</f>
        <v/>
      </c>
      <c r="C24" s="203" t="str">
        <f>IF(A24="","",VLOOKUP(B24,'DEQ TAC List'!$A$3:$C$609,2,FALSE))</f>
        <v/>
      </c>
      <c r="D24" s="203" t="str">
        <f>IF(A24="","",VLOOKUP(B24,'DEQ TAC List'!$A$3:$C$609,3,FALSE))</f>
        <v/>
      </c>
      <c r="E24" s="204" t="str">
        <f>IF(A24="","",SUMIF('3. Pollutant Emissions - EF'!$J$8:$J$900,B24,'3. Pollutant Emissions - EF'!$I$8:$I$900))</f>
        <v/>
      </c>
      <c r="F24" s="205" t="str">
        <f>IF(A24="","",IF(_xlfn.XLOOKUP(B24,'DEQ TAC List'!$A$3:$A$609,'DEQ TAC List'!$F$3:$F$609)="HAP","Yes",""))</f>
        <v/>
      </c>
      <c r="G24" s="205" t="str">
        <f>_xlfn.XLOOKUP(C24,'DEQ TAC List'!$B$3:$B$609,'DEQ TAC List'!$I$3:$I$609,"")</f>
        <v/>
      </c>
    </row>
    <row r="25" spans="1:7" x14ac:dyDescent="0.25">
      <c r="A25" s="1" t="str">
        <f>IF(A24="","",IF(A24+1&gt;'3. Pollutant Emissions - EF'!$K$1,"",A24+1))</f>
        <v/>
      </c>
      <c r="B25" s="1" t="str">
        <f>IF(A25="","",INDEX('3. Pollutant Emissions - EF'!$J$8:$J$900,MATCH(A25,'3. Pollutant Emissions - EF'!$K$8:$K$900,0),1))</f>
        <v/>
      </c>
      <c r="C25" s="203" t="str">
        <f>IF(A25="","",VLOOKUP(B25,'DEQ TAC List'!$A$3:$C$609,2,FALSE))</f>
        <v/>
      </c>
      <c r="D25" s="203" t="str">
        <f>IF(A25="","",VLOOKUP(B25,'DEQ TAC List'!$A$3:$C$609,3,FALSE))</f>
        <v/>
      </c>
      <c r="E25" s="204" t="str">
        <f>IF(A25="","",SUMIF('3. Pollutant Emissions - EF'!$J$8:$J$900,B25,'3. Pollutant Emissions - EF'!$I$8:$I$900))</f>
        <v/>
      </c>
      <c r="F25" s="205" t="str">
        <f>IF(A25="","",IF(_xlfn.XLOOKUP(B25,'DEQ TAC List'!$A$3:$A$609,'DEQ TAC List'!$F$3:$F$609)="HAP","Yes",""))</f>
        <v/>
      </c>
      <c r="G25" s="205" t="str">
        <f>_xlfn.XLOOKUP(C25,'DEQ TAC List'!$B$3:$B$609,'DEQ TAC List'!$I$3:$I$609,"")</f>
        <v/>
      </c>
    </row>
    <row r="26" spans="1:7" x14ac:dyDescent="0.25">
      <c r="A26" s="1" t="str">
        <f>IF(A25="","",IF(A25+1&gt;'3. Pollutant Emissions - EF'!$K$1,"",A25+1))</f>
        <v/>
      </c>
      <c r="B26" s="1" t="str">
        <f>IF(A26="","",INDEX('3. Pollutant Emissions - EF'!$J$8:$J$900,MATCH(A26,'3. Pollutant Emissions - EF'!$K$8:$K$900,0),1))</f>
        <v/>
      </c>
      <c r="C26" s="203" t="str">
        <f>IF(A26="","",VLOOKUP(B26,'DEQ TAC List'!$A$3:$C$609,2,FALSE))</f>
        <v/>
      </c>
      <c r="D26" s="203" t="str">
        <f>IF(A26="","",VLOOKUP(B26,'DEQ TAC List'!$A$3:$C$609,3,FALSE))</f>
        <v/>
      </c>
      <c r="E26" s="204" t="str">
        <f>IF(A26="","",SUMIF('3. Pollutant Emissions - EF'!$J$8:$J$900,B26,'3. Pollutant Emissions - EF'!$I$8:$I$900))</f>
        <v/>
      </c>
      <c r="F26" s="205" t="str">
        <f>IF(A26="","",IF(_xlfn.XLOOKUP(B26,'DEQ TAC List'!$A$3:$A$609,'DEQ TAC List'!$F$3:$F$609)="HAP","Yes",""))</f>
        <v/>
      </c>
      <c r="G26" s="205" t="str">
        <f>_xlfn.XLOOKUP(C26,'DEQ TAC List'!$B$3:$B$609,'DEQ TAC List'!$I$3:$I$609,"")</f>
        <v/>
      </c>
    </row>
    <row r="27" spans="1:7" x14ac:dyDescent="0.25">
      <c r="A27" s="1" t="str">
        <f>IF(A26="","",IF(A26+1&gt;'3. Pollutant Emissions - EF'!$K$1,"",A26+1))</f>
        <v/>
      </c>
      <c r="B27" s="1" t="str">
        <f>IF(A27="","",INDEX('3. Pollutant Emissions - EF'!$J$8:$J$900,MATCH(A27,'3. Pollutant Emissions - EF'!$K$8:$K$900,0),1))</f>
        <v/>
      </c>
      <c r="C27" s="203" t="str">
        <f>IF(A27="","",VLOOKUP(B27,'DEQ TAC List'!$A$3:$C$609,2,FALSE))</f>
        <v/>
      </c>
      <c r="D27" s="203" t="str">
        <f>IF(A27="","",VLOOKUP(B27,'DEQ TAC List'!$A$3:$C$609,3,FALSE))</f>
        <v/>
      </c>
      <c r="E27" s="204" t="str">
        <f>IF(A27="","",SUMIF('3. Pollutant Emissions - EF'!$J$8:$J$900,B27,'3. Pollutant Emissions - EF'!$I$8:$I$900))</f>
        <v/>
      </c>
      <c r="F27" s="205" t="str">
        <f>IF(A27="","",IF(_xlfn.XLOOKUP(B27,'DEQ TAC List'!$A$3:$A$609,'DEQ TAC List'!$F$3:$F$609)="HAP","Yes",""))</f>
        <v/>
      </c>
      <c r="G27" s="205" t="str">
        <f>_xlfn.XLOOKUP(C27,'DEQ TAC List'!$B$3:$B$609,'DEQ TAC List'!$I$3:$I$609,"")</f>
        <v/>
      </c>
    </row>
    <row r="28" spans="1:7" x14ac:dyDescent="0.25">
      <c r="A28" s="1" t="str">
        <f>IF(A27="","",IF(A27+1&gt;'3. Pollutant Emissions - EF'!$K$1,"",A27+1))</f>
        <v/>
      </c>
      <c r="B28" s="1" t="str">
        <f>IF(A28="","",INDEX('3. Pollutant Emissions - EF'!$J$8:$J$900,MATCH(A28,'3. Pollutant Emissions - EF'!$K$8:$K$900,0),1))</f>
        <v/>
      </c>
      <c r="C28" s="203" t="str">
        <f>IF(A28="","",VLOOKUP(B28,'DEQ TAC List'!$A$3:$C$609,2,FALSE))</f>
        <v/>
      </c>
      <c r="D28" s="203" t="str">
        <f>IF(A28="","",VLOOKUP(B28,'DEQ TAC List'!$A$3:$C$609,3,FALSE))</f>
        <v/>
      </c>
      <c r="E28" s="204" t="str">
        <f>IF(A28="","",SUMIF('3. Pollutant Emissions - EF'!$J$8:$J$900,B28,'3. Pollutant Emissions - EF'!$I$8:$I$900))</f>
        <v/>
      </c>
      <c r="F28" s="205" t="str">
        <f>IF(A28="","",IF(_xlfn.XLOOKUP(B28,'DEQ TAC List'!$A$3:$A$609,'DEQ TAC List'!$F$3:$F$609)="HAP","Yes",""))</f>
        <v/>
      </c>
      <c r="G28" s="205" t="str">
        <f>_xlfn.XLOOKUP(C28,'DEQ TAC List'!$B$3:$B$609,'DEQ TAC List'!$I$3:$I$609,"")</f>
        <v/>
      </c>
    </row>
    <row r="29" spans="1:7" x14ac:dyDescent="0.25">
      <c r="A29" s="1" t="str">
        <f>IF(A28="","",IF(A28+1&gt;'3. Pollutant Emissions - EF'!$K$1,"",A28+1))</f>
        <v/>
      </c>
      <c r="B29" s="1" t="str">
        <f>IF(A29="","",INDEX('3. Pollutant Emissions - EF'!$J$8:$J$900,MATCH(A29,'3. Pollutant Emissions - EF'!$K$8:$K$900,0),1))</f>
        <v/>
      </c>
      <c r="C29" s="203" t="str">
        <f>IF(A29="","",VLOOKUP(B29,'DEQ TAC List'!$A$3:$C$609,2,FALSE))</f>
        <v/>
      </c>
      <c r="D29" s="203" t="str">
        <f>IF(A29="","",VLOOKUP(B29,'DEQ TAC List'!$A$3:$C$609,3,FALSE))</f>
        <v/>
      </c>
      <c r="E29" s="204" t="str">
        <f>IF(A29="","",SUMIF('3. Pollutant Emissions - EF'!$J$8:$J$900,B29,'3. Pollutant Emissions - EF'!$I$8:$I$900))</f>
        <v/>
      </c>
      <c r="F29" s="205" t="str">
        <f>IF(A29="","",IF(_xlfn.XLOOKUP(B29,'DEQ TAC List'!$A$3:$A$609,'DEQ TAC List'!$F$3:$F$609)="HAP","Yes",""))</f>
        <v/>
      </c>
      <c r="G29" s="205" t="str">
        <f>_xlfn.XLOOKUP(C29,'DEQ TAC List'!$B$3:$B$609,'DEQ TAC List'!$I$3:$I$609,"")</f>
        <v/>
      </c>
    </row>
    <row r="30" spans="1:7" x14ac:dyDescent="0.25">
      <c r="A30" s="1" t="str">
        <f>IF(A29="","",IF(A29+1&gt;'3. Pollutant Emissions - EF'!$K$1,"",A29+1))</f>
        <v/>
      </c>
      <c r="B30" s="1" t="str">
        <f>IF(A30="","",INDEX('3. Pollutant Emissions - EF'!$J$8:$J$900,MATCH(A30,'3. Pollutant Emissions - EF'!$K$8:$K$900,0),1))</f>
        <v/>
      </c>
      <c r="C30" s="203" t="str">
        <f>IF(A30="","",VLOOKUP(B30,'DEQ TAC List'!$A$3:$C$609,2,FALSE))</f>
        <v/>
      </c>
      <c r="D30" s="203" t="str">
        <f>IF(A30="","",VLOOKUP(B30,'DEQ TAC List'!$A$3:$C$609,3,FALSE))</f>
        <v/>
      </c>
      <c r="E30" s="204" t="str">
        <f>IF(A30="","",SUMIF('3. Pollutant Emissions - EF'!$J$8:$J$900,B30,'3. Pollutant Emissions - EF'!$I$8:$I$900))</f>
        <v/>
      </c>
      <c r="F30" s="205" t="str">
        <f>IF(A30="","",IF(_xlfn.XLOOKUP(B30,'DEQ TAC List'!$A$3:$A$609,'DEQ TAC List'!$F$3:$F$609)="HAP","Yes",""))</f>
        <v/>
      </c>
      <c r="G30" s="205" t="str">
        <f>_xlfn.XLOOKUP(C30,'DEQ TAC List'!$B$3:$B$609,'DEQ TAC List'!$I$3:$I$609,"")</f>
        <v/>
      </c>
    </row>
    <row r="31" spans="1:7" x14ac:dyDescent="0.25">
      <c r="A31" s="1" t="str">
        <f>IF(A30="","",IF(A30+1&gt;'3. Pollutant Emissions - EF'!$K$1,"",A30+1))</f>
        <v/>
      </c>
      <c r="B31" s="1" t="str">
        <f>IF(A31="","",INDEX('3. Pollutant Emissions - EF'!$J$8:$J$900,MATCH(A31,'3. Pollutant Emissions - EF'!$K$8:$K$900,0),1))</f>
        <v/>
      </c>
      <c r="C31" s="203" t="str">
        <f>IF(A31="","",VLOOKUP(B31,'DEQ TAC List'!$A$3:$C$609,2,FALSE))</f>
        <v/>
      </c>
      <c r="D31" s="203" t="str">
        <f>IF(A31="","",VLOOKUP(B31,'DEQ TAC List'!$A$3:$C$609,3,FALSE))</f>
        <v/>
      </c>
      <c r="E31" s="204" t="str">
        <f>IF(A31="","",SUMIF('3. Pollutant Emissions - EF'!$J$8:$J$900,B31,'3. Pollutant Emissions - EF'!$I$8:$I$900))</f>
        <v/>
      </c>
      <c r="F31" s="205" t="str">
        <f>IF(A31="","",IF(_xlfn.XLOOKUP(B31,'DEQ TAC List'!$A$3:$A$609,'DEQ TAC List'!$F$3:$F$609)="HAP","Yes",""))</f>
        <v/>
      </c>
      <c r="G31" s="205" t="str">
        <f>_xlfn.XLOOKUP(C31,'DEQ TAC List'!$B$3:$B$609,'DEQ TAC List'!$I$3:$I$609,"")</f>
        <v/>
      </c>
    </row>
    <row r="32" spans="1:7" x14ac:dyDescent="0.25">
      <c r="A32" s="1" t="str">
        <f>IF(A31="","",IF(A31+1&gt;'3. Pollutant Emissions - EF'!$K$1,"",A31+1))</f>
        <v/>
      </c>
      <c r="B32" s="1" t="str">
        <f>IF(A32="","",INDEX('3. Pollutant Emissions - EF'!$J$8:$J$900,MATCH(A32,'3. Pollutant Emissions - EF'!$K$8:$K$900,0),1))</f>
        <v/>
      </c>
      <c r="C32" s="203" t="str">
        <f>IF(A32="","",VLOOKUP(B32,'DEQ TAC List'!$A$3:$C$609,2,FALSE))</f>
        <v/>
      </c>
      <c r="D32" s="203" t="str">
        <f>IF(A32="","",VLOOKUP(B32,'DEQ TAC List'!$A$3:$C$609,3,FALSE))</f>
        <v/>
      </c>
      <c r="E32" s="204" t="str">
        <f>IF(A32="","",SUMIF('3. Pollutant Emissions - EF'!$J$8:$J$900,B32,'3. Pollutant Emissions - EF'!$I$8:$I$900))</f>
        <v/>
      </c>
      <c r="F32" s="205" t="str">
        <f>IF(A32="","",IF(_xlfn.XLOOKUP(B32,'DEQ TAC List'!$A$3:$A$609,'DEQ TAC List'!$F$3:$F$609)="HAP","Yes",""))</f>
        <v/>
      </c>
      <c r="G32" s="205" t="str">
        <f>_xlfn.XLOOKUP(C32,'DEQ TAC List'!$B$3:$B$609,'DEQ TAC List'!$I$3:$I$609,"")</f>
        <v/>
      </c>
    </row>
    <row r="33" spans="1:7" x14ac:dyDescent="0.25">
      <c r="A33" s="1" t="str">
        <f>IF(A32="","",IF(A32+1&gt;'3. Pollutant Emissions - EF'!$K$1,"",A32+1))</f>
        <v/>
      </c>
      <c r="B33" s="1" t="str">
        <f>IF(A33="","",INDEX('3. Pollutant Emissions - EF'!$J$8:$J$900,MATCH(A33,'3. Pollutant Emissions - EF'!$K$8:$K$900,0),1))</f>
        <v/>
      </c>
      <c r="C33" s="203" t="str">
        <f>IF(A33="","",VLOOKUP(B33,'DEQ TAC List'!$A$3:$C$609,2,FALSE))</f>
        <v/>
      </c>
      <c r="D33" s="203" t="str">
        <f>IF(A33="","",VLOOKUP(B33,'DEQ TAC List'!$A$3:$C$609,3,FALSE))</f>
        <v/>
      </c>
      <c r="E33" s="204" t="str">
        <f>IF(A33="","",SUMIF('3. Pollutant Emissions - EF'!$J$8:$J$900,B33,'3. Pollutant Emissions - EF'!$I$8:$I$900))</f>
        <v/>
      </c>
      <c r="F33" s="205" t="str">
        <f>IF(A33="","",IF(_xlfn.XLOOKUP(B33,'DEQ TAC List'!$A$3:$A$609,'DEQ TAC List'!$F$3:$F$609)="HAP","Yes",""))</f>
        <v/>
      </c>
      <c r="G33" s="205" t="str">
        <f>_xlfn.XLOOKUP(C33,'DEQ TAC List'!$B$3:$B$609,'DEQ TAC List'!$I$3:$I$609,"")</f>
        <v/>
      </c>
    </row>
    <row r="34" spans="1:7" x14ac:dyDescent="0.25">
      <c r="A34" s="1" t="str">
        <f>IF(A33="","",IF(A33+1&gt;'3. Pollutant Emissions - EF'!$K$1,"",A33+1))</f>
        <v/>
      </c>
      <c r="B34" s="1" t="str">
        <f>IF(A34="","",INDEX('3. Pollutant Emissions - EF'!$J$8:$J$900,MATCH(A34,'3. Pollutant Emissions - EF'!$K$8:$K$900,0),1))</f>
        <v/>
      </c>
      <c r="C34" s="203" t="str">
        <f>IF(A34="","",VLOOKUP(B34,'DEQ TAC List'!$A$3:$C$609,2,FALSE))</f>
        <v/>
      </c>
      <c r="D34" s="203" t="str">
        <f>IF(A34="","",VLOOKUP(B34,'DEQ TAC List'!$A$3:$C$609,3,FALSE))</f>
        <v/>
      </c>
      <c r="E34" s="204" t="str">
        <f>IF(A34="","",SUMIF('3. Pollutant Emissions - EF'!$J$8:$J$900,B34,'3. Pollutant Emissions - EF'!$I$8:$I$900))</f>
        <v/>
      </c>
      <c r="F34" s="205" t="str">
        <f>IF(A34="","",IF(_xlfn.XLOOKUP(B34,'DEQ TAC List'!$A$3:$A$609,'DEQ TAC List'!$F$3:$F$609)="HAP","Yes",""))</f>
        <v/>
      </c>
      <c r="G34" s="205" t="str">
        <f>_xlfn.XLOOKUP(C34,'DEQ TAC List'!$B$3:$B$609,'DEQ TAC List'!$I$3:$I$609,"")</f>
        <v/>
      </c>
    </row>
    <row r="35" spans="1:7" x14ac:dyDescent="0.25">
      <c r="A35" s="1" t="str">
        <f>IF(A34="","",IF(A34+1&gt;'3. Pollutant Emissions - EF'!$K$1,"",A34+1))</f>
        <v/>
      </c>
      <c r="B35" s="1" t="str">
        <f>IF(A35="","",INDEX('3. Pollutant Emissions - EF'!$J$8:$J$900,MATCH(A35,'3. Pollutant Emissions - EF'!$K$8:$K$900,0),1))</f>
        <v/>
      </c>
      <c r="C35" s="203" t="str">
        <f>IF(A35="","",VLOOKUP(B35,'DEQ TAC List'!$A$3:$C$609,2,FALSE))</f>
        <v/>
      </c>
      <c r="D35" s="203" t="str">
        <f>IF(A35="","",VLOOKUP(B35,'DEQ TAC List'!$A$3:$C$609,3,FALSE))</f>
        <v/>
      </c>
      <c r="E35" s="204" t="str">
        <f>IF(A35="","",SUMIF('3. Pollutant Emissions - EF'!$J$8:$J$900,B35,'3. Pollutant Emissions - EF'!$I$8:$I$900))</f>
        <v/>
      </c>
      <c r="F35" s="205" t="str">
        <f>IF(A35="","",IF(_xlfn.XLOOKUP(B35,'DEQ TAC List'!$A$3:$A$609,'DEQ TAC List'!$F$3:$F$609)="HAP","Yes",""))</f>
        <v/>
      </c>
      <c r="G35" s="205" t="str">
        <f>_xlfn.XLOOKUP(C35,'DEQ TAC List'!$B$3:$B$609,'DEQ TAC List'!$I$3:$I$609,"")</f>
        <v/>
      </c>
    </row>
    <row r="36" spans="1:7" x14ac:dyDescent="0.25">
      <c r="A36" s="1" t="str">
        <f>IF(A35="","",IF(A35+1&gt;'3. Pollutant Emissions - EF'!$K$1,"",A35+1))</f>
        <v/>
      </c>
      <c r="B36" s="1" t="str">
        <f>IF(A36="","",INDEX('3. Pollutant Emissions - EF'!$J$8:$J$900,MATCH(A36,'3. Pollutant Emissions - EF'!$K$8:$K$900,0),1))</f>
        <v/>
      </c>
      <c r="C36" s="203" t="str">
        <f>IF(A36="","",VLOOKUP(B36,'DEQ TAC List'!$A$3:$C$609,2,FALSE))</f>
        <v/>
      </c>
      <c r="D36" s="203" t="str">
        <f>IF(A36="","",VLOOKUP(B36,'DEQ TAC List'!$A$3:$C$609,3,FALSE))</f>
        <v/>
      </c>
      <c r="E36" s="204" t="str">
        <f>IF(A36="","",SUMIF('3. Pollutant Emissions - EF'!$J$8:$J$900,B36,'3. Pollutant Emissions - EF'!$I$8:$I$900))</f>
        <v/>
      </c>
      <c r="F36" s="205" t="str">
        <f>IF(A36="","",IF(_xlfn.XLOOKUP(B36,'DEQ TAC List'!$A$3:$A$609,'DEQ TAC List'!$F$3:$F$609)="HAP","Yes",""))</f>
        <v/>
      </c>
      <c r="G36" s="205" t="str">
        <f>_xlfn.XLOOKUP(C36,'DEQ TAC List'!$B$3:$B$609,'DEQ TAC List'!$I$3:$I$609,"")</f>
        <v/>
      </c>
    </row>
    <row r="37" spans="1:7" x14ac:dyDescent="0.25">
      <c r="A37" s="1" t="str">
        <f>IF(A36="","",IF(A36+1&gt;'3. Pollutant Emissions - EF'!$K$1,"",A36+1))</f>
        <v/>
      </c>
      <c r="B37" s="1" t="str">
        <f>IF(A37="","",INDEX('3. Pollutant Emissions - EF'!$J$8:$J$900,MATCH(A37,'3. Pollutant Emissions - EF'!$K$8:$K$900,0),1))</f>
        <v/>
      </c>
      <c r="C37" s="203" t="str">
        <f>IF(A37="","",VLOOKUP(B37,'DEQ TAC List'!$A$3:$C$609,2,FALSE))</f>
        <v/>
      </c>
      <c r="D37" s="203" t="str">
        <f>IF(A37="","",VLOOKUP(B37,'DEQ TAC List'!$A$3:$C$609,3,FALSE))</f>
        <v/>
      </c>
      <c r="E37" s="204" t="str">
        <f>IF(A37="","",SUMIF('3. Pollutant Emissions - EF'!$J$8:$J$900,B37,'3. Pollutant Emissions - EF'!$I$8:$I$900))</f>
        <v/>
      </c>
      <c r="F37" s="205" t="str">
        <f>IF(A37="","",IF(_xlfn.XLOOKUP(B37,'DEQ TAC List'!$A$3:$A$609,'DEQ TAC List'!$F$3:$F$609)="HAP","Yes",""))</f>
        <v/>
      </c>
      <c r="G37" s="205" t="str">
        <f>_xlfn.XLOOKUP(C37,'DEQ TAC List'!$B$3:$B$609,'DEQ TAC List'!$I$3:$I$609,"")</f>
        <v/>
      </c>
    </row>
    <row r="38" spans="1:7" x14ac:dyDescent="0.25">
      <c r="A38" s="1" t="str">
        <f>IF(A37="","",IF(A37+1&gt;'3. Pollutant Emissions - EF'!$K$1,"",A37+1))</f>
        <v/>
      </c>
      <c r="B38" s="1" t="str">
        <f>IF(A38="","",INDEX('3. Pollutant Emissions - EF'!$J$8:$J$900,MATCH(A38,'3. Pollutant Emissions - EF'!$K$8:$K$900,0),1))</f>
        <v/>
      </c>
      <c r="C38" s="203" t="str">
        <f>IF(A38="","",VLOOKUP(B38,'DEQ TAC List'!$A$3:$C$609,2,FALSE))</f>
        <v/>
      </c>
      <c r="D38" s="203" t="str">
        <f>IF(A38="","",VLOOKUP(B38,'DEQ TAC List'!$A$3:$C$609,3,FALSE))</f>
        <v/>
      </c>
      <c r="E38" s="204" t="str">
        <f>IF(A38="","",SUMIF('3. Pollutant Emissions - EF'!$J$8:$J$900,B38,'3. Pollutant Emissions - EF'!$I$8:$I$900))</f>
        <v/>
      </c>
      <c r="F38" s="205" t="str">
        <f>IF(A38="","",IF(_xlfn.XLOOKUP(B38,'DEQ TAC List'!$A$3:$A$609,'DEQ TAC List'!$F$3:$F$609)="HAP","Yes",""))</f>
        <v/>
      </c>
      <c r="G38" s="205" t="str">
        <f>_xlfn.XLOOKUP(C38,'DEQ TAC List'!$B$3:$B$609,'DEQ TAC List'!$I$3:$I$609,"")</f>
        <v/>
      </c>
    </row>
    <row r="39" spans="1:7" x14ac:dyDescent="0.25">
      <c r="A39" s="1" t="str">
        <f>IF(A38="","",IF(A38+1&gt;'3. Pollutant Emissions - EF'!$K$1,"",A38+1))</f>
        <v/>
      </c>
      <c r="B39" s="1" t="str">
        <f>IF(A39="","",INDEX('3. Pollutant Emissions - EF'!$J$8:$J$900,MATCH(A39,'3. Pollutant Emissions - EF'!$K$8:$K$900,0),1))</f>
        <v/>
      </c>
      <c r="C39" s="203" t="str">
        <f>IF(A39="","",VLOOKUP(B39,'DEQ TAC List'!$A$3:$C$609,2,FALSE))</f>
        <v/>
      </c>
      <c r="D39" s="203" t="str">
        <f>IF(A39="","",VLOOKUP(B39,'DEQ TAC List'!$A$3:$C$609,3,FALSE))</f>
        <v/>
      </c>
      <c r="E39" s="204" t="str">
        <f>IF(A39="","",SUMIF('3. Pollutant Emissions - EF'!$J$8:$J$900,B39,'3. Pollutant Emissions - EF'!$I$8:$I$900))</f>
        <v/>
      </c>
      <c r="F39" s="205" t="str">
        <f>IF(A39="","",IF(_xlfn.XLOOKUP(B39,'DEQ TAC List'!$A$3:$A$609,'DEQ TAC List'!$F$3:$F$609)="HAP","Yes",""))</f>
        <v/>
      </c>
      <c r="G39" s="205" t="str">
        <f>_xlfn.XLOOKUP(C39,'DEQ TAC List'!$B$3:$B$609,'DEQ TAC List'!$I$3:$I$609,"")</f>
        <v/>
      </c>
    </row>
    <row r="40" spans="1:7" x14ac:dyDescent="0.25">
      <c r="A40" s="1" t="str">
        <f>IF(A39="","",IF(A39+1&gt;'3. Pollutant Emissions - EF'!$K$1,"",A39+1))</f>
        <v/>
      </c>
      <c r="B40" s="1" t="str">
        <f>IF(A40="","",INDEX('3. Pollutant Emissions - EF'!$J$8:$J$900,MATCH(A40,'3. Pollutant Emissions - EF'!$K$8:$K$900,0),1))</f>
        <v/>
      </c>
      <c r="C40" s="203" t="str">
        <f>IF(A40="","",VLOOKUP(B40,'DEQ TAC List'!$A$3:$C$609,2,FALSE))</f>
        <v/>
      </c>
      <c r="D40" s="203" t="str">
        <f>IF(A40="","",VLOOKUP(B40,'DEQ TAC List'!$A$3:$C$609,3,FALSE))</f>
        <v/>
      </c>
      <c r="E40" s="204" t="str">
        <f>IF(A40="","",SUMIF('3. Pollutant Emissions - EF'!$J$8:$J$900,B40,'3. Pollutant Emissions - EF'!$I$8:$I$900))</f>
        <v/>
      </c>
      <c r="F40" s="205" t="str">
        <f>IF(A40="","",IF(_xlfn.XLOOKUP(B40,'DEQ TAC List'!$A$3:$A$609,'DEQ TAC List'!$F$3:$F$609)="HAP","Yes",""))</f>
        <v/>
      </c>
      <c r="G40" s="205" t="str">
        <f>_xlfn.XLOOKUP(C40,'DEQ TAC List'!$B$3:$B$609,'DEQ TAC List'!$I$3:$I$609,"")</f>
        <v/>
      </c>
    </row>
    <row r="41" spans="1:7" x14ac:dyDescent="0.25">
      <c r="A41" s="1" t="str">
        <f>IF(A40="","",IF(A40+1&gt;'3. Pollutant Emissions - EF'!$K$1,"",A40+1))</f>
        <v/>
      </c>
      <c r="B41" s="1" t="str">
        <f>IF(A41="","",INDEX('3. Pollutant Emissions - EF'!$J$8:$J$900,MATCH(A41,'3. Pollutant Emissions - EF'!$K$8:$K$900,0),1))</f>
        <v/>
      </c>
      <c r="C41" s="203" t="str">
        <f>IF(A41="","",VLOOKUP(B41,'DEQ TAC List'!$A$3:$C$609,2,FALSE))</f>
        <v/>
      </c>
      <c r="D41" s="203" t="str">
        <f>IF(A41="","",VLOOKUP(B41,'DEQ TAC List'!$A$3:$C$609,3,FALSE))</f>
        <v/>
      </c>
      <c r="E41" s="204" t="str">
        <f>IF(A41="","",SUMIF('3. Pollutant Emissions - EF'!$J$8:$J$900,B41,'3. Pollutant Emissions - EF'!$I$8:$I$900))</f>
        <v/>
      </c>
      <c r="F41" s="205" t="str">
        <f>IF(A41="","",IF(_xlfn.XLOOKUP(B41,'DEQ TAC List'!$A$3:$A$609,'DEQ TAC List'!$F$3:$F$609)="HAP","Yes",""))</f>
        <v/>
      </c>
      <c r="G41" s="205" t="str">
        <f>_xlfn.XLOOKUP(C41,'DEQ TAC List'!$B$3:$B$609,'DEQ TAC List'!$I$3:$I$609,"")</f>
        <v/>
      </c>
    </row>
    <row r="42" spans="1:7" x14ac:dyDescent="0.25">
      <c r="A42" s="1" t="str">
        <f>IF(A41="","",IF(A41+1&gt;'3. Pollutant Emissions - EF'!$K$1,"",A41+1))</f>
        <v/>
      </c>
      <c r="B42" s="1" t="str">
        <f>IF(A42="","",INDEX('3. Pollutant Emissions - EF'!$J$8:$J$900,MATCH(A42,'3. Pollutant Emissions - EF'!$K$8:$K$900,0),1))</f>
        <v/>
      </c>
      <c r="C42" s="203" t="str">
        <f>IF(A42="","",VLOOKUP(B42,'DEQ TAC List'!$A$3:$C$609,2,FALSE))</f>
        <v/>
      </c>
      <c r="D42" s="203" t="str">
        <f>IF(A42="","",VLOOKUP(B42,'DEQ TAC List'!$A$3:$C$609,3,FALSE))</f>
        <v/>
      </c>
      <c r="E42" s="204" t="str">
        <f>IF(A42="","",SUMIF('3. Pollutant Emissions - EF'!$J$8:$J$900,B42,'3. Pollutant Emissions - EF'!$I$8:$I$900))</f>
        <v/>
      </c>
      <c r="F42" s="205" t="str">
        <f>IF(A42="","",IF(_xlfn.XLOOKUP(B42,'DEQ TAC List'!$A$3:$A$609,'DEQ TAC List'!$F$3:$F$609)="HAP","Yes",""))</f>
        <v/>
      </c>
      <c r="G42" s="205" t="str">
        <f>_xlfn.XLOOKUP(C42,'DEQ TAC List'!$B$3:$B$609,'DEQ TAC List'!$I$3:$I$609,"")</f>
        <v/>
      </c>
    </row>
    <row r="43" spans="1:7" x14ac:dyDescent="0.25">
      <c r="A43" s="1" t="str">
        <f>IF(A42="","",IF(A42+1&gt;'3. Pollutant Emissions - EF'!$K$1,"",A42+1))</f>
        <v/>
      </c>
      <c r="B43" s="1" t="str">
        <f>IF(A43="","",INDEX('3. Pollutant Emissions - EF'!$J$8:$J$900,MATCH(A43,'3. Pollutant Emissions - EF'!$K$8:$K$900,0),1))</f>
        <v/>
      </c>
      <c r="C43" s="203" t="str">
        <f>IF(A43="","",VLOOKUP(B43,'DEQ TAC List'!$A$3:$C$609,2,FALSE))</f>
        <v/>
      </c>
      <c r="D43" s="203" t="str">
        <f>IF(A43="","",VLOOKUP(B43,'DEQ TAC List'!$A$3:$C$609,3,FALSE))</f>
        <v/>
      </c>
      <c r="E43" s="204" t="str">
        <f>IF(A43="","",SUMIF('3. Pollutant Emissions - EF'!$J$8:$J$900,B43,'3. Pollutant Emissions - EF'!$I$8:$I$900))</f>
        <v/>
      </c>
      <c r="F43" s="205" t="str">
        <f>IF(A43="","",IF(_xlfn.XLOOKUP(B43,'DEQ TAC List'!$A$3:$A$609,'DEQ TAC List'!$F$3:$F$609)="HAP","Yes",""))</f>
        <v/>
      </c>
      <c r="G43" s="205" t="str">
        <f>_xlfn.XLOOKUP(C43,'DEQ TAC List'!$B$3:$B$609,'DEQ TAC List'!$I$3:$I$609,"")</f>
        <v/>
      </c>
    </row>
    <row r="44" spans="1:7" x14ac:dyDescent="0.25">
      <c r="A44" s="1" t="str">
        <f>IF(A43="","",IF(A43+1&gt;'3. Pollutant Emissions - EF'!$K$1,"",A43+1))</f>
        <v/>
      </c>
      <c r="B44" s="1" t="str">
        <f>IF(A44="","",INDEX('3. Pollutant Emissions - EF'!$J$8:$J$900,MATCH(A44,'3. Pollutant Emissions - EF'!$K$8:$K$900,0),1))</f>
        <v/>
      </c>
      <c r="C44" s="203" t="str">
        <f>IF(A44="","",VLOOKUP(B44,'DEQ TAC List'!$A$3:$C$609,2,FALSE))</f>
        <v/>
      </c>
      <c r="D44" s="203" t="str">
        <f>IF(A44="","",VLOOKUP(B44,'DEQ TAC List'!$A$3:$C$609,3,FALSE))</f>
        <v/>
      </c>
      <c r="E44" s="204" t="str">
        <f>IF(A44="","",SUMIF('3. Pollutant Emissions - EF'!$J$8:$J$900,B44,'3. Pollutant Emissions - EF'!$I$8:$I$900))</f>
        <v/>
      </c>
      <c r="F44" s="205" t="str">
        <f>IF(A44="","",IF(_xlfn.XLOOKUP(B44,'DEQ TAC List'!$A$3:$A$609,'DEQ TAC List'!$F$3:$F$609)="HAP","Yes",""))</f>
        <v/>
      </c>
      <c r="G44" s="205" t="str">
        <f>_xlfn.XLOOKUP(C44,'DEQ TAC List'!$B$3:$B$609,'DEQ TAC List'!$I$3:$I$609,"")</f>
        <v/>
      </c>
    </row>
    <row r="45" spans="1:7" x14ac:dyDescent="0.25">
      <c r="A45" s="1" t="str">
        <f>IF(A44="","",IF(A44+1&gt;'3. Pollutant Emissions - EF'!$K$1,"",A44+1))</f>
        <v/>
      </c>
      <c r="B45" s="1" t="str">
        <f>IF(A45="","",INDEX('3. Pollutant Emissions - EF'!$J$8:$J$900,MATCH(A45,'3. Pollutant Emissions - EF'!$K$8:$K$900,0),1))</f>
        <v/>
      </c>
      <c r="C45" s="203" t="str">
        <f>IF(A45="","",VLOOKUP(B45,'DEQ TAC List'!$A$3:$C$609,2,FALSE))</f>
        <v/>
      </c>
      <c r="D45" s="203" t="str">
        <f>IF(A45="","",VLOOKUP(B45,'DEQ TAC List'!$A$3:$C$609,3,FALSE))</f>
        <v/>
      </c>
      <c r="E45" s="204" t="str">
        <f>IF(A45="","",SUMIF('3. Pollutant Emissions - EF'!$J$8:$J$900,B45,'3. Pollutant Emissions - EF'!$I$8:$I$900))</f>
        <v/>
      </c>
      <c r="F45" s="205" t="str">
        <f>IF(A45="","",IF(_xlfn.XLOOKUP(B45,'DEQ TAC List'!$A$3:$A$609,'DEQ TAC List'!$F$3:$F$609)="HAP","Yes",""))</f>
        <v/>
      </c>
      <c r="G45" s="205" t="str">
        <f>_xlfn.XLOOKUP(C45,'DEQ TAC List'!$B$3:$B$609,'DEQ TAC List'!$I$3:$I$609,"")</f>
        <v/>
      </c>
    </row>
    <row r="46" spans="1:7" x14ac:dyDescent="0.25">
      <c r="A46" s="1" t="str">
        <f>IF(A45="","",IF(A45+1&gt;'3. Pollutant Emissions - EF'!$K$1,"",A45+1))</f>
        <v/>
      </c>
      <c r="B46" s="1" t="str">
        <f>IF(A46="","",INDEX('3. Pollutant Emissions - EF'!$J$8:$J$900,MATCH(A46,'3. Pollutant Emissions - EF'!$K$8:$K$900,0),1))</f>
        <v/>
      </c>
      <c r="C46" s="203" t="str">
        <f>IF(A46="","",VLOOKUP(B46,'DEQ TAC List'!$A$3:$C$609,2,FALSE))</f>
        <v/>
      </c>
      <c r="D46" s="203" t="str">
        <f>IF(A46="","",VLOOKUP(B46,'DEQ TAC List'!$A$3:$C$609,3,FALSE))</f>
        <v/>
      </c>
      <c r="E46" s="204" t="str">
        <f>IF(A46="","",SUMIF('3. Pollutant Emissions - EF'!$J$8:$J$900,B46,'3. Pollutant Emissions - EF'!$I$8:$I$900))</f>
        <v/>
      </c>
      <c r="F46" s="205" t="str">
        <f>IF(A46="","",IF(_xlfn.XLOOKUP(B46,'DEQ TAC List'!$A$3:$A$609,'DEQ TAC List'!$F$3:$F$609)="HAP","Yes",""))</f>
        <v/>
      </c>
      <c r="G46" s="205" t="str">
        <f>_xlfn.XLOOKUP(C46,'DEQ TAC List'!$B$3:$B$609,'DEQ TAC List'!$I$3:$I$609,"")</f>
        <v/>
      </c>
    </row>
    <row r="47" spans="1:7" x14ac:dyDescent="0.25">
      <c r="A47" s="1" t="str">
        <f>IF(A46="","",IF(A46+1&gt;'3. Pollutant Emissions - EF'!$K$1,"",A46+1))</f>
        <v/>
      </c>
      <c r="B47" s="1" t="str">
        <f>IF(A47="","",INDEX('3. Pollutant Emissions - EF'!$J$8:$J$900,MATCH(A47,'3. Pollutant Emissions - EF'!$K$8:$K$900,0),1))</f>
        <v/>
      </c>
      <c r="C47" s="203" t="str">
        <f>IF(A47="","",VLOOKUP(B47,'DEQ TAC List'!$A$3:$C$609,2,FALSE))</f>
        <v/>
      </c>
      <c r="D47" s="203" t="str">
        <f>IF(A47="","",VLOOKUP(B47,'DEQ TAC List'!$A$3:$C$609,3,FALSE))</f>
        <v/>
      </c>
      <c r="E47" s="204" t="str">
        <f>IF(A47="","",SUMIF('3. Pollutant Emissions - EF'!$J$8:$J$900,B47,'3. Pollutant Emissions - EF'!$I$8:$I$900))</f>
        <v/>
      </c>
      <c r="F47" s="205" t="str">
        <f>IF(A47="","",IF(_xlfn.XLOOKUP(B47,'DEQ TAC List'!$A$3:$A$609,'DEQ TAC List'!$F$3:$F$609)="HAP","Yes",""))</f>
        <v/>
      </c>
      <c r="G47" s="205" t="str">
        <f>_xlfn.XLOOKUP(C47,'DEQ TAC List'!$B$3:$B$609,'DEQ TAC List'!$I$3:$I$609,"")</f>
        <v/>
      </c>
    </row>
    <row r="48" spans="1:7" x14ac:dyDescent="0.25">
      <c r="A48" s="1" t="str">
        <f>IF(A47="","",IF(A47+1&gt;'3. Pollutant Emissions - EF'!$K$1,"",A47+1))</f>
        <v/>
      </c>
      <c r="B48" s="1" t="str">
        <f>IF(A48="","",INDEX('3. Pollutant Emissions - EF'!$J$8:$J$900,MATCH(A48,'3. Pollutant Emissions - EF'!$K$8:$K$900,0),1))</f>
        <v/>
      </c>
      <c r="C48" s="203" t="str">
        <f>IF(A48="","",VLOOKUP(B48,'DEQ TAC List'!$A$3:$C$609,2,FALSE))</f>
        <v/>
      </c>
      <c r="D48" s="203" t="str">
        <f>IF(A48="","",VLOOKUP(B48,'DEQ TAC List'!$A$3:$C$609,3,FALSE))</f>
        <v/>
      </c>
      <c r="E48" s="204" t="str">
        <f>IF(A48="","",SUMIF('3. Pollutant Emissions - EF'!$J$8:$J$900,B48,'3. Pollutant Emissions - EF'!$I$8:$I$900))</f>
        <v/>
      </c>
      <c r="F48" s="205" t="str">
        <f>IF(A48="","",IF(_xlfn.XLOOKUP(B48,'DEQ TAC List'!$A$3:$A$609,'DEQ TAC List'!$F$3:$F$609)="HAP","Yes",""))</f>
        <v/>
      </c>
      <c r="G48" s="205" t="str">
        <f>_xlfn.XLOOKUP(C48,'DEQ TAC List'!$B$3:$B$609,'DEQ TAC List'!$I$3:$I$609,"")</f>
        <v/>
      </c>
    </row>
    <row r="49" spans="1:7" x14ac:dyDescent="0.25">
      <c r="A49" s="1" t="str">
        <f>IF(A48="","",IF(A48+1&gt;'3. Pollutant Emissions - EF'!$K$1,"",A48+1))</f>
        <v/>
      </c>
      <c r="B49" s="1" t="str">
        <f>IF(A49="","",INDEX('3. Pollutant Emissions - EF'!$J$8:$J$900,MATCH(A49,'3. Pollutant Emissions - EF'!$K$8:$K$900,0),1))</f>
        <v/>
      </c>
      <c r="C49" s="203" t="str">
        <f>IF(A49="","",VLOOKUP(B49,'DEQ TAC List'!$A$3:$C$609,2,FALSE))</f>
        <v/>
      </c>
      <c r="D49" s="203" t="str">
        <f>IF(A49="","",VLOOKUP(B49,'DEQ TAC List'!$A$3:$C$609,3,FALSE))</f>
        <v/>
      </c>
      <c r="E49" s="204" t="str">
        <f>IF(A49="","",SUMIF('3. Pollutant Emissions - EF'!$J$8:$J$900,B49,'3. Pollutant Emissions - EF'!$I$8:$I$900))</f>
        <v/>
      </c>
      <c r="F49" s="205" t="str">
        <f>IF(A49="","",IF(_xlfn.XLOOKUP(B49,'DEQ TAC List'!$A$3:$A$609,'DEQ TAC List'!$F$3:$F$609)="HAP","Yes",""))</f>
        <v/>
      </c>
      <c r="G49" s="205" t="str">
        <f>_xlfn.XLOOKUP(C49,'DEQ TAC List'!$B$3:$B$609,'DEQ TAC List'!$I$3:$I$609,"")</f>
        <v/>
      </c>
    </row>
    <row r="50" spans="1:7" x14ac:dyDescent="0.25">
      <c r="A50" s="1" t="str">
        <f>IF(A49="","",IF(A49+1&gt;'3. Pollutant Emissions - EF'!$K$1,"",A49+1))</f>
        <v/>
      </c>
      <c r="B50" s="1" t="str">
        <f>IF(A50="","",INDEX('3. Pollutant Emissions - EF'!$J$8:$J$900,MATCH(A50,'3. Pollutant Emissions - EF'!$K$8:$K$900,0),1))</f>
        <v/>
      </c>
      <c r="C50" s="203" t="str">
        <f>IF(A50="","",VLOOKUP(B50,'DEQ TAC List'!$A$3:$C$609,2,FALSE))</f>
        <v/>
      </c>
      <c r="D50" s="203" t="str">
        <f>IF(A50="","",VLOOKUP(B50,'DEQ TAC List'!$A$3:$C$609,3,FALSE))</f>
        <v/>
      </c>
      <c r="E50" s="204" t="str">
        <f>IF(A50="","",SUMIF('3. Pollutant Emissions - EF'!$J$8:$J$900,B50,'3. Pollutant Emissions - EF'!$I$8:$I$900))</f>
        <v/>
      </c>
      <c r="F50" s="205" t="str">
        <f>IF(A50="","",IF(_xlfn.XLOOKUP(B50,'DEQ TAC List'!$A$3:$A$609,'DEQ TAC List'!$F$3:$F$609)="HAP","Yes",""))</f>
        <v/>
      </c>
      <c r="G50" s="205" t="str">
        <f>_xlfn.XLOOKUP(C50,'DEQ TAC List'!$B$3:$B$609,'DEQ TAC List'!$I$3:$I$609,"")</f>
        <v/>
      </c>
    </row>
    <row r="51" spans="1:7" x14ac:dyDescent="0.25">
      <c r="A51" s="1" t="str">
        <f>IF(A50="","",IF(A50+1&gt;'3. Pollutant Emissions - EF'!$K$1,"",A50+1))</f>
        <v/>
      </c>
      <c r="B51" s="1" t="str">
        <f>IF(A51="","",INDEX('3. Pollutant Emissions - EF'!$J$8:$J$900,MATCH(A51,'3. Pollutant Emissions - EF'!$K$8:$K$900,0),1))</f>
        <v/>
      </c>
      <c r="C51" s="203" t="str">
        <f>IF(A51="","",VLOOKUP(B51,'DEQ TAC List'!$A$3:$C$609,2,FALSE))</f>
        <v/>
      </c>
      <c r="D51" s="203" t="str">
        <f>IF(A51="","",VLOOKUP(B51,'DEQ TAC List'!$A$3:$C$609,3,FALSE))</f>
        <v/>
      </c>
      <c r="E51" s="204" t="str">
        <f>IF(A51="","",SUMIF('3. Pollutant Emissions - EF'!$J$8:$J$900,B51,'3. Pollutant Emissions - EF'!$I$8:$I$900))</f>
        <v/>
      </c>
      <c r="F51" s="205" t="str">
        <f>IF(A51="","",IF(_xlfn.XLOOKUP(B51,'DEQ TAC List'!$A$3:$A$609,'DEQ TAC List'!$F$3:$F$609)="HAP","Yes",""))</f>
        <v/>
      </c>
      <c r="G51" s="205" t="str">
        <f>_xlfn.XLOOKUP(C51,'DEQ TAC List'!$B$3:$B$609,'DEQ TAC List'!$I$3:$I$609,"")</f>
        <v/>
      </c>
    </row>
    <row r="52" spans="1:7" x14ac:dyDescent="0.25">
      <c r="A52" s="1" t="str">
        <f>IF(A51="","",IF(A51+1&gt;'3. Pollutant Emissions - EF'!$K$1,"",A51+1))</f>
        <v/>
      </c>
      <c r="B52" s="1" t="str">
        <f>IF(A52="","",INDEX('3. Pollutant Emissions - EF'!$J$8:$J$900,MATCH(A52,'3. Pollutant Emissions - EF'!$K$8:$K$900,0),1))</f>
        <v/>
      </c>
      <c r="C52" s="203" t="str">
        <f>IF(A52="","",VLOOKUP(B52,'DEQ TAC List'!$A$3:$C$609,2,FALSE))</f>
        <v/>
      </c>
      <c r="D52" s="203" t="str">
        <f>IF(A52="","",VLOOKUP(B52,'DEQ TAC List'!$A$3:$C$609,3,FALSE))</f>
        <v/>
      </c>
      <c r="E52" s="204" t="str">
        <f>IF(A52="","",SUMIF('3. Pollutant Emissions - EF'!$J$8:$J$900,B52,'3. Pollutant Emissions - EF'!$I$8:$I$900))</f>
        <v/>
      </c>
      <c r="F52" s="205" t="str">
        <f>IF(A52="","",IF(_xlfn.XLOOKUP(B52,'DEQ TAC List'!$A$3:$A$609,'DEQ TAC List'!$F$3:$F$609)="HAP","Yes",""))</f>
        <v/>
      </c>
      <c r="G52" s="205" t="str">
        <f>_xlfn.XLOOKUP(C52,'DEQ TAC List'!$B$3:$B$609,'DEQ TAC List'!$I$3:$I$609,"")</f>
        <v/>
      </c>
    </row>
    <row r="53" spans="1:7" x14ac:dyDescent="0.25">
      <c r="A53" s="1" t="str">
        <f>IF(A52="","",IF(A52+1&gt;'3. Pollutant Emissions - EF'!$K$1,"",A52+1))</f>
        <v/>
      </c>
      <c r="B53" s="1" t="str">
        <f>IF(A53="","",INDEX('3. Pollutant Emissions - EF'!$J$8:$J$900,MATCH(A53,'3. Pollutant Emissions - EF'!$K$8:$K$900,0),1))</f>
        <v/>
      </c>
      <c r="C53" s="203" t="str">
        <f>IF(A53="","",VLOOKUP(B53,'DEQ TAC List'!$A$3:$C$609,2,FALSE))</f>
        <v/>
      </c>
      <c r="D53" s="203" t="str">
        <f>IF(A53="","",VLOOKUP(B53,'DEQ TAC List'!$A$3:$C$609,3,FALSE))</f>
        <v/>
      </c>
      <c r="E53" s="204" t="str">
        <f>IF(A53="","",SUMIF('3. Pollutant Emissions - EF'!$J$8:$J$900,B53,'3. Pollutant Emissions - EF'!$I$8:$I$900))</f>
        <v/>
      </c>
      <c r="F53" s="205" t="str">
        <f>IF(A53="","",IF(_xlfn.XLOOKUP(B53,'DEQ TAC List'!$A$3:$A$609,'DEQ TAC List'!$F$3:$F$609)="HAP","Yes",""))</f>
        <v/>
      </c>
      <c r="G53" s="205" t="str">
        <f>_xlfn.XLOOKUP(C53,'DEQ TAC List'!$B$3:$B$609,'DEQ TAC List'!$I$3:$I$609,"")</f>
        <v/>
      </c>
    </row>
    <row r="54" spans="1:7" x14ac:dyDescent="0.25">
      <c r="A54" s="1" t="str">
        <f>IF(A53="","",IF(A53+1&gt;'3. Pollutant Emissions - EF'!$K$1,"",A53+1))</f>
        <v/>
      </c>
      <c r="B54" s="1" t="str">
        <f>IF(A54="","",INDEX('3. Pollutant Emissions - EF'!$J$8:$J$900,MATCH(A54,'3. Pollutant Emissions - EF'!$K$8:$K$900,0),1))</f>
        <v/>
      </c>
      <c r="C54" s="203" t="str">
        <f>IF(A54="","",VLOOKUP(B54,'DEQ TAC List'!$A$3:$C$609,2,FALSE))</f>
        <v/>
      </c>
      <c r="D54" s="203" t="str">
        <f>IF(A54="","",VLOOKUP(B54,'DEQ TAC List'!$A$3:$C$609,3,FALSE))</f>
        <v/>
      </c>
      <c r="E54" s="204" t="str">
        <f>IF(A54="","",SUMIF('3. Pollutant Emissions - EF'!$J$8:$J$900,B54,'3. Pollutant Emissions - EF'!$I$8:$I$900))</f>
        <v/>
      </c>
      <c r="F54" s="205" t="str">
        <f>IF(A54="","",IF(_xlfn.XLOOKUP(B54,'DEQ TAC List'!$A$3:$A$609,'DEQ TAC List'!$F$3:$F$609)="HAP","Yes",""))</f>
        <v/>
      </c>
      <c r="G54" s="205" t="str">
        <f>_xlfn.XLOOKUP(C54,'DEQ TAC List'!$B$3:$B$609,'DEQ TAC List'!$I$3:$I$609,"")</f>
        <v/>
      </c>
    </row>
    <row r="55" spans="1:7" x14ac:dyDescent="0.25">
      <c r="A55" s="1" t="str">
        <f>IF(A54="","",IF(A54+1&gt;'3. Pollutant Emissions - EF'!$K$1,"",A54+1))</f>
        <v/>
      </c>
      <c r="B55" s="1" t="str">
        <f>IF(A55="","",INDEX('3. Pollutant Emissions - EF'!$J$8:$J$900,MATCH(A55,'3. Pollutant Emissions - EF'!$K$8:$K$900,0),1))</f>
        <v/>
      </c>
      <c r="C55" s="203" t="str">
        <f>IF(A55="","",VLOOKUP(B55,'DEQ TAC List'!$A$3:$C$609,2,FALSE))</f>
        <v/>
      </c>
      <c r="D55" s="203" t="str">
        <f>IF(A55="","",VLOOKUP(B55,'DEQ TAC List'!$A$3:$C$609,3,FALSE))</f>
        <v/>
      </c>
      <c r="E55" s="204" t="str">
        <f>IF(A55="","",SUMIF('3. Pollutant Emissions - EF'!$J$8:$J$900,B55,'3. Pollutant Emissions - EF'!$I$8:$I$900))</f>
        <v/>
      </c>
      <c r="F55" s="205" t="str">
        <f>IF(A55="","",IF(_xlfn.XLOOKUP(B55,'DEQ TAC List'!$A$3:$A$609,'DEQ TAC List'!$F$3:$F$609)="HAP","Yes",""))</f>
        <v/>
      </c>
      <c r="G55" s="205" t="str">
        <f>_xlfn.XLOOKUP(C55,'DEQ TAC List'!$B$3:$B$609,'DEQ TAC List'!$I$3:$I$609,"")</f>
        <v/>
      </c>
    </row>
    <row r="56" spans="1:7" x14ac:dyDescent="0.25">
      <c r="A56" s="1" t="str">
        <f>IF(A55="","",IF(A55+1&gt;'3. Pollutant Emissions - EF'!$K$1,"",A55+1))</f>
        <v/>
      </c>
      <c r="B56" s="1" t="str">
        <f>IF(A56="","",INDEX('3. Pollutant Emissions - EF'!$J$8:$J$900,MATCH(A56,'3. Pollutant Emissions - EF'!$K$8:$K$900,0),1))</f>
        <v/>
      </c>
      <c r="C56" s="203" t="str">
        <f>IF(A56="","",VLOOKUP(B56,'DEQ TAC List'!$A$3:$C$609,2,FALSE))</f>
        <v/>
      </c>
      <c r="D56" s="203" t="str">
        <f>IF(A56="","",VLOOKUP(B56,'DEQ TAC List'!$A$3:$C$609,3,FALSE))</f>
        <v/>
      </c>
      <c r="E56" s="204" t="str">
        <f>IF(A56="","",SUMIF('3. Pollutant Emissions - EF'!$J$8:$J$900,B56,'3. Pollutant Emissions - EF'!$I$8:$I$900))</f>
        <v/>
      </c>
      <c r="F56" s="205" t="str">
        <f>IF(A56="","",IF(_xlfn.XLOOKUP(B56,'DEQ TAC List'!$A$3:$A$609,'DEQ TAC List'!$F$3:$F$609)="HAP","Yes",""))</f>
        <v/>
      </c>
      <c r="G56" s="205" t="str">
        <f>_xlfn.XLOOKUP(C56,'DEQ TAC List'!$B$3:$B$609,'DEQ TAC List'!$I$3:$I$609,"")</f>
        <v/>
      </c>
    </row>
    <row r="57" spans="1:7" x14ac:dyDescent="0.25">
      <c r="A57" s="1" t="str">
        <f>IF(A56="","",IF(A56+1&gt;'3. Pollutant Emissions - EF'!$K$1,"",A56+1))</f>
        <v/>
      </c>
      <c r="B57" s="1" t="str">
        <f>IF(A57="","",INDEX('3. Pollutant Emissions - EF'!$J$8:$J$900,MATCH(A57,'3. Pollutant Emissions - EF'!$K$8:$K$900,0),1))</f>
        <v/>
      </c>
      <c r="C57" s="203" t="str">
        <f>IF(A57="","",VLOOKUP(B57,'DEQ TAC List'!$A$3:$C$609,2,FALSE))</f>
        <v/>
      </c>
      <c r="D57" s="203" t="str">
        <f>IF(A57="","",VLOOKUP(B57,'DEQ TAC List'!$A$3:$C$609,3,FALSE))</f>
        <v/>
      </c>
      <c r="E57" s="204" t="str">
        <f>IF(A57="","",SUMIF('3. Pollutant Emissions - EF'!$J$8:$J$900,B57,'3. Pollutant Emissions - EF'!$I$8:$I$900))</f>
        <v/>
      </c>
      <c r="F57" s="205" t="str">
        <f>IF(A57="","",IF(_xlfn.XLOOKUP(B57,'DEQ TAC List'!$A$3:$A$609,'DEQ TAC List'!$F$3:$F$609)="HAP","Yes",""))</f>
        <v/>
      </c>
      <c r="G57" s="205" t="str">
        <f>_xlfn.XLOOKUP(C57,'DEQ TAC List'!$B$3:$B$609,'DEQ TAC List'!$I$3:$I$609,"")</f>
        <v/>
      </c>
    </row>
    <row r="58" spans="1:7" x14ac:dyDescent="0.25">
      <c r="A58" s="1" t="str">
        <f>IF(A57="","",IF(A57+1&gt;'3. Pollutant Emissions - EF'!$K$1,"",A57+1))</f>
        <v/>
      </c>
      <c r="B58" s="1" t="str">
        <f>IF(A58="","",INDEX('3. Pollutant Emissions - EF'!$J$8:$J$900,MATCH(A58,'3. Pollutant Emissions - EF'!$K$8:$K$900,0),1))</f>
        <v/>
      </c>
      <c r="C58" s="203" t="str">
        <f>IF(A58="","",VLOOKUP(B58,'DEQ TAC List'!$A$3:$C$609,2,FALSE))</f>
        <v/>
      </c>
      <c r="D58" s="203" t="str">
        <f>IF(A58="","",VLOOKUP(B58,'DEQ TAC List'!$A$3:$C$609,3,FALSE))</f>
        <v/>
      </c>
      <c r="E58" s="204" t="str">
        <f>IF(A58="","",SUMIF('3. Pollutant Emissions - EF'!$J$8:$J$900,B58,'3. Pollutant Emissions - EF'!$I$8:$I$900))</f>
        <v/>
      </c>
      <c r="F58" s="205" t="str">
        <f>IF(A58="","",IF(_xlfn.XLOOKUP(B58,'DEQ TAC List'!$A$3:$A$609,'DEQ TAC List'!$F$3:$F$609)="HAP","Yes",""))</f>
        <v/>
      </c>
      <c r="G58" s="205" t="str">
        <f>_xlfn.XLOOKUP(C58,'DEQ TAC List'!$B$3:$B$609,'DEQ TAC List'!$I$3:$I$609,"")</f>
        <v/>
      </c>
    </row>
    <row r="59" spans="1:7" x14ac:dyDescent="0.25">
      <c r="A59" s="1" t="str">
        <f>IF(A58="","",IF(A58+1&gt;'3. Pollutant Emissions - EF'!$K$1,"",A58+1))</f>
        <v/>
      </c>
      <c r="B59" s="1" t="str">
        <f>IF(A59="","",INDEX('3. Pollutant Emissions - EF'!$J$8:$J$900,MATCH(A59,'3. Pollutant Emissions - EF'!$K$8:$K$900,0),1))</f>
        <v/>
      </c>
      <c r="C59" s="203" t="str">
        <f>IF(A59="","",VLOOKUP(B59,'DEQ TAC List'!$A$3:$C$609,2,FALSE))</f>
        <v/>
      </c>
      <c r="D59" s="203" t="str">
        <f>IF(A59="","",VLOOKUP(B59,'DEQ TAC List'!$A$3:$C$609,3,FALSE))</f>
        <v/>
      </c>
      <c r="E59" s="204" t="str">
        <f>IF(A59="","",SUMIF('3. Pollutant Emissions - EF'!$J$8:$J$900,B59,'3. Pollutant Emissions - EF'!$I$8:$I$900))</f>
        <v/>
      </c>
      <c r="F59" s="205" t="str">
        <f>IF(A59="","",IF(_xlfn.XLOOKUP(B59,'DEQ TAC List'!$A$3:$A$609,'DEQ TAC List'!$F$3:$F$609)="HAP","Yes",""))</f>
        <v/>
      </c>
      <c r="G59" s="205" t="str">
        <f>_xlfn.XLOOKUP(C59,'DEQ TAC List'!$B$3:$B$609,'DEQ TAC List'!$I$3:$I$609,"")</f>
        <v/>
      </c>
    </row>
    <row r="60" spans="1:7" x14ac:dyDescent="0.25">
      <c r="A60" s="1" t="str">
        <f>IF(A59="","",IF(A59+1&gt;'3. Pollutant Emissions - EF'!$K$1,"",A59+1))</f>
        <v/>
      </c>
      <c r="B60" s="1" t="str">
        <f>IF(A60="","",INDEX('3. Pollutant Emissions - EF'!$J$8:$J$900,MATCH(A60,'3. Pollutant Emissions - EF'!$K$8:$K$900,0),1))</f>
        <v/>
      </c>
      <c r="C60" s="203" t="str">
        <f>IF(A60="","",VLOOKUP(B60,'DEQ TAC List'!$A$3:$C$609,2,FALSE))</f>
        <v/>
      </c>
      <c r="D60" s="203" t="str">
        <f>IF(A60="","",VLOOKUP(B60,'DEQ TAC List'!$A$3:$C$609,3,FALSE))</f>
        <v/>
      </c>
      <c r="E60" s="204" t="str">
        <f>IF(A60="","",SUMIF('3. Pollutant Emissions - EF'!$J$8:$J$900,B60,'3. Pollutant Emissions - EF'!$I$8:$I$900))</f>
        <v/>
      </c>
      <c r="F60" s="205" t="str">
        <f>IF(A60="","",IF(_xlfn.XLOOKUP(B60,'DEQ TAC List'!$A$3:$A$609,'DEQ TAC List'!$F$3:$F$609)="HAP","Yes",""))</f>
        <v/>
      </c>
      <c r="G60" s="205" t="str">
        <f>_xlfn.XLOOKUP(C60,'DEQ TAC List'!$B$3:$B$609,'DEQ TAC List'!$I$3:$I$609,"")</f>
        <v/>
      </c>
    </row>
    <row r="61" spans="1:7" x14ac:dyDescent="0.25">
      <c r="A61" s="1" t="str">
        <f>IF(A60="","",IF(A60+1&gt;'3. Pollutant Emissions - EF'!$K$1,"",A60+1))</f>
        <v/>
      </c>
      <c r="B61" s="1" t="str">
        <f>IF(A61="","",INDEX('3. Pollutant Emissions - EF'!$J$8:$J$900,MATCH(A61,'3. Pollutant Emissions - EF'!$K$8:$K$900,0),1))</f>
        <v/>
      </c>
      <c r="C61" s="203" t="str">
        <f>IF(A61="","",VLOOKUP(B61,'DEQ TAC List'!$A$3:$C$609,2,FALSE))</f>
        <v/>
      </c>
      <c r="D61" s="203" t="str">
        <f>IF(A61="","",VLOOKUP(B61,'DEQ TAC List'!$A$3:$C$609,3,FALSE))</f>
        <v/>
      </c>
      <c r="E61" s="204" t="str">
        <f>IF(A61="","",SUMIF('3. Pollutant Emissions - EF'!$J$8:$J$900,B61,'3. Pollutant Emissions - EF'!$I$8:$I$900))</f>
        <v/>
      </c>
      <c r="F61" s="205" t="str">
        <f>IF(A61="","",IF(_xlfn.XLOOKUP(B61,'DEQ TAC List'!$A$3:$A$609,'DEQ TAC List'!$F$3:$F$609)="HAP","Yes",""))</f>
        <v/>
      </c>
      <c r="G61" s="205" t="str">
        <f>_xlfn.XLOOKUP(C61,'DEQ TAC List'!$B$3:$B$609,'DEQ TAC List'!$I$3:$I$609,"")</f>
        <v/>
      </c>
    </row>
    <row r="62" spans="1:7" x14ac:dyDescent="0.25">
      <c r="A62" s="1" t="str">
        <f>IF(A61="","",IF(A61+1&gt;'3. Pollutant Emissions - EF'!$K$1,"",A61+1))</f>
        <v/>
      </c>
      <c r="B62" s="1" t="str">
        <f>IF(A62="","",INDEX('3. Pollutant Emissions - EF'!$J$8:$J$900,MATCH(A62,'3. Pollutant Emissions - EF'!$K$8:$K$900,0),1))</f>
        <v/>
      </c>
      <c r="C62" s="203" t="str">
        <f>IF(A62="","",VLOOKUP(B62,'DEQ TAC List'!$A$3:$C$609,2,FALSE))</f>
        <v/>
      </c>
      <c r="D62" s="203" t="str">
        <f>IF(A62="","",VLOOKUP(B62,'DEQ TAC List'!$A$3:$C$609,3,FALSE))</f>
        <v/>
      </c>
      <c r="E62" s="204" t="str">
        <f>IF(A62="","",SUMIF('3. Pollutant Emissions - EF'!$J$8:$J$900,B62,'3. Pollutant Emissions - EF'!$I$8:$I$900))</f>
        <v/>
      </c>
      <c r="F62" s="205" t="str">
        <f>IF(A62="","",IF(_xlfn.XLOOKUP(B62,'DEQ TAC List'!$A$3:$A$609,'DEQ TAC List'!$F$3:$F$609)="HAP","Yes",""))</f>
        <v/>
      </c>
      <c r="G62" s="205" t="str">
        <f>_xlfn.XLOOKUP(C62,'DEQ TAC List'!$B$3:$B$609,'DEQ TAC List'!$I$3:$I$609,"")</f>
        <v/>
      </c>
    </row>
    <row r="63" spans="1:7" x14ac:dyDescent="0.25">
      <c r="A63" s="1" t="str">
        <f>IF(A62="","",IF(A62+1&gt;'3. Pollutant Emissions - EF'!$K$1,"",A62+1))</f>
        <v/>
      </c>
      <c r="B63" s="1" t="str">
        <f>IF(A63="","",INDEX('3. Pollutant Emissions - EF'!$J$8:$J$900,MATCH(A63,'3. Pollutant Emissions - EF'!$K$8:$K$900,0),1))</f>
        <v/>
      </c>
      <c r="C63" s="203" t="str">
        <f>IF(A63="","",VLOOKUP(B63,'DEQ TAC List'!$A$3:$C$609,2,FALSE))</f>
        <v/>
      </c>
      <c r="D63" s="203" t="str">
        <f>IF(A63="","",VLOOKUP(B63,'DEQ TAC List'!$A$3:$C$609,3,FALSE))</f>
        <v/>
      </c>
      <c r="E63" s="204" t="str">
        <f>IF(A63="","",SUMIF('3. Pollutant Emissions - EF'!$J$8:$J$900,B63,'3. Pollutant Emissions - EF'!$I$8:$I$900))</f>
        <v/>
      </c>
      <c r="F63" s="205" t="str">
        <f>IF(A63="","",IF(_xlfn.XLOOKUP(B63,'DEQ TAC List'!$A$3:$A$609,'DEQ TAC List'!$F$3:$F$609)="HAP","Yes",""))</f>
        <v/>
      </c>
      <c r="G63" s="205" t="str">
        <f>_xlfn.XLOOKUP(C63,'DEQ TAC List'!$B$3:$B$609,'DEQ TAC List'!$I$3:$I$609,"")</f>
        <v/>
      </c>
    </row>
    <row r="64" spans="1:7" x14ac:dyDescent="0.25">
      <c r="A64" s="1" t="str">
        <f>IF(A63="","",IF(A63+1&gt;'3. Pollutant Emissions - EF'!$K$1,"",A63+1))</f>
        <v/>
      </c>
      <c r="B64" s="1" t="str">
        <f>IF(A64="","",INDEX('3. Pollutant Emissions - EF'!$J$8:$J$900,MATCH(A64,'3. Pollutant Emissions - EF'!$K$8:$K$900,0),1))</f>
        <v/>
      </c>
      <c r="C64" s="203" t="str">
        <f>IF(A64="","",VLOOKUP(B64,'DEQ TAC List'!$A$3:$C$609,2,FALSE))</f>
        <v/>
      </c>
      <c r="D64" s="203" t="str">
        <f>IF(A64="","",VLOOKUP(B64,'DEQ TAC List'!$A$3:$C$609,3,FALSE))</f>
        <v/>
      </c>
      <c r="E64" s="204" t="str">
        <f>IF(A64="","",SUMIF('3. Pollutant Emissions - EF'!$J$8:$J$900,B64,'3. Pollutant Emissions - EF'!$I$8:$I$900))</f>
        <v/>
      </c>
      <c r="F64" s="205" t="str">
        <f>IF(A64="","",IF(_xlfn.XLOOKUP(B64,'DEQ TAC List'!$A$3:$A$609,'DEQ TAC List'!$F$3:$F$609)="HAP","Yes",""))</f>
        <v/>
      </c>
      <c r="G64" s="205" t="str">
        <f>_xlfn.XLOOKUP(C64,'DEQ TAC List'!$B$3:$B$609,'DEQ TAC List'!$I$3:$I$609,"")</f>
        <v/>
      </c>
    </row>
    <row r="65" spans="1:7" x14ac:dyDescent="0.25">
      <c r="A65" s="1" t="str">
        <f>IF(A64="","",IF(A64+1&gt;'3. Pollutant Emissions - EF'!$K$1,"",A64+1))</f>
        <v/>
      </c>
      <c r="B65" s="1" t="str">
        <f>IF(A65="","",INDEX('3. Pollutant Emissions - EF'!$J$8:$J$900,MATCH(A65,'3. Pollutant Emissions - EF'!$K$8:$K$900,0),1))</f>
        <v/>
      </c>
      <c r="C65" s="203" t="str">
        <f>IF(A65="","",VLOOKUP(B65,'DEQ TAC List'!$A$3:$C$609,2,FALSE))</f>
        <v/>
      </c>
      <c r="D65" s="203" t="str">
        <f>IF(A65="","",VLOOKUP(B65,'DEQ TAC List'!$A$3:$C$609,3,FALSE))</f>
        <v/>
      </c>
      <c r="E65" s="204" t="str">
        <f>IF(A65="","",SUMIF('3. Pollutant Emissions - EF'!$J$8:$J$900,B65,'3. Pollutant Emissions - EF'!$I$8:$I$900))</f>
        <v/>
      </c>
      <c r="F65" s="205" t="str">
        <f>IF(A65="","",IF(_xlfn.XLOOKUP(B65,'DEQ TAC List'!$A$3:$A$609,'DEQ TAC List'!$F$3:$F$609)="HAP","Yes",""))</f>
        <v/>
      </c>
      <c r="G65" s="205" t="str">
        <f>_xlfn.XLOOKUP(C65,'DEQ TAC List'!$B$3:$B$609,'DEQ TAC List'!$I$3:$I$609,"")</f>
        <v/>
      </c>
    </row>
    <row r="66" spans="1:7" x14ac:dyDescent="0.25">
      <c r="A66" s="1" t="str">
        <f>IF(A65="","",IF(A65+1&gt;'3. Pollutant Emissions - EF'!$K$1,"",A65+1))</f>
        <v/>
      </c>
      <c r="B66" s="1" t="str">
        <f>IF(A66="","",INDEX('3. Pollutant Emissions - EF'!$J$8:$J$900,MATCH(A66,'3. Pollutant Emissions - EF'!$K$8:$K$900,0),1))</f>
        <v/>
      </c>
      <c r="C66" s="203" t="str">
        <f>IF(A66="","",VLOOKUP(B66,'DEQ TAC List'!$A$3:$C$609,2,FALSE))</f>
        <v/>
      </c>
      <c r="D66" s="203" t="str">
        <f>IF(A66="","",VLOOKUP(B66,'DEQ TAC List'!$A$3:$C$609,3,FALSE))</f>
        <v/>
      </c>
      <c r="E66" s="204" t="str">
        <f>IF(A66="","",SUMIF('3. Pollutant Emissions - EF'!$J$8:$J$900,B66,'3. Pollutant Emissions - EF'!$I$8:$I$900))</f>
        <v/>
      </c>
      <c r="F66" s="205" t="str">
        <f>IF(A66="","",IF(_xlfn.XLOOKUP(B66,'DEQ TAC List'!$A$3:$A$609,'DEQ TAC List'!$F$3:$F$609)="HAP","Yes",""))</f>
        <v/>
      </c>
      <c r="G66" s="205" t="str">
        <f>_xlfn.XLOOKUP(C66,'DEQ TAC List'!$B$3:$B$609,'DEQ TAC List'!$I$3:$I$609,"")</f>
        <v/>
      </c>
    </row>
    <row r="67" spans="1:7" x14ac:dyDescent="0.25">
      <c r="A67" s="1" t="str">
        <f>IF(A66="","",IF(A66+1&gt;'3. Pollutant Emissions - EF'!$K$1,"",A66+1))</f>
        <v/>
      </c>
      <c r="B67" s="1" t="str">
        <f>IF(A67="","",INDEX('3. Pollutant Emissions - EF'!$J$8:$J$900,MATCH(A67,'3. Pollutant Emissions - EF'!$K$8:$K$900,0),1))</f>
        <v/>
      </c>
      <c r="C67" s="203" t="str">
        <f>IF(A67="","",VLOOKUP(B67,'DEQ TAC List'!$A$3:$C$609,2,FALSE))</f>
        <v/>
      </c>
      <c r="D67" s="203" t="str">
        <f>IF(A67="","",VLOOKUP(B67,'DEQ TAC List'!$A$3:$C$609,3,FALSE))</f>
        <v/>
      </c>
      <c r="E67" s="204" t="str">
        <f>IF(A67="","",SUMIF('3. Pollutant Emissions - EF'!$J$8:$J$900,B67,'3. Pollutant Emissions - EF'!$I$8:$I$900))</f>
        <v/>
      </c>
      <c r="F67" s="205" t="str">
        <f>IF(A67="","",IF(_xlfn.XLOOKUP(B67,'DEQ TAC List'!$A$3:$A$609,'DEQ TAC List'!$F$3:$F$609)="HAP","Yes",""))</f>
        <v/>
      </c>
      <c r="G67" s="205" t="str">
        <f>_xlfn.XLOOKUP(C67,'DEQ TAC List'!$B$3:$B$609,'DEQ TAC List'!$I$3:$I$609,"")</f>
        <v/>
      </c>
    </row>
    <row r="68" spans="1:7" x14ac:dyDescent="0.25">
      <c r="A68" s="1" t="str">
        <f>IF(A67="","",IF(A67+1&gt;'3. Pollutant Emissions - EF'!$K$1,"",A67+1))</f>
        <v/>
      </c>
      <c r="B68" s="1" t="str">
        <f>IF(A68="","",INDEX('3. Pollutant Emissions - EF'!$J$8:$J$900,MATCH(A68,'3. Pollutant Emissions - EF'!$K$8:$K$900,0),1))</f>
        <v/>
      </c>
      <c r="C68" s="203" t="str">
        <f>IF(A68="","",VLOOKUP(B68,'DEQ TAC List'!$A$3:$C$609,2,FALSE))</f>
        <v/>
      </c>
      <c r="D68" s="203" t="str">
        <f>IF(A68="","",VLOOKUP(B68,'DEQ TAC List'!$A$3:$C$609,3,FALSE))</f>
        <v/>
      </c>
      <c r="E68" s="204" t="str">
        <f>IF(A68="","",SUMIF('3. Pollutant Emissions - EF'!$J$8:$J$900,B68,'3. Pollutant Emissions - EF'!$I$8:$I$900))</f>
        <v/>
      </c>
      <c r="F68" s="205" t="str">
        <f>IF(A68="","",IF(_xlfn.XLOOKUP(B68,'DEQ TAC List'!$A$3:$A$609,'DEQ TAC List'!$F$3:$F$609)="HAP","Yes",""))</f>
        <v/>
      </c>
      <c r="G68" s="205" t="str">
        <f>_xlfn.XLOOKUP(C68,'DEQ TAC List'!$B$3:$B$609,'DEQ TAC List'!$I$3:$I$609,"")</f>
        <v/>
      </c>
    </row>
    <row r="69" spans="1:7" x14ac:dyDescent="0.25">
      <c r="A69" s="1" t="str">
        <f>IF(A68="","",IF(A68+1&gt;'3. Pollutant Emissions - EF'!$K$1,"",A68+1))</f>
        <v/>
      </c>
      <c r="B69" s="1" t="str">
        <f>IF(A69="","",INDEX('3. Pollutant Emissions - EF'!$J$8:$J$900,MATCH(A69,'3. Pollutant Emissions - EF'!$K$8:$K$900,0),1))</f>
        <v/>
      </c>
      <c r="C69" s="203" t="str">
        <f>IF(A69="","",VLOOKUP(B69,'DEQ TAC List'!$A$3:$C$609,2,FALSE))</f>
        <v/>
      </c>
      <c r="D69" s="203" t="str">
        <f>IF(A69="","",VLOOKUP(B69,'DEQ TAC List'!$A$3:$C$609,3,FALSE))</f>
        <v/>
      </c>
      <c r="E69" s="204" t="str">
        <f>IF(A69="","",SUMIF('3. Pollutant Emissions - EF'!$J$8:$J$900,B69,'3. Pollutant Emissions - EF'!$I$8:$I$900))</f>
        <v/>
      </c>
      <c r="F69" s="205" t="str">
        <f>IF(A69="","",IF(_xlfn.XLOOKUP(B69,'DEQ TAC List'!$A$3:$A$609,'DEQ TAC List'!$F$3:$F$609)="HAP","Yes",""))</f>
        <v/>
      </c>
      <c r="G69" s="205" t="str">
        <f>_xlfn.XLOOKUP(C69,'DEQ TAC List'!$B$3:$B$609,'DEQ TAC List'!$I$3:$I$609,"")</f>
        <v/>
      </c>
    </row>
    <row r="70" spans="1:7" x14ac:dyDescent="0.25">
      <c r="A70" s="1" t="str">
        <f>IF(A69="","",IF(A69+1&gt;'3. Pollutant Emissions - EF'!$K$1,"",A69+1))</f>
        <v/>
      </c>
      <c r="B70" s="1" t="str">
        <f>IF(A70="","",INDEX('3. Pollutant Emissions - EF'!$J$8:$J$900,MATCH(A70,'3. Pollutant Emissions - EF'!$K$8:$K$900,0),1))</f>
        <v/>
      </c>
      <c r="C70" s="203" t="str">
        <f>IF(A70="","",VLOOKUP(B70,'DEQ TAC List'!$A$3:$C$609,2,FALSE))</f>
        <v/>
      </c>
      <c r="D70" s="203" t="str">
        <f>IF(A70="","",VLOOKUP(B70,'DEQ TAC List'!$A$3:$C$609,3,FALSE))</f>
        <v/>
      </c>
      <c r="E70" s="204" t="str">
        <f>IF(A70="","",SUMIF('3. Pollutant Emissions - EF'!$J$8:$J$900,B70,'3. Pollutant Emissions - EF'!$I$8:$I$900))</f>
        <v/>
      </c>
      <c r="F70" s="205" t="str">
        <f>IF(A70="","",IF(_xlfn.XLOOKUP(B70,'DEQ TAC List'!$A$3:$A$609,'DEQ TAC List'!$F$3:$F$609)="HAP","Yes",""))</f>
        <v/>
      </c>
      <c r="G70" s="205" t="str">
        <f>_xlfn.XLOOKUP(C70,'DEQ TAC List'!$B$3:$B$609,'DEQ TAC List'!$I$3:$I$609,"")</f>
        <v/>
      </c>
    </row>
    <row r="71" spans="1:7" x14ac:dyDescent="0.25">
      <c r="A71" s="1" t="str">
        <f>IF(A70="","",IF(A70+1&gt;'3. Pollutant Emissions - EF'!$K$1,"",A70+1))</f>
        <v/>
      </c>
      <c r="B71" s="1" t="str">
        <f>IF(A71="","",INDEX('3. Pollutant Emissions - EF'!$J$8:$J$900,MATCH(A71,'3. Pollutant Emissions - EF'!$K$8:$K$900,0),1))</f>
        <v/>
      </c>
      <c r="C71" s="203" t="str">
        <f>IF(A71="","",VLOOKUP(B71,'DEQ TAC List'!$A$3:$C$609,2,FALSE))</f>
        <v/>
      </c>
      <c r="D71" s="203" t="str">
        <f>IF(A71="","",VLOOKUP(B71,'DEQ TAC List'!$A$3:$C$609,3,FALSE))</f>
        <v/>
      </c>
      <c r="E71" s="204" t="str">
        <f>IF(A71="","",SUMIF('3. Pollutant Emissions - EF'!$J$8:$J$900,B71,'3. Pollutant Emissions - EF'!$I$8:$I$900))</f>
        <v/>
      </c>
      <c r="F71" s="205" t="str">
        <f>IF(A71="","",IF(_xlfn.XLOOKUP(B71,'DEQ TAC List'!$A$3:$A$609,'DEQ TAC List'!$F$3:$F$609)="HAP","Yes",""))</f>
        <v/>
      </c>
      <c r="G71" s="205" t="str">
        <f>_xlfn.XLOOKUP(C71,'DEQ TAC List'!$B$3:$B$609,'DEQ TAC List'!$I$3:$I$609,"")</f>
        <v/>
      </c>
    </row>
    <row r="72" spans="1:7" x14ac:dyDescent="0.25">
      <c r="A72" s="1" t="str">
        <f>IF(A71="","",IF(A71+1&gt;'3. Pollutant Emissions - EF'!$K$1,"",A71+1))</f>
        <v/>
      </c>
      <c r="B72" s="1" t="str">
        <f>IF(A72="","",INDEX('3. Pollutant Emissions - EF'!$J$8:$J$900,MATCH(A72,'3. Pollutant Emissions - EF'!$K$8:$K$900,0),1))</f>
        <v/>
      </c>
      <c r="C72" s="203" t="str">
        <f>IF(A72="","",VLOOKUP(B72,'DEQ TAC List'!$A$3:$C$609,2,FALSE))</f>
        <v/>
      </c>
      <c r="D72" s="203" t="str">
        <f>IF(A72="","",VLOOKUP(B72,'DEQ TAC List'!$A$3:$C$609,3,FALSE))</f>
        <v/>
      </c>
      <c r="E72" s="204" t="str">
        <f>IF(A72="","",SUMIF('3. Pollutant Emissions - EF'!$J$8:$J$900,B72,'3. Pollutant Emissions - EF'!$I$8:$I$900))</f>
        <v/>
      </c>
      <c r="F72" s="205" t="str">
        <f>IF(A72="","",IF(_xlfn.XLOOKUP(B72,'DEQ TAC List'!$A$3:$A$609,'DEQ TAC List'!$F$3:$F$609)="HAP","Yes",""))</f>
        <v/>
      </c>
      <c r="G72" s="205" t="str">
        <f>_xlfn.XLOOKUP(C72,'DEQ TAC List'!$B$3:$B$609,'DEQ TAC List'!$I$3:$I$609,"")</f>
        <v/>
      </c>
    </row>
    <row r="73" spans="1:7" x14ac:dyDescent="0.25">
      <c r="A73" s="1" t="str">
        <f>IF(A72="","",IF(A72+1&gt;'3. Pollutant Emissions - EF'!$K$1,"",A72+1))</f>
        <v/>
      </c>
      <c r="B73" s="1" t="str">
        <f>IF(A73="","",INDEX('3. Pollutant Emissions - EF'!$J$8:$J$900,MATCH(A73,'3. Pollutant Emissions - EF'!$K$8:$K$900,0),1))</f>
        <v/>
      </c>
      <c r="C73" s="203" t="str">
        <f>IF(A73="","",VLOOKUP(B73,'DEQ TAC List'!$A$3:$C$609,2,FALSE))</f>
        <v/>
      </c>
      <c r="D73" s="203" t="str">
        <f>IF(A73="","",VLOOKUP(B73,'DEQ TAC List'!$A$3:$C$609,3,FALSE))</f>
        <v/>
      </c>
      <c r="E73" s="204" t="str">
        <f>IF(A73="","",SUMIF('3. Pollutant Emissions - EF'!$J$8:$J$900,B73,'3. Pollutant Emissions - EF'!$I$8:$I$900))</f>
        <v/>
      </c>
      <c r="F73" s="205" t="str">
        <f>IF(A73="","",IF(_xlfn.XLOOKUP(B73,'DEQ TAC List'!$A$3:$A$609,'DEQ TAC List'!$F$3:$F$609)="HAP","Yes",""))</f>
        <v/>
      </c>
      <c r="G73" s="205" t="str">
        <f>_xlfn.XLOOKUP(C73,'DEQ TAC List'!$B$3:$B$609,'DEQ TAC List'!$I$3:$I$609,"")</f>
        <v/>
      </c>
    </row>
    <row r="74" spans="1:7" x14ac:dyDescent="0.25">
      <c r="A74" s="1" t="str">
        <f>IF(A73="","",IF(A73+1&gt;'3. Pollutant Emissions - EF'!$K$1,"",A73+1))</f>
        <v/>
      </c>
      <c r="B74" s="1" t="str">
        <f>IF(A74="","",INDEX('3. Pollutant Emissions - EF'!$J$8:$J$900,MATCH(A74,'3. Pollutant Emissions - EF'!$K$8:$K$900,0),1))</f>
        <v/>
      </c>
      <c r="C74" s="203" t="str">
        <f>IF(A74="","",VLOOKUP(B74,'DEQ TAC List'!$A$3:$C$609,2,FALSE))</f>
        <v/>
      </c>
      <c r="D74" s="203" t="str">
        <f>IF(A74="","",VLOOKUP(B74,'DEQ TAC List'!$A$3:$C$609,3,FALSE))</f>
        <v/>
      </c>
      <c r="E74" s="204" t="str">
        <f>IF(A74="","",SUMIF('3. Pollutant Emissions - EF'!$J$8:$J$900,B74,'3. Pollutant Emissions - EF'!$I$8:$I$900))</f>
        <v/>
      </c>
      <c r="F74" s="205" t="str">
        <f>IF(A74="","",IF(_xlfn.XLOOKUP(B74,'DEQ TAC List'!$A$3:$A$609,'DEQ TAC List'!$F$3:$F$609)="HAP","Yes",""))</f>
        <v/>
      </c>
      <c r="G74" s="205" t="str">
        <f>_xlfn.XLOOKUP(C74,'DEQ TAC List'!$B$3:$B$609,'DEQ TAC List'!$I$3:$I$609,"")</f>
        <v/>
      </c>
    </row>
    <row r="75" spans="1:7" x14ac:dyDescent="0.25">
      <c r="A75" s="1" t="str">
        <f>IF(A74="","",IF(A74+1&gt;'3. Pollutant Emissions - EF'!$K$1,"",A74+1))</f>
        <v/>
      </c>
      <c r="B75" s="1" t="str">
        <f>IF(A75="","",INDEX('3. Pollutant Emissions - EF'!$J$8:$J$900,MATCH(A75,'3. Pollutant Emissions - EF'!$K$8:$K$900,0),1))</f>
        <v/>
      </c>
      <c r="C75" s="203" t="str">
        <f>IF(A75="","",VLOOKUP(B75,'DEQ TAC List'!$A$3:$C$609,2,FALSE))</f>
        <v/>
      </c>
      <c r="D75" s="203" t="str">
        <f>IF(A75="","",VLOOKUP(B75,'DEQ TAC List'!$A$3:$C$609,3,FALSE))</f>
        <v/>
      </c>
      <c r="E75" s="204" t="str">
        <f>IF(A75="","",SUMIF('3. Pollutant Emissions - EF'!$J$8:$J$900,B75,'3. Pollutant Emissions - EF'!$I$8:$I$900))</f>
        <v/>
      </c>
      <c r="F75" s="205" t="str">
        <f>IF(A75="","",IF(_xlfn.XLOOKUP(B75,'DEQ TAC List'!$A$3:$A$609,'DEQ TAC List'!$F$3:$F$609)="HAP","Yes",""))</f>
        <v/>
      </c>
      <c r="G75" s="205" t="str">
        <f>_xlfn.XLOOKUP(C75,'DEQ TAC List'!$B$3:$B$609,'DEQ TAC List'!$I$3:$I$609,"")</f>
        <v/>
      </c>
    </row>
    <row r="76" spans="1:7" x14ac:dyDescent="0.25">
      <c r="A76" s="1" t="str">
        <f>IF(A75="","",IF(A75+1&gt;'3. Pollutant Emissions - EF'!$K$1,"",A75+1))</f>
        <v/>
      </c>
      <c r="B76" s="1" t="str">
        <f>IF(A76="","",INDEX('3. Pollutant Emissions - EF'!$J$8:$J$900,MATCH(A76,'3. Pollutant Emissions - EF'!$K$8:$K$900,0),1))</f>
        <v/>
      </c>
      <c r="C76" s="203" t="str">
        <f>IF(A76="","",VLOOKUP(B76,'DEQ TAC List'!$A$3:$C$609,2,FALSE))</f>
        <v/>
      </c>
      <c r="D76" s="203" t="str">
        <f>IF(A76="","",VLOOKUP(B76,'DEQ TAC List'!$A$3:$C$609,3,FALSE))</f>
        <v/>
      </c>
      <c r="E76" s="204" t="str">
        <f>IF(A76="","",SUMIF('3. Pollutant Emissions - EF'!$J$8:$J$900,B76,'3. Pollutant Emissions - EF'!$I$8:$I$900))</f>
        <v/>
      </c>
      <c r="F76" s="205" t="str">
        <f>IF(A76="","",IF(_xlfn.XLOOKUP(B76,'DEQ TAC List'!$A$3:$A$609,'DEQ TAC List'!$F$3:$F$609)="HAP","Yes",""))</f>
        <v/>
      </c>
      <c r="G76" s="205" t="str">
        <f>_xlfn.XLOOKUP(C76,'DEQ TAC List'!$B$3:$B$609,'DEQ TAC List'!$I$3:$I$609,"")</f>
        <v/>
      </c>
    </row>
    <row r="77" spans="1:7" x14ac:dyDescent="0.25">
      <c r="A77" s="1" t="str">
        <f>IF(A76="","",IF(A76+1&gt;'3. Pollutant Emissions - EF'!$K$1,"",A76+1))</f>
        <v/>
      </c>
      <c r="B77" s="1" t="str">
        <f>IF(A77="","",INDEX('3. Pollutant Emissions - EF'!$J$8:$J$900,MATCH(A77,'3. Pollutant Emissions - EF'!$K$8:$K$900,0),1))</f>
        <v/>
      </c>
      <c r="C77" s="203" t="str">
        <f>IF(A77="","",VLOOKUP(B77,'DEQ TAC List'!$A$3:$C$609,2,FALSE))</f>
        <v/>
      </c>
      <c r="D77" s="203" t="str">
        <f>IF(A77="","",VLOOKUP(B77,'DEQ TAC List'!$A$3:$C$609,3,FALSE))</f>
        <v/>
      </c>
      <c r="E77" s="204" t="str">
        <f>IF(A77="","",SUMIF('3. Pollutant Emissions - EF'!$J$8:$J$900,B77,'3. Pollutant Emissions - EF'!$I$8:$I$900))</f>
        <v/>
      </c>
      <c r="F77" s="205" t="str">
        <f>IF(A77="","",IF(_xlfn.XLOOKUP(B77,'DEQ TAC List'!$A$3:$A$609,'DEQ TAC List'!$F$3:$F$609)="HAP","Yes",""))</f>
        <v/>
      </c>
      <c r="G77" s="205" t="str">
        <f>_xlfn.XLOOKUP(C77,'DEQ TAC List'!$B$3:$B$609,'DEQ TAC List'!$I$3:$I$609,"")</f>
        <v/>
      </c>
    </row>
    <row r="78" spans="1:7" x14ac:dyDescent="0.25">
      <c r="A78" s="1" t="str">
        <f>IF(A77="","",IF(A77+1&gt;'3. Pollutant Emissions - EF'!$K$1,"",A77+1))</f>
        <v/>
      </c>
      <c r="B78" s="1" t="str">
        <f>IF(A78="","",INDEX('3. Pollutant Emissions - EF'!$J$8:$J$900,MATCH(A78,'3. Pollutant Emissions - EF'!$K$8:$K$900,0),1))</f>
        <v/>
      </c>
      <c r="C78" s="203" t="str">
        <f>IF(A78="","",VLOOKUP(B78,'DEQ TAC List'!$A$3:$C$609,2,FALSE))</f>
        <v/>
      </c>
      <c r="D78" s="203" t="str">
        <f>IF(A78="","",VLOOKUP(B78,'DEQ TAC List'!$A$3:$C$609,3,FALSE))</f>
        <v/>
      </c>
      <c r="E78" s="204" t="str">
        <f>IF(A78="","",SUMIF('3. Pollutant Emissions - EF'!$J$8:$J$900,B78,'3. Pollutant Emissions - EF'!$I$8:$I$900))</f>
        <v/>
      </c>
      <c r="F78" s="205" t="str">
        <f>IF(A78="","",IF(_xlfn.XLOOKUP(B78,'DEQ TAC List'!$A$3:$A$609,'DEQ TAC List'!$F$3:$F$609)="HAP","Yes",""))</f>
        <v/>
      </c>
      <c r="G78" s="205" t="str">
        <f>_xlfn.XLOOKUP(C78,'DEQ TAC List'!$B$3:$B$609,'DEQ TAC List'!$I$3:$I$609,"")</f>
        <v/>
      </c>
    </row>
    <row r="79" spans="1:7" x14ac:dyDescent="0.25">
      <c r="A79" s="1" t="str">
        <f>IF(A78="","",IF(A78+1&gt;'3. Pollutant Emissions - EF'!$K$1,"",A78+1))</f>
        <v/>
      </c>
      <c r="B79" s="1" t="str">
        <f>IF(A79="","",INDEX('3. Pollutant Emissions - EF'!$J$8:$J$900,MATCH(A79,'3. Pollutant Emissions - EF'!$K$8:$K$900,0),1))</f>
        <v/>
      </c>
      <c r="C79" s="203" t="str">
        <f>IF(A79="","",VLOOKUP(B79,'DEQ TAC List'!$A$3:$C$609,2,FALSE))</f>
        <v/>
      </c>
      <c r="D79" s="203" t="str">
        <f>IF(A79="","",VLOOKUP(B79,'DEQ TAC List'!$A$3:$C$609,3,FALSE))</f>
        <v/>
      </c>
      <c r="E79" s="204" t="str">
        <f>IF(A79="","",SUMIF('3. Pollutant Emissions - EF'!$J$8:$J$900,B79,'3. Pollutant Emissions - EF'!$I$8:$I$900))</f>
        <v/>
      </c>
      <c r="F79" s="205" t="str">
        <f>IF(A79="","",IF(_xlfn.XLOOKUP(B79,'DEQ TAC List'!$A$3:$A$609,'DEQ TAC List'!$F$3:$F$609)="HAP","Yes",""))</f>
        <v/>
      </c>
      <c r="G79" s="205" t="str">
        <f>_xlfn.XLOOKUP(C79,'DEQ TAC List'!$B$3:$B$609,'DEQ TAC List'!$I$3:$I$609,"")</f>
        <v/>
      </c>
    </row>
    <row r="80" spans="1:7" x14ac:dyDescent="0.25">
      <c r="A80" s="1" t="str">
        <f>IF(A79="","",IF(A79+1&gt;'3. Pollutant Emissions - EF'!$K$1,"",A79+1))</f>
        <v/>
      </c>
      <c r="B80" s="1" t="str">
        <f>IF(A80="","",INDEX('3. Pollutant Emissions - EF'!$J$8:$J$900,MATCH(A80,'3. Pollutant Emissions - EF'!$K$8:$K$900,0),1))</f>
        <v/>
      </c>
      <c r="C80" s="203" t="str">
        <f>IF(A80="","",VLOOKUP(B80,'DEQ TAC List'!$A$3:$C$609,2,FALSE))</f>
        <v/>
      </c>
      <c r="D80" s="203" t="str">
        <f>IF(A80="","",VLOOKUP(B80,'DEQ TAC List'!$A$3:$C$609,3,FALSE))</f>
        <v/>
      </c>
      <c r="E80" s="204" t="str">
        <f>IF(A80="","",SUMIF('3. Pollutant Emissions - EF'!$J$8:$J$900,B80,'3. Pollutant Emissions - EF'!$I$8:$I$900))</f>
        <v/>
      </c>
      <c r="F80" s="205" t="str">
        <f>IF(A80="","",IF(_xlfn.XLOOKUP(B80,'DEQ TAC List'!$A$3:$A$609,'DEQ TAC List'!$F$3:$F$609)="HAP","Yes",""))</f>
        <v/>
      </c>
      <c r="G80" s="205" t="str">
        <f>_xlfn.XLOOKUP(C80,'DEQ TAC List'!$B$3:$B$609,'DEQ TAC List'!$I$3:$I$609,"")</f>
        <v/>
      </c>
    </row>
    <row r="81" spans="1:7" x14ac:dyDescent="0.25">
      <c r="A81" s="1" t="str">
        <f>IF(A80="","",IF(A80+1&gt;'3. Pollutant Emissions - EF'!$K$1,"",A80+1))</f>
        <v/>
      </c>
      <c r="B81" s="1" t="str">
        <f>IF(A81="","",INDEX('3. Pollutant Emissions - EF'!$J$8:$J$900,MATCH(A81,'3. Pollutant Emissions - EF'!$K$8:$K$900,0),1))</f>
        <v/>
      </c>
      <c r="C81" s="203" t="str">
        <f>IF(A81="","",VLOOKUP(B81,'DEQ TAC List'!$A$3:$C$609,2,FALSE))</f>
        <v/>
      </c>
      <c r="D81" s="203" t="str">
        <f>IF(A81="","",VLOOKUP(B81,'DEQ TAC List'!$A$3:$C$609,3,FALSE))</f>
        <v/>
      </c>
      <c r="E81" s="204" t="str">
        <f>IF(A81="","",SUMIF('3. Pollutant Emissions - EF'!$J$8:$J$900,B81,'3. Pollutant Emissions - EF'!$I$8:$I$900))</f>
        <v/>
      </c>
      <c r="F81" s="205" t="str">
        <f>IF(A81="","",IF(_xlfn.XLOOKUP(B81,'DEQ TAC List'!$A$3:$A$609,'DEQ TAC List'!$F$3:$F$609)="HAP","Yes",""))</f>
        <v/>
      </c>
      <c r="G81" s="205" t="str">
        <f>_xlfn.XLOOKUP(C81,'DEQ TAC List'!$B$3:$B$609,'DEQ TAC List'!$I$3:$I$609,"")</f>
        <v/>
      </c>
    </row>
    <row r="82" spans="1:7" x14ac:dyDescent="0.25">
      <c r="A82" s="1" t="str">
        <f>IF(A81="","",IF(A81+1&gt;'3. Pollutant Emissions - EF'!$K$1,"",A81+1))</f>
        <v/>
      </c>
      <c r="B82" s="1" t="str">
        <f>IF(A82="","",INDEX('3. Pollutant Emissions - EF'!$J$8:$J$900,MATCH(A82,'3. Pollutant Emissions - EF'!$K$8:$K$900,0),1))</f>
        <v/>
      </c>
      <c r="C82" s="203" t="str">
        <f>IF(A82="","",VLOOKUP(B82,'DEQ TAC List'!$A$3:$C$609,2,FALSE))</f>
        <v/>
      </c>
      <c r="D82" s="203" t="str">
        <f>IF(A82="","",VLOOKUP(B82,'DEQ TAC List'!$A$3:$C$609,3,FALSE))</f>
        <v/>
      </c>
      <c r="E82" s="204" t="str">
        <f>IF(A82="","",SUMIF('3. Pollutant Emissions - EF'!$J$8:$J$900,B82,'3. Pollutant Emissions - EF'!$I$8:$I$900))</f>
        <v/>
      </c>
      <c r="F82" s="205" t="str">
        <f>IF(A82="","",IF(_xlfn.XLOOKUP(B82,'DEQ TAC List'!$A$3:$A$609,'DEQ TAC List'!$F$3:$F$609)="HAP","Yes",""))</f>
        <v/>
      </c>
      <c r="G82" s="205" t="str">
        <f>_xlfn.XLOOKUP(C82,'DEQ TAC List'!$B$3:$B$609,'DEQ TAC List'!$I$3:$I$609,"")</f>
        <v/>
      </c>
    </row>
    <row r="83" spans="1:7" x14ac:dyDescent="0.25">
      <c r="A83" s="1" t="str">
        <f>IF(A82="","",IF(A82+1&gt;'3. Pollutant Emissions - EF'!$K$1,"",A82+1))</f>
        <v/>
      </c>
      <c r="B83" s="1" t="str">
        <f>IF(A83="","",INDEX('3. Pollutant Emissions - EF'!$J$8:$J$900,MATCH(A83,'3. Pollutant Emissions - EF'!$K$8:$K$900,0),1))</f>
        <v/>
      </c>
      <c r="C83" s="203" t="str">
        <f>IF(A83="","",VLOOKUP(B83,'DEQ TAC List'!$A$3:$C$609,2,FALSE))</f>
        <v/>
      </c>
      <c r="D83" s="203" t="str">
        <f>IF(A83="","",VLOOKUP(B83,'DEQ TAC List'!$A$3:$C$609,3,FALSE))</f>
        <v/>
      </c>
      <c r="E83" s="204" t="str">
        <f>IF(A83="","",SUMIF('3. Pollutant Emissions - EF'!$J$8:$J$900,B83,'3. Pollutant Emissions - EF'!$I$8:$I$900))</f>
        <v/>
      </c>
      <c r="F83" s="205" t="str">
        <f>IF(A83="","",IF(_xlfn.XLOOKUP(B83,'DEQ TAC List'!$A$3:$A$609,'DEQ TAC List'!$F$3:$F$609)="HAP","Yes",""))</f>
        <v/>
      </c>
      <c r="G83" s="205" t="str">
        <f>_xlfn.XLOOKUP(C83,'DEQ TAC List'!$B$3:$B$609,'DEQ TAC List'!$I$3:$I$609,"")</f>
        <v/>
      </c>
    </row>
    <row r="84" spans="1:7" x14ac:dyDescent="0.25">
      <c r="A84" s="1" t="str">
        <f>IF(A83="","",IF(A83+1&gt;'3. Pollutant Emissions - EF'!$K$1,"",A83+1))</f>
        <v/>
      </c>
      <c r="B84" s="1" t="str">
        <f>IF(A84="","",INDEX('3. Pollutant Emissions - EF'!$J$8:$J$900,MATCH(A84,'3. Pollutant Emissions - EF'!$K$8:$K$900,0),1))</f>
        <v/>
      </c>
      <c r="C84" s="203" t="str">
        <f>IF(A84="","",VLOOKUP(B84,'DEQ TAC List'!$A$3:$C$609,2,FALSE))</f>
        <v/>
      </c>
      <c r="D84" s="203" t="str">
        <f>IF(A84="","",VLOOKUP(B84,'DEQ TAC List'!$A$3:$C$609,3,FALSE))</f>
        <v/>
      </c>
      <c r="E84" s="204" t="str">
        <f>IF(A84="","",SUMIF('3. Pollutant Emissions - EF'!$J$8:$J$900,B84,'3. Pollutant Emissions - EF'!$I$8:$I$900))</f>
        <v/>
      </c>
      <c r="F84" s="205" t="str">
        <f>IF(A84="","",IF(_xlfn.XLOOKUP(B84,'DEQ TAC List'!$A$3:$A$609,'DEQ TAC List'!$F$3:$F$609)="HAP","Yes",""))</f>
        <v/>
      </c>
      <c r="G84" s="205" t="str">
        <f>_xlfn.XLOOKUP(C84,'DEQ TAC List'!$B$3:$B$609,'DEQ TAC List'!$I$3:$I$609,"")</f>
        <v/>
      </c>
    </row>
    <row r="85" spans="1:7" x14ac:dyDescent="0.25">
      <c r="A85" s="1" t="str">
        <f>IF(A84="","",IF(A84+1&gt;'3. Pollutant Emissions - EF'!$K$1,"",A84+1))</f>
        <v/>
      </c>
      <c r="B85" s="1" t="str">
        <f>IF(A85="","",INDEX('3. Pollutant Emissions - EF'!$J$8:$J$900,MATCH(A85,'3. Pollutant Emissions - EF'!$K$8:$K$900,0),1))</f>
        <v/>
      </c>
      <c r="C85" s="203" t="str">
        <f>IF(A85="","",VLOOKUP(B85,'DEQ TAC List'!$A$3:$C$609,2,FALSE))</f>
        <v/>
      </c>
      <c r="D85" s="203" t="str">
        <f>IF(A85="","",VLOOKUP(B85,'DEQ TAC List'!$A$3:$C$609,3,FALSE))</f>
        <v/>
      </c>
      <c r="E85" s="204" t="str">
        <f>IF(A85="","",SUMIF('3. Pollutant Emissions - EF'!$J$8:$J$900,B85,'3. Pollutant Emissions - EF'!$I$8:$I$900))</f>
        <v/>
      </c>
      <c r="F85" s="205" t="str">
        <f>IF(A85="","",IF(_xlfn.XLOOKUP(B85,'DEQ TAC List'!$A$3:$A$609,'DEQ TAC List'!$F$3:$F$609)="HAP","Yes",""))</f>
        <v/>
      </c>
      <c r="G85" s="205" t="str">
        <f>_xlfn.XLOOKUP(C85,'DEQ TAC List'!$B$3:$B$609,'DEQ TAC List'!$I$3:$I$609,"")</f>
        <v/>
      </c>
    </row>
    <row r="86" spans="1:7" x14ac:dyDescent="0.25">
      <c r="A86" s="1" t="str">
        <f>IF(A85="","",IF(A85+1&gt;'3. Pollutant Emissions - EF'!$K$1,"",A85+1))</f>
        <v/>
      </c>
      <c r="B86" s="1" t="str">
        <f>IF(A86="","",INDEX('3. Pollutant Emissions - EF'!$J$8:$J$900,MATCH(A86,'3. Pollutant Emissions - EF'!$K$8:$K$900,0),1))</f>
        <v/>
      </c>
      <c r="C86" s="203" t="str">
        <f>IF(A86="","",VLOOKUP(B86,'DEQ TAC List'!$A$3:$C$609,2,FALSE))</f>
        <v/>
      </c>
      <c r="D86" s="203" t="str">
        <f>IF(A86="","",VLOOKUP(B86,'DEQ TAC List'!$A$3:$C$609,3,FALSE))</f>
        <v/>
      </c>
      <c r="E86" s="204" t="str">
        <f>IF(A86="","",SUMIF('3. Pollutant Emissions - EF'!$J$8:$J$900,B86,'3. Pollutant Emissions - EF'!$I$8:$I$900))</f>
        <v/>
      </c>
      <c r="F86" s="205" t="str">
        <f>IF(A86="","",IF(_xlfn.XLOOKUP(B86,'DEQ TAC List'!$A$3:$A$609,'DEQ TAC List'!$F$3:$F$609)="HAP","Yes",""))</f>
        <v/>
      </c>
      <c r="G86" s="205" t="str">
        <f>_xlfn.XLOOKUP(C86,'DEQ TAC List'!$B$3:$B$609,'DEQ TAC List'!$I$3:$I$609,"")</f>
        <v/>
      </c>
    </row>
    <row r="87" spans="1:7" x14ac:dyDescent="0.25">
      <c r="A87" s="1" t="str">
        <f>IF(A86="","",IF(A86+1&gt;'3. Pollutant Emissions - EF'!$K$1,"",A86+1))</f>
        <v/>
      </c>
      <c r="B87" s="1" t="str">
        <f>IF(A87="","",INDEX('3. Pollutant Emissions - EF'!$J$8:$J$900,MATCH(A87,'3. Pollutant Emissions - EF'!$K$8:$K$900,0),1))</f>
        <v/>
      </c>
      <c r="C87" s="203" t="str">
        <f>IF(A87="","",VLOOKUP(B87,'DEQ TAC List'!$A$3:$C$609,2,FALSE))</f>
        <v/>
      </c>
      <c r="D87" s="203" t="str">
        <f>IF(A87="","",VLOOKUP(B87,'DEQ TAC List'!$A$3:$C$609,3,FALSE))</f>
        <v/>
      </c>
      <c r="E87" s="204" t="str">
        <f>IF(A87="","",SUMIF('3. Pollutant Emissions - EF'!$J$8:$J$900,B87,'3. Pollutant Emissions - EF'!$I$8:$I$900))</f>
        <v/>
      </c>
      <c r="F87" s="205" t="str">
        <f>IF(A87="","",IF(_xlfn.XLOOKUP(B87,'DEQ TAC List'!$A$3:$A$609,'DEQ TAC List'!$F$3:$F$609)="HAP","Yes",""))</f>
        <v/>
      </c>
      <c r="G87" s="205" t="str">
        <f>_xlfn.XLOOKUP(C87,'DEQ TAC List'!$B$3:$B$609,'DEQ TAC List'!$I$3:$I$609,"")</f>
        <v/>
      </c>
    </row>
    <row r="88" spans="1:7" x14ac:dyDescent="0.25">
      <c r="A88" s="1" t="str">
        <f>IF(A87="","",IF(A87+1&gt;'3. Pollutant Emissions - EF'!$K$1,"",A87+1))</f>
        <v/>
      </c>
      <c r="B88" s="1" t="str">
        <f>IF(A88="","",INDEX('3. Pollutant Emissions - EF'!$J$8:$J$900,MATCH(A88,'3. Pollutant Emissions - EF'!$K$8:$K$900,0),1))</f>
        <v/>
      </c>
      <c r="C88" s="203" t="str">
        <f>IF(A88="","",VLOOKUP(B88,'DEQ TAC List'!$A$3:$C$609,2,FALSE))</f>
        <v/>
      </c>
      <c r="D88" s="203" t="str">
        <f>IF(A88="","",VLOOKUP(B88,'DEQ TAC List'!$A$3:$C$609,3,FALSE))</f>
        <v/>
      </c>
      <c r="E88" s="204" t="str">
        <f>IF(A88="","",SUMIF('3. Pollutant Emissions - EF'!$J$8:$J$900,B88,'3. Pollutant Emissions - EF'!$I$8:$I$900))</f>
        <v/>
      </c>
      <c r="F88" s="205" t="str">
        <f>IF(A88="","",IF(_xlfn.XLOOKUP(B88,'DEQ TAC List'!$A$3:$A$609,'DEQ TAC List'!$F$3:$F$609)="HAP","Yes",""))</f>
        <v/>
      </c>
      <c r="G88" s="205" t="str">
        <f>_xlfn.XLOOKUP(C88,'DEQ TAC List'!$B$3:$B$609,'DEQ TAC List'!$I$3:$I$609,"")</f>
        <v/>
      </c>
    </row>
    <row r="89" spans="1:7" x14ac:dyDescent="0.25">
      <c r="A89" s="1" t="str">
        <f>IF(A88="","",IF(A88+1&gt;'3. Pollutant Emissions - EF'!$K$1,"",A88+1))</f>
        <v/>
      </c>
      <c r="B89" s="1" t="str">
        <f>IF(A89="","",INDEX('3. Pollutant Emissions - EF'!$J$8:$J$900,MATCH(A89,'3. Pollutant Emissions - EF'!$K$8:$K$900,0),1))</f>
        <v/>
      </c>
      <c r="C89" s="203" t="str">
        <f>IF(A89="","",VLOOKUP(B89,'DEQ TAC List'!$A$3:$C$609,2,FALSE))</f>
        <v/>
      </c>
      <c r="D89" s="203" t="str">
        <f>IF(A89="","",VLOOKUP(B89,'DEQ TAC List'!$A$3:$C$609,3,FALSE))</f>
        <v/>
      </c>
      <c r="E89" s="204" t="str">
        <f>IF(A89="","",SUMIF('3. Pollutant Emissions - EF'!$J$8:$J$900,B89,'3. Pollutant Emissions - EF'!$I$8:$I$900))</f>
        <v/>
      </c>
      <c r="F89" s="205" t="str">
        <f>IF(A89="","",IF(_xlfn.XLOOKUP(B89,'DEQ TAC List'!$A$3:$A$609,'DEQ TAC List'!$F$3:$F$609)="HAP","Yes",""))</f>
        <v/>
      </c>
      <c r="G89" s="205" t="str">
        <f>_xlfn.XLOOKUP(C89,'DEQ TAC List'!$B$3:$B$609,'DEQ TAC List'!$I$3:$I$609,"")</f>
        <v/>
      </c>
    </row>
    <row r="90" spans="1:7" x14ac:dyDescent="0.25">
      <c r="A90" s="1" t="str">
        <f>IF(A89="","",IF(A89+1&gt;'3. Pollutant Emissions - EF'!$K$1,"",A89+1))</f>
        <v/>
      </c>
      <c r="B90" s="1" t="str">
        <f>IF(A90="","",INDEX('3. Pollutant Emissions - EF'!$J$8:$J$900,MATCH(A90,'3. Pollutant Emissions - EF'!$K$8:$K$900,0),1))</f>
        <v/>
      </c>
      <c r="C90" s="203" t="str">
        <f>IF(A90="","",VLOOKUP(B90,'DEQ TAC List'!$A$3:$C$609,2,FALSE))</f>
        <v/>
      </c>
      <c r="D90" s="203" t="str">
        <f>IF(A90="","",VLOOKUP(B90,'DEQ TAC List'!$A$3:$C$609,3,FALSE))</f>
        <v/>
      </c>
      <c r="E90" s="204" t="str">
        <f>IF(A90="","",SUMIF('3. Pollutant Emissions - EF'!$J$8:$J$900,B90,'3. Pollutant Emissions - EF'!$I$8:$I$900))</f>
        <v/>
      </c>
      <c r="F90" s="205" t="str">
        <f>IF(A90="","",IF(_xlfn.XLOOKUP(B90,'DEQ TAC List'!$A$3:$A$609,'DEQ TAC List'!$F$3:$F$609)="HAP","Yes",""))</f>
        <v/>
      </c>
      <c r="G90" s="205" t="str">
        <f>_xlfn.XLOOKUP(C90,'DEQ TAC List'!$B$3:$B$609,'DEQ TAC List'!$I$3:$I$609,"")</f>
        <v/>
      </c>
    </row>
    <row r="91" spans="1:7" x14ac:dyDescent="0.25">
      <c r="A91" s="1" t="str">
        <f>IF(A90="","",IF(A90+1&gt;'3. Pollutant Emissions - EF'!$K$1,"",A90+1))</f>
        <v/>
      </c>
      <c r="B91" s="1" t="str">
        <f>IF(A91="","",INDEX('3. Pollutant Emissions - EF'!$J$8:$J$900,MATCH(A91,'3. Pollutant Emissions - EF'!$K$8:$K$900,0),1))</f>
        <v/>
      </c>
      <c r="C91" s="203" t="str">
        <f>IF(A91="","",VLOOKUP(B91,'DEQ TAC List'!$A$3:$C$609,2,FALSE))</f>
        <v/>
      </c>
      <c r="D91" s="203" t="str">
        <f>IF(A91="","",VLOOKUP(B91,'DEQ TAC List'!$A$3:$C$609,3,FALSE))</f>
        <v/>
      </c>
      <c r="E91" s="204" t="str">
        <f>IF(A91="","",SUMIF('3. Pollutant Emissions - EF'!$J$8:$J$900,B91,'3. Pollutant Emissions - EF'!$I$8:$I$900))</f>
        <v/>
      </c>
      <c r="F91" s="205" t="str">
        <f>IF(A91="","",IF(_xlfn.XLOOKUP(B91,'DEQ TAC List'!$A$3:$A$609,'DEQ TAC List'!$F$3:$F$609)="HAP","Yes",""))</f>
        <v/>
      </c>
      <c r="G91" s="205" t="str">
        <f>_xlfn.XLOOKUP(C91,'DEQ TAC List'!$B$3:$B$609,'DEQ TAC List'!$I$3:$I$609,"")</f>
        <v/>
      </c>
    </row>
    <row r="92" spans="1:7" x14ac:dyDescent="0.25">
      <c r="A92" s="1" t="str">
        <f>IF(A91="","",IF(A91+1&gt;'3. Pollutant Emissions - EF'!$K$1,"",A91+1))</f>
        <v/>
      </c>
      <c r="B92" s="1" t="str">
        <f>IF(A92="","",INDEX('3. Pollutant Emissions - EF'!$J$8:$J$900,MATCH(A92,'3. Pollutant Emissions - EF'!$K$8:$K$900,0),1))</f>
        <v/>
      </c>
      <c r="C92" s="203" t="str">
        <f>IF(A92="","",VLOOKUP(B92,'DEQ TAC List'!$A$3:$C$609,2,FALSE))</f>
        <v/>
      </c>
      <c r="D92" s="203" t="str">
        <f>IF(A92="","",VLOOKUP(B92,'DEQ TAC List'!$A$3:$C$609,3,FALSE))</f>
        <v/>
      </c>
      <c r="E92" s="204" t="str">
        <f>IF(A92="","",SUMIF('3. Pollutant Emissions - EF'!$J$8:$J$900,B92,'3. Pollutant Emissions - EF'!$I$8:$I$900))</f>
        <v/>
      </c>
      <c r="F92" s="205" t="str">
        <f>IF(A92="","",IF(_xlfn.XLOOKUP(B92,'DEQ TAC List'!$A$3:$A$609,'DEQ TAC List'!$F$3:$F$609)="HAP","Yes",""))</f>
        <v/>
      </c>
      <c r="G92" s="205" t="str">
        <f>_xlfn.XLOOKUP(C92,'DEQ TAC List'!$B$3:$B$609,'DEQ TAC List'!$I$3:$I$609,"")</f>
        <v/>
      </c>
    </row>
    <row r="93" spans="1:7" x14ac:dyDescent="0.25">
      <c r="A93" s="1" t="str">
        <f>IF(A92="","",IF(A92+1&gt;'3. Pollutant Emissions - EF'!$K$1,"",A92+1))</f>
        <v/>
      </c>
      <c r="B93" s="1" t="str">
        <f>IF(A93="","",INDEX('3. Pollutant Emissions - EF'!$J$8:$J$900,MATCH(A93,'3. Pollutant Emissions - EF'!$K$8:$K$900,0),1))</f>
        <v/>
      </c>
      <c r="C93" s="203" t="str">
        <f>IF(A93="","",VLOOKUP(B93,'DEQ TAC List'!$A$3:$C$609,2,FALSE))</f>
        <v/>
      </c>
      <c r="D93" s="203" t="str">
        <f>IF(A93="","",VLOOKUP(B93,'DEQ TAC List'!$A$3:$C$609,3,FALSE))</f>
        <v/>
      </c>
      <c r="E93" s="204" t="str">
        <f>IF(A93="","",SUMIF('3. Pollutant Emissions - EF'!$J$8:$J$900,B93,'3. Pollutant Emissions - EF'!$I$8:$I$900))</f>
        <v/>
      </c>
      <c r="F93" s="205" t="str">
        <f>IF(A93="","",IF(_xlfn.XLOOKUP(B93,'DEQ TAC List'!$A$3:$A$609,'DEQ TAC List'!$F$3:$F$609)="HAP","Yes",""))</f>
        <v/>
      </c>
      <c r="G93" s="205" t="str">
        <f>_xlfn.XLOOKUP(C93,'DEQ TAC List'!$B$3:$B$609,'DEQ TAC List'!$I$3:$I$609,"")</f>
        <v/>
      </c>
    </row>
    <row r="94" spans="1:7" x14ac:dyDescent="0.25">
      <c r="A94" s="1" t="str">
        <f>IF(A93="","",IF(A93+1&gt;'3. Pollutant Emissions - EF'!$K$1,"",A93+1))</f>
        <v/>
      </c>
      <c r="B94" s="1" t="str">
        <f>IF(A94="","",INDEX('3. Pollutant Emissions - EF'!$J$8:$J$900,MATCH(A94,'3. Pollutant Emissions - EF'!$K$8:$K$900,0),1))</f>
        <v/>
      </c>
      <c r="C94" s="203" t="str">
        <f>IF(A94="","",VLOOKUP(B94,'DEQ TAC List'!$A$3:$C$609,2,FALSE))</f>
        <v/>
      </c>
      <c r="D94" s="203" t="str">
        <f>IF(A94="","",VLOOKUP(B94,'DEQ TAC List'!$A$3:$C$609,3,FALSE))</f>
        <v/>
      </c>
      <c r="E94" s="204" t="str">
        <f>IF(A94="","",SUMIF('3. Pollutant Emissions - EF'!$J$8:$J$900,B94,'3. Pollutant Emissions - EF'!$I$8:$I$900))</f>
        <v/>
      </c>
      <c r="F94" s="205" t="str">
        <f>IF(A94="","",IF(_xlfn.XLOOKUP(B94,'DEQ TAC List'!$A$3:$A$609,'DEQ TAC List'!$F$3:$F$609)="HAP","Yes",""))</f>
        <v/>
      </c>
      <c r="G94" s="205" t="str">
        <f>_xlfn.XLOOKUP(C94,'DEQ TAC List'!$B$3:$B$609,'DEQ TAC List'!$I$3:$I$609,"")</f>
        <v/>
      </c>
    </row>
    <row r="95" spans="1:7" x14ac:dyDescent="0.25">
      <c r="A95" s="1" t="str">
        <f>IF(A94="","",IF(A94+1&gt;'3. Pollutant Emissions - EF'!$K$1,"",A94+1))</f>
        <v/>
      </c>
      <c r="B95" s="1" t="str">
        <f>IF(A95="","",INDEX('3. Pollutant Emissions - EF'!$J$8:$J$900,MATCH(A95,'3. Pollutant Emissions - EF'!$K$8:$K$900,0),1))</f>
        <v/>
      </c>
      <c r="C95" s="203" t="str">
        <f>IF(A95="","",VLOOKUP(B95,'DEQ TAC List'!$A$3:$C$609,2,FALSE))</f>
        <v/>
      </c>
      <c r="D95" s="203" t="str">
        <f>IF(A95="","",VLOOKUP(B95,'DEQ TAC List'!$A$3:$C$609,3,FALSE))</f>
        <v/>
      </c>
      <c r="E95" s="204" t="str">
        <f>IF(A95="","",SUMIF('3. Pollutant Emissions - EF'!$J$8:$J$900,B95,'3. Pollutant Emissions - EF'!$I$8:$I$900))</f>
        <v/>
      </c>
      <c r="F95" s="205" t="str">
        <f>IF(A95="","",IF(_xlfn.XLOOKUP(B95,'DEQ TAC List'!$A$3:$A$609,'DEQ TAC List'!$F$3:$F$609)="HAP","Yes",""))</f>
        <v/>
      </c>
      <c r="G95" s="205" t="str">
        <f>_xlfn.XLOOKUP(C95,'DEQ TAC List'!$B$3:$B$609,'DEQ TAC List'!$I$3:$I$609,"")</f>
        <v/>
      </c>
    </row>
    <row r="96" spans="1:7" x14ac:dyDescent="0.25">
      <c r="A96" s="1" t="str">
        <f>IF(A95="","",IF(A95+1&gt;'3. Pollutant Emissions - EF'!$K$1,"",A95+1))</f>
        <v/>
      </c>
      <c r="B96" s="1" t="str">
        <f>IF(A96="","",INDEX('3. Pollutant Emissions - EF'!$J$8:$J$900,MATCH(A96,'3. Pollutant Emissions - EF'!$K$8:$K$900,0),1))</f>
        <v/>
      </c>
      <c r="C96" s="203" t="str">
        <f>IF(A96="","",VLOOKUP(B96,'DEQ TAC List'!$A$3:$C$609,2,FALSE))</f>
        <v/>
      </c>
      <c r="D96" s="203" t="str">
        <f>IF(A96="","",VLOOKUP(B96,'DEQ TAC List'!$A$3:$C$609,3,FALSE))</f>
        <v/>
      </c>
      <c r="E96" s="204" t="str">
        <f>IF(A96="","",SUMIF('3. Pollutant Emissions - EF'!$J$8:$J$900,B96,'3. Pollutant Emissions - EF'!$I$8:$I$900))</f>
        <v/>
      </c>
      <c r="F96" s="205" t="str">
        <f>IF(A96="","",IF(_xlfn.XLOOKUP(B96,'DEQ TAC List'!$A$3:$A$609,'DEQ TAC List'!$F$3:$F$609)="HAP","Yes",""))</f>
        <v/>
      </c>
      <c r="G96" s="205" t="str">
        <f>_xlfn.XLOOKUP(C96,'DEQ TAC List'!$B$3:$B$609,'DEQ TAC List'!$I$3:$I$609,"")</f>
        <v/>
      </c>
    </row>
    <row r="97" spans="1:7" x14ac:dyDescent="0.25">
      <c r="A97" s="1" t="str">
        <f>IF(A96="","",IF(A96+1&gt;'3. Pollutant Emissions - EF'!$K$1,"",A96+1))</f>
        <v/>
      </c>
      <c r="B97" s="1" t="str">
        <f>IF(A97="","",INDEX('3. Pollutant Emissions - EF'!$J$8:$J$900,MATCH(A97,'3. Pollutant Emissions - EF'!$K$8:$K$900,0),1))</f>
        <v/>
      </c>
      <c r="C97" s="203" t="str">
        <f>IF(A97="","",VLOOKUP(B97,'DEQ TAC List'!$A$3:$C$609,2,FALSE))</f>
        <v/>
      </c>
      <c r="D97" s="203" t="str">
        <f>IF(A97="","",VLOOKUP(B97,'DEQ TAC List'!$A$3:$C$609,3,FALSE))</f>
        <v/>
      </c>
      <c r="E97" s="204" t="str">
        <f>IF(A97="","",SUMIF('3. Pollutant Emissions - EF'!$J$8:$J$900,B97,'3. Pollutant Emissions - EF'!$I$8:$I$900))</f>
        <v/>
      </c>
      <c r="F97" s="205" t="str">
        <f>IF(A97="","",IF(_xlfn.XLOOKUP(B97,'DEQ TAC List'!$A$3:$A$609,'DEQ TAC List'!$F$3:$F$609)="HAP","Yes",""))</f>
        <v/>
      </c>
      <c r="G97" s="205" t="str">
        <f>_xlfn.XLOOKUP(C97,'DEQ TAC List'!$B$3:$B$609,'DEQ TAC List'!$I$3:$I$609,"")</f>
        <v/>
      </c>
    </row>
    <row r="98" spans="1:7" x14ac:dyDescent="0.25">
      <c r="A98" s="1" t="str">
        <f>IF(A97="","",IF(A97+1&gt;'3. Pollutant Emissions - EF'!$K$1,"",A97+1))</f>
        <v/>
      </c>
      <c r="B98" s="1" t="str">
        <f>IF(A98="","",INDEX('3. Pollutant Emissions - EF'!$J$8:$J$900,MATCH(A98,'3. Pollutant Emissions - EF'!$K$8:$K$900,0),1))</f>
        <v/>
      </c>
      <c r="C98" s="203" t="str">
        <f>IF(A98="","",VLOOKUP(B98,'DEQ TAC List'!$A$3:$C$609,2,FALSE))</f>
        <v/>
      </c>
      <c r="D98" s="203" t="str">
        <f>IF(A98="","",VLOOKUP(B98,'DEQ TAC List'!$A$3:$C$609,3,FALSE))</f>
        <v/>
      </c>
      <c r="E98" s="204" t="str">
        <f>IF(A98="","",SUMIF('3. Pollutant Emissions - EF'!$J$8:$J$900,B98,'3. Pollutant Emissions - EF'!$I$8:$I$900))</f>
        <v/>
      </c>
      <c r="F98" s="205" t="str">
        <f>IF(A98="","",IF(_xlfn.XLOOKUP(B98,'DEQ TAC List'!$A$3:$A$609,'DEQ TAC List'!$F$3:$F$609)="HAP","Yes",""))</f>
        <v/>
      </c>
      <c r="G98" s="205" t="str">
        <f>_xlfn.XLOOKUP(C98,'DEQ TAC List'!$B$3:$B$609,'DEQ TAC List'!$I$3:$I$609,"")</f>
        <v/>
      </c>
    </row>
    <row r="99" spans="1:7" x14ac:dyDescent="0.25">
      <c r="A99" s="1" t="str">
        <f>IF(A98="","",IF(A98+1&gt;'3. Pollutant Emissions - EF'!$K$1,"",A98+1))</f>
        <v/>
      </c>
      <c r="B99" s="1" t="str">
        <f>IF(A99="","",INDEX('3. Pollutant Emissions - EF'!$J$8:$J$900,MATCH(A99,'3. Pollutant Emissions - EF'!$K$8:$K$900,0),1))</f>
        <v/>
      </c>
      <c r="C99" s="203" t="str">
        <f>IF(A99="","",VLOOKUP(B99,'DEQ TAC List'!$A$3:$C$609,2,FALSE))</f>
        <v/>
      </c>
      <c r="D99" s="203" t="str">
        <f>IF(A99="","",VLOOKUP(B99,'DEQ TAC List'!$A$3:$C$609,3,FALSE))</f>
        <v/>
      </c>
      <c r="E99" s="204" t="str">
        <f>IF(A99="","",SUMIF('3. Pollutant Emissions - EF'!$J$8:$J$900,B99,'3. Pollutant Emissions - EF'!$I$8:$I$900))</f>
        <v/>
      </c>
      <c r="F99" s="205" t="str">
        <f>IF(A99="","",IF(_xlfn.XLOOKUP(B99,'DEQ TAC List'!$A$3:$A$609,'DEQ TAC List'!$F$3:$F$609)="HAP","Yes",""))</f>
        <v/>
      </c>
      <c r="G99" s="205" t="str">
        <f>_xlfn.XLOOKUP(C99,'DEQ TAC List'!$B$3:$B$609,'DEQ TAC List'!$I$3:$I$609,"")</f>
        <v/>
      </c>
    </row>
    <row r="100" spans="1:7" x14ac:dyDescent="0.25">
      <c r="A100" s="1" t="str">
        <f>IF(A99="","",IF(A99+1&gt;'3. Pollutant Emissions - EF'!$K$1,"",A99+1))</f>
        <v/>
      </c>
      <c r="B100" s="1" t="str">
        <f>IF(A100="","",INDEX('3. Pollutant Emissions - EF'!$J$8:$J$900,MATCH(A100,'3. Pollutant Emissions - EF'!$K$8:$K$900,0),1))</f>
        <v/>
      </c>
      <c r="C100" s="203" t="str">
        <f>IF(A100="","",VLOOKUP(B100,'DEQ TAC List'!$A$3:$C$609,2,FALSE))</f>
        <v/>
      </c>
      <c r="D100" s="203" t="str">
        <f>IF(A100="","",VLOOKUP(B100,'DEQ TAC List'!$A$3:$C$609,3,FALSE))</f>
        <v/>
      </c>
      <c r="E100" s="204" t="str">
        <f>IF(A100="","",SUMIF('3. Pollutant Emissions - EF'!$J$8:$J$900,B100,'3. Pollutant Emissions - EF'!$I$8:$I$900))</f>
        <v/>
      </c>
      <c r="F100" s="205" t="str">
        <f>IF(A100="","",IF(_xlfn.XLOOKUP(B100,'DEQ TAC List'!$A$3:$A$609,'DEQ TAC List'!$F$3:$F$609)="HAP","Yes",""))</f>
        <v/>
      </c>
      <c r="G100" s="205" t="str">
        <f>_xlfn.XLOOKUP(C100,'DEQ TAC List'!$B$3:$B$609,'DEQ TAC List'!$I$3:$I$609,"")</f>
        <v/>
      </c>
    </row>
    <row r="101" spans="1:7" x14ac:dyDescent="0.25">
      <c r="A101" s="1" t="str">
        <f>IF(A100="","",IF(A100+1&gt;'3. Pollutant Emissions - EF'!$K$1,"",A100+1))</f>
        <v/>
      </c>
      <c r="B101" s="1" t="str">
        <f>IF(A101="","",INDEX('3. Pollutant Emissions - EF'!$J$8:$J$900,MATCH(A101,'3. Pollutant Emissions - EF'!$K$8:$K$900,0),1))</f>
        <v/>
      </c>
      <c r="C101" s="203" t="str">
        <f>IF(A101="","",VLOOKUP(B101,'DEQ TAC List'!$A$3:$C$609,2,FALSE))</f>
        <v/>
      </c>
      <c r="D101" s="203" t="str">
        <f>IF(A101="","",VLOOKUP(B101,'DEQ TAC List'!$A$3:$C$609,3,FALSE))</f>
        <v/>
      </c>
      <c r="E101" s="204" t="str">
        <f>IF(A101="","",SUMIF('3. Pollutant Emissions - EF'!$J$8:$J$900,B101,'3. Pollutant Emissions - EF'!$I$8:$I$900))</f>
        <v/>
      </c>
      <c r="F101" s="205" t="str">
        <f>IF(A101="","",IF(_xlfn.XLOOKUP(B101,'DEQ TAC List'!$A$3:$A$609,'DEQ TAC List'!$F$3:$F$609)="HAP","Yes",""))</f>
        <v/>
      </c>
      <c r="G101" s="205" t="str">
        <f>_xlfn.XLOOKUP(C101,'DEQ TAC List'!$B$3:$B$609,'DEQ TAC List'!$I$3:$I$609,"")</f>
        <v/>
      </c>
    </row>
    <row r="102" spans="1:7" x14ac:dyDescent="0.25">
      <c r="A102" s="1" t="str">
        <f>IF(A101="","",IF(A101+1&gt;'3. Pollutant Emissions - EF'!$K$1,"",A101+1))</f>
        <v/>
      </c>
      <c r="B102" s="1" t="str">
        <f>IF(A102="","",INDEX('3. Pollutant Emissions - EF'!$J$8:$J$900,MATCH(A102,'3. Pollutant Emissions - EF'!$K$8:$K$900,0),1))</f>
        <v/>
      </c>
      <c r="C102" s="203" t="str">
        <f>IF(A102="","",VLOOKUP(B102,'DEQ TAC List'!$A$3:$C$609,2,FALSE))</f>
        <v/>
      </c>
      <c r="D102" s="203" t="str">
        <f>IF(A102="","",VLOOKUP(B102,'DEQ TAC List'!$A$3:$C$609,3,FALSE))</f>
        <v/>
      </c>
      <c r="E102" s="204" t="str">
        <f>IF(A102="","",SUMIF('3. Pollutant Emissions - EF'!$J$8:$J$900,B102,'3. Pollutant Emissions - EF'!$I$8:$I$900))</f>
        <v/>
      </c>
      <c r="F102" s="205" t="str">
        <f>IF(A102="","",IF(_xlfn.XLOOKUP(B102,'DEQ TAC List'!$A$3:$A$609,'DEQ TAC List'!$F$3:$F$609)="HAP","Yes",""))</f>
        <v/>
      </c>
      <c r="G102" s="205" t="str">
        <f>_xlfn.XLOOKUP(C102,'DEQ TAC List'!$B$3:$B$609,'DEQ TAC List'!$I$3:$I$609,"")</f>
        <v/>
      </c>
    </row>
    <row r="103" spans="1:7" x14ac:dyDescent="0.25">
      <c r="A103" s="1" t="str">
        <f>IF(A102="","",IF(A102+1&gt;'3. Pollutant Emissions - EF'!$K$1,"",A102+1))</f>
        <v/>
      </c>
      <c r="B103" s="1" t="str">
        <f>IF(A103="","",INDEX('3. Pollutant Emissions - EF'!$J$8:$J$900,MATCH(A103,'3. Pollutant Emissions - EF'!$K$8:$K$900,0),1))</f>
        <v/>
      </c>
      <c r="C103" s="203" t="str">
        <f>IF(A103="","",VLOOKUP(B103,'DEQ TAC List'!$A$3:$C$609,2,FALSE))</f>
        <v/>
      </c>
      <c r="D103" s="203" t="str">
        <f>IF(A103="","",VLOOKUP(B103,'DEQ TAC List'!$A$3:$C$609,3,FALSE))</f>
        <v/>
      </c>
      <c r="E103" s="204" t="str">
        <f>IF(A103="","",SUMIF('3. Pollutant Emissions - EF'!$J$8:$J$900,B103,'3. Pollutant Emissions - EF'!$I$8:$I$900))</f>
        <v/>
      </c>
      <c r="F103" s="205" t="str">
        <f>IF(A103="","",IF(_xlfn.XLOOKUP(B103,'DEQ TAC List'!$A$3:$A$609,'DEQ TAC List'!$F$3:$F$609)="HAP","Yes",""))</f>
        <v/>
      </c>
      <c r="G103" s="205" t="str">
        <f>_xlfn.XLOOKUP(C103,'DEQ TAC List'!$B$3:$B$609,'DEQ TAC List'!$I$3:$I$609,"")</f>
        <v/>
      </c>
    </row>
    <row r="104" spans="1:7" x14ac:dyDescent="0.25">
      <c r="A104" s="1" t="str">
        <f>IF(A103="","",IF(A103+1&gt;'3. Pollutant Emissions - EF'!$K$1,"",A103+1))</f>
        <v/>
      </c>
      <c r="B104" s="1" t="str">
        <f>IF(A104="","",INDEX('3. Pollutant Emissions - EF'!$J$8:$J$900,MATCH(A104,'3. Pollutant Emissions - EF'!$K$8:$K$900,0),1))</f>
        <v/>
      </c>
      <c r="C104" s="203" t="str">
        <f>IF(A104="","",VLOOKUP(B104,'DEQ TAC List'!$A$3:$C$609,2,FALSE))</f>
        <v/>
      </c>
      <c r="D104" s="203" t="str">
        <f>IF(A104="","",VLOOKUP(B104,'DEQ TAC List'!$A$3:$C$609,3,FALSE))</f>
        <v/>
      </c>
      <c r="E104" s="204" t="str">
        <f>IF(A104="","",SUMIF('3. Pollutant Emissions - EF'!$J$8:$J$900,B104,'3. Pollutant Emissions - EF'!$I$8:$I$900))</f>
        <v/>
      </c>
      <c r="F104" s="205" t="str">
        <f>IF(A104="","",IF(_xlfn.XLOOKUP(B104,'DEQ TAC List'!$A$3:$A$609,'DEQ TAC List'!$F$3:$F$609)="HAP","Yes",""))</f>
        <v/>
      </c>
      <c r="G104" s="205" t="str">
        <f>_xlfn.XLOOKUP(C104,'DEQ TAC List'!$B$3:$B$609,'DEQ TAC List'!$I$3:$I$609,"")</f>
        <v/>
      </c>
    </row>
    <row r="105" spans="1:7" x14ac:dyDescent="0.25">
      <c r="A105" s="1" t="str">
        <f>IF(A104="","",IF(A104+1&gt;'3. Pollutant Emissions - EF'!$K$1,"",A104+1))</f>
        <v/>
      </c>
      <c r="B105" s="1" t="str">
        <f>IF(A105="","",INDEX('3. Pollutant Emissions - EF'!$J$8:$J$900,MATCH(A105,'3. Pollutant Emissions - EF'!$K$8:$K$900,0),1))</f>
        <v/>
      </c>
      <c r="C105" s="203" t="str">
        <f>IF(A105="","",VLOOKUP(B105,'DEQ TAC List'!$A$3:$C$609,2,FALSE))</f>
        <v/>
      </c>
      <c r="D105" s="203" t="str">
        <f>IF(A105="","",VLOOKUP(B105,'DEQ TAC List'!$A$3:$C$609,3,FALSE))</f>
        <v/>
      </c>
      <c r="E105" s="204" t="str">
        <f>IF(A105="","",SUMIF('3. Pollutant Emissions - EF'!$J$8:$J$900,B105,'3. Pollutant Emissions - EF'!$I$8:$I$900))</f>
        <v/>
      </c>
      <c r="F105" s="205" t="str">
        <f>IF(A105="","",IF(_xlfn.XLOOKUP(B105,'DEQ TAC List'!$A$3:$A$609,'DEQ TAC List'!$F$3:$F$609)="HAP","Yes",""))</f>
        <v/>
      </c>
      <c r="G105" s="205" t="str">
        <f>_xlfn.XLOOKUP(C105,'DEQ TAC List'!$B$3:$B$609,'DEQ TAC List'!$I$3:$I$609,"")</f>
        <v/>
      </c>
    </row>
    <row r="106" spans="1:7" x14ac:dyDescent="0.25">
      <c r="A106" s="1" t="str">
        <f>IF(A105="","",IF(A105+1&gt;'3. Pollutant Emissions - EF'!$K$1,"",A105+1))</f>
        <v/>
      </c>
      <c r="B106" s="1" t="str">
        <f>IF(A106="","",INDEX('3. Pollutant Emissions - EF'!$J$8:$J$900,MATCH(A106,'3. Pollutant Emissions - EF'!$K$8:$K$900,0),1))</f>
        <v/>
      </c>
      <c r="C106" s="203" t="str">
        <f>IF(A106="","",VLOOKUP(B106,'DEQ TAC List'!$A$3:$C$609,2,FALSE))</f>
        <v/>
      </c>
      <c r="D106" s="203" t="str">
        <f>IF(A106="","",VLOOKUP(B106,'DEQ TAC List'!$A$3:$C$609,3,FALSE))</f>
        <v/>
      </c>
      <c r="E106" s="204" t="str">
        <f>IF(A106="","",SUMIF('3. Pollutant Emissions - EF'!$J$8:$J$900,B106,'3. Pollutant Emissions - EF'!$I$8:$I$900))</f>
        <v/>
      </c>
      <c r="F106" s="205" t="str">
        <f>IF(A106="","",IF(_xlfn.XLOOKUP(B106,'DEQ TAC List'!$A$3:$A$609,'DEQ TAC List'!$F$3:$F$609)="HAP","Yes",""))</f>
        <v/>
      </c>
      <c r="G106" s="205" t="str">
        <f>_xlfn.XLOOKUP(C106,'DEQ TAC List'!$B$3:$B$609,'DEQ TAC List'!$I$3:$I$609,"")</f>
        <v/>
      </c>
    </row>
    <row r="107" spans="1:7" x14ac:dyDescent="0.25">
      <c r="A107" s="1" t="str">
        <f>IF(A106="","",IF(A106+1&gt;'3. Pollutant Emissions - EF'!$K$1,"",A106+1))</f>
        <v/>
      </c>
      <c r="B107" s="1" t="str">
        <f>IF(A107="","",INDEX('3. Pollutant Emissions - EF'!$J$8:$J$900,MATCH(A107,'3. Pollutant Emissions - EF'!$K$8:$K$900,0),1))</f>
        <v/>
      </c>
      <c r="C107" s="203" t="str">
        <f>IF(A107="","",VLOOKUP(B107,'DEQ TAC List'!$A$3:$C$609,2,FALSE))</f>
        <v/>
      </c>
      <c r="D107" s="203" t="str">
        <f>IF(A107="","",VLOOKUP(B107,'DEQ TAC List'!$A$3:$C$609,3,FALSE))</f>
        <v/>
      </c>
      <c r="E107" s="204" t="str">
        <f>IF(A107="","",SUMIF('3. Pollutant Emissions - EF'!$J$8:$J$900,B107,'3. Pollutant Emissions - EF'!$I$8:$I$900))</f>
        <v/>
      </c>
      <c r="F107" s="205" t="str">
        <f>IF(A107="","",IF(_xlfn.XLOOKUP(B107,'DEQ TAC List'!$A$3:$A$609,'DEQ TAC List'!$F$3:$F$609)="HAP","Yes",""))</f>
        <v/>
      </c>
      <c r="G107" s="205" t="str">
        <f>_xlfn.XLOOKUP(C107,'DEQ TAC List'!$B$3:$B$609,'DEQ TAC List'!$I$3:$I$609,"")</f>
        <v/>
      </c>
    </row>
    <row r="108" spans="1:7" x14ac:dyDescent="0.25">
      <c r="A108" s="1" t="str">
        <f>IF(A107="","",IF(A107+1&gt;'3. Pollutant Emissions - EF'!$K$1,"",A107+1))</f>
        <v/>
      </c>
      <c r="B108" s="1" t="str">
        <f>IF(A108="","",INDEX('3. Pollutant Emissions - EF'!$J$8:$J$900,MATCH(A108,'3. Pollutant Emissions - EF'!$K$8:$K$900,0),1))</f>
        <v/>
      </c>
      <c r="C108" s="203" t="str">
        <f>IF(A108="","",VLOOKUP(B108,'DEQ TAC List'!$A$3:$C$609,2,FALSE))</f>
        <v/>
      </c>
      <c r="D108" s="203" t="str">
        <f>IF(A108="","",VLOOKUP(B108,'DEQ TAC List'!$A$3:$C$609,3,FALSE))</f>
        <v/>
      </c>
      <c r="E108" s="204" t="str">
        <f>IF(A108="","",SUMIF('3. Pollutant Emissions - EF'!$J$8:$J$900,B108,'3. Pollutant Emissions - EF'!$I$8:$I$900))</f>
        <v/>
      </c>
      <c r="F108" s="205" t="str">
        <f>IF(A108="","",IF(_xlfn.XLOOKUP(B108,'DEQ TAC List'!$A$3:$A$609,'DEQ TAC List'!$F$3:$F$609)="HAP","Yes",""))</f>
        <v/>
      </c>
      <c r="G108" s="205" t="str">
        <f>_xlfn.XLOOKUP(C108,'DEQ TAC List'!$B$3:$B$609,'DEQ TAC List'!$I$3:$I$609,"")</f>
        <v/>
      </c>
    </row>
    <row r="109" spans="1:7" x14ac:dyDescent="0.25">
      <c r="A109" s="1" t="str">
        <f>IF(A108="","",IF(A108+1&gt;'3. Pollutant Emissions - EF'!$K$1,"",A108+1))</f>
        <v/>
      </c>
      <c r="B109" s="1" t="str">
        <f>IF(A109="","",INDEX('3. Pollutant Emissions - EF'!$J$8:$J$900,MATCH(A109,'3. Pollutant Emissions - EF'!$K$8:$K$900,0),1))</f>
        <v/>
      </c>
      <c r="C109" s="203" t="str">
        <f>IF(A109="","",VLOOKUP(B109,'DEQ TAC List'!$A$3:$C$609,2,FALSE))</f>
        <v/>
      </c>
      <c r="D109" s="203" t="str">
        <f>IF(A109="","",VLOOKUP(B109,'DEQ TAC List'!$A$3:$C$609,3,FALSE))</f>
        <v/>
      </c>
      <c r="E109" s="204" t="str">
        <f>IF(A109="","",SUMIF('3. Pollutant Emissions - EF'!$J$8:$J$900,B109,'3. Pollutant Emissions - EF'!$I$8:$I$900))</f>
        <v/>
      </c>
      <c r="F109" s="205" t="str">
        <f>IF(A109="","",IF(_xlfn.XLOOKUP(B109,'DEQ TAC List'!$A$3:$A$609,'DEQ TAC List'!$F$3:$F$609)="HAP","Yes",""))</f>
        <v/>
      </c>
      <c r="G109" s="205" t="str">
        <f>_xlfn.XLOOKUP(C109,'DEQ TAC List'!$B$3:$B$609,'DEQ TAC List'!$I$3:$I$609,"")</f>
        <v/>
      </c>
    </row>
    <row r="110" spans="1:7" x14ac:dyDescent="0.25">
      <c r="A110" s="1" t="str">
        <f>IF(A109="","",IF(A109+1&gt;'3. Pollutant Emissions - EF'!$K$1,"",A109+1))</f>
        <v/>
      </c>
      <c r="B110" s="1" t="str">
        <f>IF(A110="","",INDEX('3. Pollutant Emissions - EF'!$J$8:$J$900,MATCH(A110,'3. Pollutant Emissions - EF'!$K$8:$K$900,0),1))</f>
        <v/>
      </c>
      <c r="C110" s="203" t="str">
        <f>IF(A110="","",VLOOKUP(B110,'DEQ TAC List'!$A$3:$C$609,2,FALSE))</f>
        <v/>
      </c>
      <c r="D110" s="203" t="str">
        <f>IF(A110="","",VLOOKUP(B110,'DEQ TAC List'!$A$3:$C$609,3,FALSE))</f>
        <v/>
      </c>
      <c r="E110" s="204" t="str">
        <f>IF(A110="","",SUMIF('3. Pollutant Emissions - EF'!$J$8:$J$900,B110,'3. Pollutant Emissions - EF'!$I$8:$I$900))</f>
        <v/>
      </c>
      <c r="F110" s="205" t="str">
        <f>IF(A110="","",IF(_xlfn.XLOOKUP(B110,'DEQ TAC List'!$A$3:$A$609,'DEQ TAC List'!$F$3:$F$609)="HAP","Yes",""))</f>
        <v/>
      </c>
      <c r="G110" s="205" t="str">
        <f>_xlfn.XLOOKUP(C110,'DEQ TAC List'!$B$3:$B$609,'DEQ TAC List'!$I$3:$I$609,"")</f>
        <v/>
      </c>
    </row>
    <row r="111" spans="1:7" x14ac:dyDescent="0.25">
      <c r="A111" s="1" t="str">
        <f>IF(A110="","",IF(A110+1&gt;'3. Pollutant Emissions - EF'!$K$1,"",A110+1))</f>
        <v/>
      </c>
      <c r="B111" s="1" t="str">
        <f>IF(A111="","",INDEX('3. Pollutant Emissions - EF'!$J$8:$J$900,MATCH(A111,'3. Pollutant Emissions - EF'!$K$8:$K$900,0),1))</f>
        <v/>
      </c>
      <c r="C111" s="203" t="str">
        <f>IF(A111="","",VLOOKUP(B111,'DEQ TAC List'!$A$3:$C$609,2,FALSE))</f>
        <v/>
      </c>
      <c r="D111" s="203" t="str">
        <f>IF(A111="","",VLOOKUP(B111,'DEQ TAC List'!$A$3:$C$609,3,FALSE))</f>
        <v/>
      </c>
      <c r="E111" s="204" t="str">
        <f>IF(A111="","",SUMIF('3. Pollutant Emissions - EF'!$J$8:$J$900,B111,'3. Pollutant Emissions - EF'!$I$8:$I$900))</f>
        <v/>
      </c>
      <c r="F111" s="205" t="str">
        <f>IF(A111="","",IF(_xlfn.XLOOKUP(B111,'DEQ TAC List'!$A$3:$A$609,'DEQ TAC List'!$F$3:$F$609)="HAP","Yes",""))</f>
        <v/>
      </c>
      <c r="G111" s="205" t="str">
        <f>_xlfn.XLOOKUP(C111,'DEQ TAC List'!$B$3:$B$609,'DEQ TAC List'!$I$3:$I$609,"")</f>
        <v/>
      </c>
    </row>
    <row r="112" spans="1:7" x14ac:dyDescent="0.25">
      <c r="A112" s="1" t="str">
        <f>IF(A111="","",IF(A111+1&gt;'3. Pollutant Emissions - EF'!$K$1,"",A111+1))</f>
        <v/>
      </c>
      <c r="B112" s="1" t="str">
        <f>IF(A112="","",INDEX('3. Pollutant Emissions - EF'!$J$8:$J$900,MATCH(A112,'3. Pollutant Emissions - EF'!$K$8:$K$900,0),1))</f>
        <v/>
      </c>
      <c r="C112" s="203" t="str">
        <f>IF(A112="","",VLOOKUP(B112,'DEQ TAC List'!$A$3:$C$609,2,FALSE))</f>
        <v/>
      </c>
      <c r="D112" s="203" t="str">
        <f>IF(A112="","",VLOOKUP(B112,'DEQ TAC List'!$A$3:$C$609,3,FALSE))</f>
        <v/>
      </c>
      <c r="E112" s="204" t="str">
        <f>IF(A112="","",SUMIF('3. Pollutant Emissions - EF'!$J$8:$J$900,B112,'3. Pollutant Emissions - EF'!$I$8:$I$900))</f>
        <v/>
      </c>
      <c r="F112" s="205" t="str">
        <f>IF(A112="","",IF(_xlfn.XLOOKUP(B112,'DEQ TAC List'!$A$3:$A$609,'DEQ TAC List'!$F$3:$F$609)="HAP","Yes",""))</f>
        <v/>
      </c>
      <c r="G112" s="205" t="str">
        <f>_xlfn.XLOOKUP(C112,'DEQ TAC List'!$B$3:$B$609,'DEQ TAC List'!$I$3:$I$609,"")</f>
        <v/>
      </c>
    </row>
    <row r="113" spans="1:7" x14ac:dyDescent="0.25">
      <c r="A113" s="1" t="str">
        <f>IF(A112="","",IF(A112+1&gt;'3. Pollutant Emissions - EF'!$K$1,"",A112+1))</f>
        <v/>
      </c>
      <c r="B113" s="1" t="str">
        <f>IF(A113="","",INDEX('3. Pollutant Emissions - EF'!$J$8:$J$900,MATCH(A113,'3. Pollutant Emissions - EF'!$K$8:$K$900,0),1))</f>
        <v/>
      </c>
      <c r="C113" s="203" t="str">
        <f>IF(A113="","",VLOOKUP(B113,'DEQ TAC List'!$A$3:$C$609,2,FALSE))</f>
        <v/>
      </c>
      <c r="D113" s="203" t="str">
        <f>IF(A113="","",VLOOKUP(B113,'DEQ TAC List'!$A$3:$C$609,3,FALSE))</f>
        <v/>
      </c>
      <c r="E113" s="204" t="str">
        <f>IF(A113="","",SUMIF('3. Pollutant Emissions - EF'!$J$8:$J$900,B113,'3. Pollutant Emissions - EF'!$I$8:$I$900))</f>
        <v/>
      </c>
      <c r="F113" s="205" t="str">
        <f>IF(A113="","",IF(_xlfn.XLOOKUP(B113,'DEQ TAC List'!$A$3:$A$609,'DEQ TAC List'!$F$3:$F$609)="HAP","Yes",""))</f>
        <v/>
      </c>
      <c r="G113" s="205" t="str">
        <f>_xlfn.XLOOKUP(C113,'DEQ TAC List'!$B$3:$B$609,'DEQ TAC List'!$I$3:$I$609,"")</f>
        <v/>
      </c>
    </row>
    <row r="114" spans="1:7" x14ac:dyDescent="0.25">
      <c r="A114" s="1" t="str">
        <f>IF(A113="","",IF(A113+1&gt;'3. Pollutant Emissions - EF'!$K$1,"",A113+1))</f>
        <v/>
      </c>
      <c r="B114" s="1" t="str">
        <f>IF(A114="","",INDEX('3. Pollutant Emissions - EF'!$J$8:$J$900,MATCH(A114,'3. Pollutant Emissions - EF'!$K$8:$K$900,0),1))</f>
        <v/>
      </c>
      <c r="C114" s="203" t="str">
        <f>IF(A114="","",VLOOKUP(B114,'DEQ TAC List'!$A$3:$C$609,2,FALSE))</f>
        <v/>
      </c>
      <c r="D114" s="203" t="str">
        <f>IF(A114="","",VLOOKUP(B114,'DEQ TAC List'!$A$3:$C$609,3,FALSE))</f>
        <v/>
      </c>
      <c r="E114" s="204" t="str">
        <f>IF(A114="","",SUMIF('3. Pollutant Emissions - EF'!$J$8:$J$900,B114,'3. Pollutant Emissions - EF'!$I$8:$I$900))</f>
        <v/>
      </c>
      <c r="F114" s="205" t="str">
        <f>IF(A114="","",IF(_xlfn.XLOOKUP(B114,'DEQ TAC List'!$A$3:$A$609,'DEQ TAC List'!$F$3:$F$609)="HAP","Yes",""))</f>
        <v/>
      </c>
      <c r="G114" s="205" t="str">
        <f>_xlfn.XLOOKUP(C114,'DEQ TAC List'!$B$3:$B$609,'DEQ TAC List'!$I$3:$I$609,"")</f>
        <v/>
      </c>
    </row>
    <row r="115" spans="1:7" x14ac:dyDescent="0.25">
      <c r="A115" s="1" t="str">
        <f>IF(A114="","",IF(A114+1&gt;'3. Pollutant Emissions - EF'!$K$1,"",A114+1))</f>
        <v/>
      </c>
      <c r="B115" s="1" t="str">
        <f>IF(A115="","",INDEX('3. Pollutant Emissions - EF'!$J$8:$J$900,MATCH(A115,'3. Pollutant Emissions - EF'!$K$8:$K$900,0),1))</f>
        <v/>
      </c>
      <c r="C115" s="203" t="str">
        <f>IF(A115="","",VLOOKUP(B115,'DEQ TAC List'!$A$3:$C$609,2,FALSE))</f>
        <v/>
      </c>
      <c r="D115" s="203" t="str">
        <f>IF(A115="","",VLOOKUP(B115,'DEQ TAC List'!$A$3:$C$609,3,FALSE))</f>
        <v/>
      </c>
      <c r="E115" s="204" t="str">
        <f>IF(A115="","",SUMIF('3. Pollutant Emissions - EF'!$J$8:$J$900,B115,'3. Pollutant Emissions - EF'!$I$8:$I$900))</f>
        <v/>
      </c>
      <c r="F115" s="205" t="str">
        <f>IF(A115="","",IF(_xlfn.XLOOKUP(B115,'DEQ TAC List'!$A$3:$A$609,'DEQ TAC List'!$F$3:$F$609)="HAP","Yes",""))</f>
        <v/>
      </c>
      <c r="G115" s="205" t="str">
        <f>_xlfn.XLOOKUP(C115,'DEQ TAC List'!$B$3:$B$609,'DEQ TAC List'!$I$3:$I$609,"")</f>
        <v/>
      </c>
    </row>
    <row r="116" spans="1:7" x14ac:dyDescent="0.25">
      <c r="A116" s="1" t="str">
        <f>IF(A115="","",IF(A115+1&gt;'3. Pollutant Emissions - EF'!$K$1,"",A115+1))</f>
        <v/>
      </c>
      <c r="B116" s="1" t="str">
        <f>IF(A116="","",INDEX('3. Pollutant Emissions - EF'!$J$8:$J$900,MATCH(A116,'3. Pollutant Emissions - EF'!$K$8:$K$900,0),1))</f>
        <v/>
      </c>
      <c r="C116" s="203" t="str">
        <f>IF(A116="","",VLOOKUP(B116,'DEQ TAC List'!$A$3:$C$609,2,FALSE))</f>
        <v/>
      </c>
      <c r="D116" s="203" t="str">
        <f>IF(A116="","",VLOOKUP(B116,'DEQ TAC List'!$A$3:$C$609,3,FALSE))</f>
        <v/>
      </c>
      <c r="E116" s="204" t="str">
        <f>IF(A116="","",SUMIF('3. Pollutant Emissions - EF'!$J$8:$J$900,B116,'3. Pollutant Emissions - EF'!$I$8:$I$900))</f>
        <v/>
      </c>
      <c r="F116" s="205" t="str">
        <f>IF(A116="","",IF(_xlfn.XLOOKUP(B116,'DEQ TAC List'!$A$3:$A$609,'DEQ TAC List'!$F$3:$F$609)="HAP","Yes",""))</f>
        <v/>
      </c>
      <c r="G116" s="205" t="str">
        <f>_xlfn.XLOOKUP(C116,'DEQ TAC List'!$B$3:$B$609,'DEQ TAC List'!$I$3:$I$609,"")</f>
        <v/>
      </c>
    </row>
    <row r="117" spans="1:7" x14ac:dyDescent="0.25">
      <c r="A117" s="1" t="str">
        <f>IF(A116="","",IF(A116+1&gt;'3. Pollutant Emissions - EF'!$K$1,"",A116+1))</f>
        <v/>
      </c>
      <c r="B117" s="1" t="str">
        <f>IF(A117="","",INDEX('3. Pollutant Emissions - EF'!$J$8:$J$900,MATCH(A117,'3. Pollutant Emissions - EF'!$K$8:$K$900,0),1))</f>
        <v/>
      </c>
      <c r="C117" s="203" t="str">
        <f>IF(A117="","",VLOOKUP(B117,'DEQ TAC List'!$A$3:$C$609,2,FALSE))</f>
        <v/>
      </c>
      <c r="D117" s="203" t="str">
        <f>IF(A117="","",VLOOKUP(B117,'DEQ TAC List'!$A$3:$C$609,3,FALSE))</f>
        <v/>
      </c>
      <c r="E117" s="204" t="str">
        <f>IF(A117="","",SUMIF('3. Pollutant Emissions - EF'!$J$8:$J$900,B117,'3. Pollutant Emissions - EF'!$I$8:$I$900))</f>
        <v/>
      </c>
      <c r="F117" s="205" t="str">
        <f>IF(A117="","",IF(_xlfn.XLOOKUP(B117,'DEQ TAC List'!$A$3:$A$609,'DEQ TAC List'!$F$3:$F$609)="HAP","Yes",""))</f>
        <v/>
      </c>
      <c r="G117" s="205" t="str">
        <f>_xlfn.XLOOKUP(C117,'DEQ TAC List'!$B$3:$B$609,'DEQ TAC List'!$I$3:$I$609,"")</f>
        <v/>
      </c>
    </row>
    <row r="118" spans="1:7" x14ac:dyDescent="0.25">
      <c r="A118" s="1" t="str">
        <f>IF(A117="","",IF(A117+1&gt;'3. Pollutant Emissions - EF'!$K$1,"",A117+1))</f>
        <v/>
      </c>
      <c r="B118" s="1" t="str">
        <f>IF(A118="","",INDEX('3. Pollutant Emissions - EF'!$J$8:$J$900,MATCH(A118,'3. Pollutant Emissions - EF'!$K$8:$K$900,0),1))</f>
        <v/>
      </c>
      <c r="C118" s="203" t="str">
        <f>IF(A118="","",VLOOKUP(B118,'DEQ TAC List'!$A$3:$C$609,2,FALSE))</f>
        <v/>
      </c>
      <c r="D118" s="203" t="str">
        <f>IF(A118="","",VLOOKUP(B118,'DEQ TAC List'!$A$3:$C$609,3,FALSE))</f>
        <v/>
      </c>
      <c r="E118" s="204" t="str">
        <f>IF(A118="","",SUMIF('3. Pollutant Emissions - EF'!$J$8:$J$900,B118,'3. Pollutant Emissions - EF'!$I$8:$I$900))</f>
        <v/>
      </c>
      <c r="F118" s="205" t="str">
        <f>IF(A118="","",IF(_xlfn.XLOOKUP(B118,'DEQ TAC List'!$A$3:$A$609,'DEQ TAC List'!$F$3:$F$609)="HAP","Yes",""))</f>
        <v/>
      </c>
      <c r="G118" s="205" t="str">
        <f>_xlfn.XLOOKUP(C118,'DEQ TAC List'!$B$3:$B$609,'DEQ TAC List'!$I$3:$I$609,"")</f>
        <v/>
      </c>
    </row>
    <row r="119" spans="1:7" x14ac:dyDescent="0.25">
      <c r="A119" s="1" t="str">
        <f>IF(A118="","",IF(A118+1&gt;'3. Pollutant Emissions - EF'!$K$1,"",A118+1))</f>
        <v/>
      </c>
      <c r="B119" s="1" t="str">
        <f>IF(A119="","",INDEX('3. Pollutant Emissions - EF'!$J$8:$J$900,MATCH(A119,'3. Pollutant Emissions - EF'!$K$8:$K$900,0),1))</f>
        <v/>
      </c>
      <c r="C119" s="203" t="str">
        <f>IF(A119="","",VLOOKUP(B119,'DEQ TAC List'!$A$3:$C$609,2,FALSE))</f>
        <v/>
      </c>
      <c r="D119" s="203" t="str">
        <f>IF(A119="","",VLOOKUP(B119,'DEQ TAC List'!$A$3:$C$609,3,FALSE))</f>
        <v/>
      </c>
      <c r="E119" s="204" t="str">
        <f>IF(A119="","",SUMIF('3. Pollutant Emissions - EF'!$J$8:$J$900,B119,'3. Pollutant Emissions - EF'!$I$8:$I$900))</f>
        <v/>
      </c>
      <c r="F119" s="205" t="str">
        <f>IF(A119="","",IF(_xlfn.XLOOKUP(B119,'DEQ TAC List'!$A$3:$A$609,'DEQ TAC List'!$F$3:$F$609)="HAP","Yes",""))</f>
        <v/>
      </c>
      <c r="G119" s="205" t="str">
        <f>_xlfn.XLOOKUP(C119,'DEQ TAC List'!$B$3:$B$609,'DEQ TAC List'!$I$3:$I$609,"")</f>
        <v/>
      </c>
    </row>
    <row r="120" spans="1:7" x14ac:dyDescent="0.25">
      <c r="A120" s="1" t="str">
        <f>IF(A119="","",IF(A119+1&gt;'3. Pollutant Emissions - EF'!$K$1,"",A119+1))</f>
        <v/>
      </c>
      <c r="B120" s="1" t="str">
        <f>IF(A120="","",INDEX('3. Pollutant Emissions - EF'!$J$8:$J$900,MATCH(A120,'3. Pollutant Emissions - EF'!$K$8:$K$900,0),1))</f>
        <v/>
      </c>
      <c r="C120" s="203" t="str">
        <f>IF(A120="","",VLOOKUP(B120,'DEQ TAC List'!$A$3:$C$609,2,FALSE))</f>
        <v/>
      </c>
      <c r="D120" s="203" t="str">
        <f>IF(A120="","",VLOOKUP(B120,'DEQ TAC List'!$A$3:$C$609,3,FALSE))</f>
        <v/>
      </c>
      <c r="E120" s="204" t="str">
        <f>IF(A120="","",SUMIF('3. Pollutant Emissions - EF'!$J$8:$J$900,B120,'3. Pollutant Emissions - EF'!$I$8:$I$900))</f>
        <v/>
      </c>
      <c r="F120" s="205" t="str">
        <f>IF(A120="","",IF(_xlfn.XLOOKUP(B120,'DEQ TAC List'!$A$3:$A$609,'DEQ TAC List'!$F$3:$F$609)="HAP","Yes",""))</f>
        <v/>
      </c>
      <c r="G120" s="205" t="str">
        <f>_xlfn.XLOOKUP(C120,'DEQ TAC List'!$B$3:$B$609,'DEQ TAC List'!$I$3:$I$609,"")</f>
        <v/>
      </c>
    </row>
    <row r="121" spans="1:7" x14ac:dyDescent="0.25">
      <c r="A121" s="1" t="str">
        <f>IF(A120="","",IF(A120+1&gt;'3. Pollutant Emissions - EF'!$K$1,"",A120+1))</f>
        <v/>
      </c>
      <c r="B121" s="1" t="str">
        <f>IF(A121="","",INDEX('3. Pollutant Emissions - EF'!$J$8:$J$900,MATCH(A121,'3. Pollutant Emissions - EF'!$K$8:$K$900,0),1))</f>
        <v/>
      </c>
      <c r="C121" s="203" t="str">
        <f>IF(A121="","",VLOOKUP(B121,'DEQ TAC List'!$A$3:$C$609,2,FALSE))</f>
        <v/>
      </c>
      <c r="D121" s="203" t="str">
        <f>IF(A121="","",VLOOKUP(B121,'DEQ TAC List'!$A$3:$C$609,3,FALSE))</f>
        <v/>
      </c>
      <c r="E121" s="204" t="str">
        <f>IF(A121="","",SUMIF('3. Pollutant Emissions - EF'!$J$8:$J$900,B121,'3. Pollutant Emissions - EF'!$I$8:$I$900))</f>
        <v/>
      </c>
      <c r="F121" s="205" t="str">
        <f>IF(A121="","",IF(_xlfn.XLOOKUP(B121,'DEQ TAC List'!$A$3:$A$609,'DEQ TAC List'!$F$3:$F$609)="HAP","Yes",""))</f>
        <v/>
      </c>
      <c r="G121" s="205" t="str">
        <f>_xlfn.XLOOKUP(C121,'DEQ TAC List'!$B$3:$B$609,'DEQ TAC List'!$I$3:$I$609,"")</f>
        <v/>
      </c>
    </row>
    <row r="122" spans="1:7" x14ac:dyDescent="0.25">
      <c r="A122" s="1" t="str">
        <f>IF(A121="","",IF(A121+1&gt;'3. Pollutant Emissions - EF'!$K$1,"",A121+1))</f>
        <v/>
      </c>
      <c r="B122" s="1" t="str">
        <f>IF(A122="","",INDEX('3. Pollutant Emissions - EF'!$J$8:$J$900,MATCH(A122,'3. Pollutant Emissions - EF'!$K$8:$K$900,0),1))</f>
        <v/>
      </c>
      <c r="C122" s="203" t="str">
        <f>IF(A122="","",VLOOKUP(B122,'DEQ TAC List'!$A$3:$C$609,2,FALSE))</f>
        <v/>
      </c>
      <c r="D122" s="203" t="str">
        <f>IF(A122="","",VLOOKUP(B122,'DEQ TAC List'!$A$3:$C$609,3,FALSE))</f>
        <v/>
      </c>
      <c r="E122" s="204" t="str">
        <f>IF(A122="","",SUMIF('3. Pollutant Emissions - EF'!$J$8:$J$900,B122,'3. Pollutant Emissions - EF'!$I$8:$I$900))</f>
        <v/>
      </c>
      <c r="F122" s="205" t="str">
        <f>IF(A122="","",IF(_xlfn.XLOOKUP(B122,'DEQ TAC List'!$A$3:$A$609,'DEQ TAC List'!$F$3:$F$609)="HAP","Yes",""))</f>
        <v/>
      </c>
      <c r="G122" s="205" t="str">
        <f>_xlfn.XLOOKUP(C122,'DEQ TAC List'!$B$3:$B$609,'DEQ TAC List'!$I$3:$I$609,"")</f>
        <v/>
      </c>
    </row>
    <row r="123" spans="1:7" x14ac:dyDescent="0.25">
      <c r="A123" s="1" t="str">
        <f>IF(A122="","",IF(A122+1&gt;'3. Pollutant Emissions - EF'!$K$1,"",A122+1))</f>
        <v/>
      </c>
      <c r="B123" s="1" t="str">
        <f>IF(A123="","",INDEX('3. Pollutant Emissions - EF'!$J$8:$J$900,MATCH(A123,'3. Pollutant Emissions - EF'!$K$8:$K$900,0),1))</f>
        <v/>
      </c>
      <c r="C123" s="203" t="str">
        <f>IF(A123="","",VLOOKUP(B123,'DEQ TAC List'!$A$3:$C$609,2,FALSE))</f>
        <v/>
      </c>
      <c r="D123" s="203" t="str">
        <f>IF(A123="","",VLOOKUP(B123,'DEQ TAC List'!$A$3:$C$609,3,FALSE))</f>
        <v/>
      </c>
      <c r="E123" s="204" t="str">
        <f>IF(A123="","",SUMIF('3. Pollutant Emissions - EF'!$J$8:$J$900,B123,'3. Pollutant Emissions - EF'!$I$8:$I$900))</f>
        <v/>
      </c>
      <c r="F123" s="205" t="str">
        <f>IF(A123="","",IF(_xlfn.XLOOKUP(B123,'DEQ TAC List'!$A$3:$A$609,'DEQ TAC List'!$F$3:$F$609)="HAP","Yes",""))</f>
        <v/>
      </c>
      <c r="G123" s="205" t="str">
        <f>_xlfn.XLOOKUP(C123,'DEQ TAC List'!$B$3:$B$609,'DEQ TAC List'!$I$3:$I$609,"")</f>
        <v/>
      </c>
    </row>
    <row r="124" spans="1:7" x14ac:dyDescent="0.25">
      <c r="A124" s="1" t="str">
        <f>IF(A123="","",IF(A123+1&gt;'3. Pollutant Emissions - EF'!$K$1,"",A123+1))</f>
        <v/>
      </c>
      <c r="B124" s="1" t="str">
        <f>IF(A124="","",INDEX('3. Pollutant Emissions - EF'!$J$8:$J$900,MATCH(A124,'3. Pollutant Emissions - EF'!$K$8:$K$900,0),1))</f>
        <v/>
      </c>
      <c r="C124" s="203" t="str">
        <f>IF(A124="","",VLOOKUP(B124,'DEQ TAC List'!$A$3:$C$609,2,FALSE))</f>
        <v/>
      </c>
      <c r="D124" s="203" t="str">
        <f>IF(A124="","",VLOOKUP(B124,'DEQ TAC List'!$A$3:$C$609,3,FALSE))</f>
        <v/>
      </c>
      <c r="E124" s="204" t="str">
        <f>IF(A124="","",SUMIF('3. Pollutant Emissions - EF'!$J$8:$J$900,B124,'3. Pollutant Emissions - EF'!$I$8:$I$900))</f>
        <v/>
      </c>
      <c r="F124" s="205" t="str">
        <f>IF(A124="","",IF(_xlfn.XLOOKUP(B124,'DEQ TAC List'!$A$3:$A$609,'DEQ TAC List'!$F$3:$F$609)="HAP","Yes",""))</f>
        <v/>
      </c>
      <c r="G124" s="205" t="str">
        <f>_xlfn.XLOOKUP(C124,'DEQ TAC List'!$B$3:$B$609,'DEQ TAC List'!$I$3:$I$609,"")</f>
        <v/>
      </c>
    </row>
    <row r="125" spans="1:7" x14ac:dyDescent="0.25">
      <c r="A125" s="1" t="str">
        <f>IF(A124="","",IF(A124+1&gt;'3. Pollutant Emissions - EF'!$K$1,"",A124+1))</f>
        <v/>
      </c>
      <c r="B125" s="1" t="str">
        <f>IF(A125="","",INDEX('3. Pollutant Emissions - EF'!$J$8:$J$900,MATCH(A125,'3. Pollutant Emissions - EF'!$K$8:$K$900,0),1))</f>
        <v/>
      </c>
      <c r="C125" s="203" t="str">
        <f>IF(A125="","",VLOOKUP(B125,'DEQ TAC List'!$A$3:$C$609,2,FALSE))</f>
        <v/>
      </c>
      <c r="D125" s="203" t="str">
        <f>IF(A125="","",VLOOKUP(B125,'DEQ TAC List'!$A$3:$C$609,3,FALSE))</f>
        <v/>
      </c>
      <c r="E125" s="204" t="str">
        <f>IF(A125="","",SUMIF('3. Pollutant Emissions - EF'!$J$8:$J$900,B125,'3. Pollutant Emissions - EF'!$I$8:$I$900))</f>
        <v/>
      </c>
      <c r="F125" s="205" t="str">
        <f>IF(A125="","",IF(_xlfn.XLOOKUP(B125,'DEQ TAC List'!$A$3:$A$609,'DEQ TAC List'!$F$3:$F$609)="HAP","Yes",""))</f>
        <v/>
      </c>
      <c r="G125" s="205" t="str">
        <f>_xlfn.XLOOKUP(C125,'DEQ TAC List'!$B$3:$B$609,'DEQ TAC List'!$I$3:$I$609,"")</f>
        <v/>
      </c>
    </row>
    <row r="126" spans="1:7" x14ac:dyDescent="0.25">
      <c r="A126" s="1" t="str">
        <f>IF(A125="","",IF(A125+1&gt;'3. Pollutant Emissions - EF'!$K$1,"",A125+1))</f>
        <v/>
      </c>
      <c r="B126" s="1" t="str">
        <f>IF(A126="","",INDEX('3. Pollutant Emissions - EF'!$J$8:$J$900,MATCH(A126,'3. Pollutant Emissions - EF'!$K$8:$K$900,0),1))</f>
        <v/>
      </c>
      <c r="C126" s="203" t="str">
        <f>IF(A126="","",VLOOKUP(B126,'DEQ TAC List'!$A$3:$C$609,2,FALSE))</f>
        <v/>
      </c>
      <c r="D126" s="203" t="str">
        <f>IF(A126="","",VLOOKUP(B126,'DEQ TAC List'!$A$3:$C$609,3,FALSE))</f>
        <v/>
      </c>
      <c r="E126" s="204" t="str">
        <f>IF(A126="","",SUMIF('3. Pollutant Emissions - EF'!$J$8:$J$900,B126,'3. Pollutant Emissions - EF'!$I$8:$I$900))</f>
        <v/>
      </c>
      <c r="F126" s="205" t="str">
        <f>IF(A126="","",IF(_xlfn.XLOOKUP(B126,'DEQ TAC List'!$A$3:$A$609,'DEQ TAC List'!$F$3:$F$609)="HAP","Yes",""))</f>
        <v/>
      </c>
      <c r="G126" s="205" t="str">
        <f>_xlfn.XLOOKUP(C126,'DEQ TAC List'!$B$3:$B$609,'DEQ TAC List'!$I$3:$I$609,"")</f>
        <v/>
      </c>
    </row>
    <row r="127" spans="1:7" x14ac:dyDescent="0.25">
      <c r="A127" s="1" t="str">
        <f>IF(A126="","",IF(A126+1&gt;'3. Pollutant Emissions - EF'!$K$1,"",A126+1))</f>
        <v/>
      </c>
      <c r="B127" s="1" t="str">
        <f>IF(A127="","",INDEX('3. Pollutant Emissions - EF'!$J$8:$J$900,MATCH(A127,'3. Pollutant Emissions - EF'!$K$8:$K$900,0),1))</f>
        <v/>
      </c>
      <c r="C127" s="203" t="str">
        <f>IF(A127="","",VLOOKUP(B127,'DEQ TAC List'!$A$3:$C$609,2,FALSE))</f>
        <v/>
      </c>
      <c r="D127" s="203" t="str">
        <f>IF(A127="","",VLOOKUP(B127,'DEQ TAC List'!$A$3:$C$609,3,FALSE))</f>
        <v/>
      </c>
      <c r="E127" s="204" t="str">
        <f>IF(A127="","",SUMIF('3. Pollutant Emissions - EF'!$J$8:$J$900,B127,'3. Pollutant Emissions - EF'!$I$8:$I$900))</f>
        <v/>
      </c>
      <c r="F127" s="205" t="str">
        <f>IF(A127="","",IF(_xlfn.XLOOKUP(B127,'DEQ TAC List'!$A$3:$A$609,'DEQ TAC List'!$F$3:$F$609)="HAP","Yes",""))</f>
        <v/>
      </c>
      <c r="G127" s="205" t="str">
        <f>_xlfn.XLOOKUP(C127,'DEQ TAC List'!$B$3:$B$609,'DEQ TAC List'!$I$3:$I$609,"")</f>
        <v/>
      </c>
    </row>
    <row r="128" spans="1:7" x14ac:dyDescent="0.25">
      <c r="A128" s="1" t="str">
        <f>IF(A127="","",IF(A127+1&gt;'3. Pollutant Emissions - EF'!$K$1,"",A127+1))</f>
        <v/>
      </c>
      <c r="B128" s="1" t="str">
        <f>IF(A128="","",INDEX('3. Pollutant Emissions - EF'!$J$8:$J$900,MATCH(A128,'3. Pollutant Emissions - EF'!$K$8:$K$900,0),1))</f>
        <v/>
      </c>
      <c r="C128" s="203" t="str">
        <f>IF(A128="","",VLOOKUP(B128,'DEQ TAC List'!$A$3:$C$609,2,FALSE))</f>
        <v/>
      </c>
      <c r="D128" s="203" t="str">
        <f>IF(A128="","",VLOOKUP(B128,'DEQ TAC List'!$A$3:$C$609,3,FALSE))</f>
        <v/>
      </c>
      <c r="E128" s="204" t="str">
        <f>IF(A128="","",SUMIF('3. Pollutant Emissions - EF'!$J$8:$J$900,B128,'3. Pollutant Emissions - EF'!$I$8:$I$900))</f>
        <v/>
      </c>
      <c r="F128" s="205" t="str">
        <f>IF(A128="","",IF(_xlfn.XLOOKUP(B128,'DEQ TAC List'!$A$3:$A$609,'DEQ TAC List'!$F$3:$F$609)="HAP","Yes",""))</f>
        <v/>
      </c>
      <c r="G128" s="205" t="str">
        <f>_xlfn.XLOOKUP(C128,'DEQ TAC List'!$B$3:$B$609,'DEQ TAC List'!$I$3:$I$609,"")</f>
        <v/>
      </c>
    </row>
    <row r="129" spans="1:7" x14ac:dyDescent="0.25">
      <c r="A129" s="1" t="str">
        <f>IF(A128="","",IF(A128+1&gt;'3. Pollutant Emissions - EF'!$K$1,"",A128+1))</f>
        <v/>
      </c>
      <c r="B129" s="1" t="str">
        <f>IF(A129="","",INDEX('3. Pollutant Emissions - EF'!$J$8:$J$900,MATCH(A129,'3. Pollutant Emissions - EF'!$K$8:$K$900,0),1))</f>
        <v/>
      </c>
      <c r="C129" s="203" t="str">
        <f>IF(A129="","",VLOOKUP(B129,'DEQ TAC List'!$A$3:$C$609,2,FALSE))</f>
        <v/>
      </c>
      <c r="D129" s="203" t="str">
        <f>IF(A129="","",VLOOKUP(B129,'DEQ TAC List'!$A$3:$C$609,3,FALSE))</f>
        <v/>
      </c>
      <c r="E129" s="204" t="str">
        <f>IF(A129="","",SUMIF('3. Pollutant Emissions - EF'!$J$8:$J$900,B129,'3. Pollutant Emissions - EF'!$I$8:$I$900))</f>
        <v/>
      </c>
      <c r="F129" s="205" t="str">
        <f>IF(A129="","",IF(_xlfn.XLOOKUP(B129,'DEQ TAC List'!$A$3:$A$609,'DEQ TAC List'!$F$3:$F$609)="HAP","Yes",""))</f>
        <v/>
      </c>
      <c r="G129" s="205" t="str">
        <f>_xlfn.XLOOKUP(C129,'DEQ TAC List'!$B$3:$B$609,'DEQ TAC List'!$I$3:$I$609,"")</f>
        <v/>
      </c>
    </row>
    <row r="130" spans="1:7" x14ac:dyDescent="0.25">
      <c r="A130" s="1" t="str">
        <f>IF(A129="","",IF(A129+1&gt;'3. Pollutant Emissions - EF'!$K$1,"",A129+1))</f>
        <v/>
      </c>
      <c r="B130" s="1" t="str">
        <f>IF(A130="","",INDEX('3. Pollutant Emissions - EF'!$J$8:$J$900,MATCH(A130,'3. Pollutant Emissions - EF'!$K$8:$K$900,0),1))</f>
        <v/>
      </c>
      <c r="C130" s="203" t="str">
        <f>IF(A130="","",VLOOKUP(B130,'DEQ TAC List'!$A$3:$C$609,2,FALSE))</f>
        <v/>
      </c>
      <c r="D130" s="203" t="str">
        <f>IF(A130="","",VLOOKUP(B130,'DEQ TAC List'!$A$3:$C$609,3,FALSE))</f>
        <v/>
      </c>
      <c r="E130" s="204" t="str">
        <f>IF(A130="","",SUMIF('3. Pollutant Emissions - EF'!$J$8:$J$900,B130,'3. Pollutant Emissions - EF'!$I$8:$I$900))</f>
        <v/>
      </c>
      <c r="F130" s="205" t="str">
        <f>IF(A130="","",IF(_xlfn.XLOOKUP(B130,'DEQ TAC List'!$A$3:$A$609,'DEQ TAC List'!$F$3:$F$609)="HAP","Yes",""))</f>
        <v/>
      </c>
      <c r="G130" s="205" t="str">
        <f>_xlfn.XLOOKUP(C130,'DEQ TAC List'!$B$3:$B$609,'DEQ TAC List'!$I$3:$I$609,"")</f>
        <v/>
      </c>
    </row>
    <row r="131" spans="1:7" x14ac:dyDescent="0.25">
      <c r="A131" s="1" t="str">
        <f>IF(A130="","",IF(A130+1&gt;'3. Pollutant Emissions - EF'!$K$1,"",A130+1))</f>
        <v/>
      </c>
      <c r="B131" s="1" t="str">
        <f>IF(A131="","",INDEX('3. Pollutant Emissions - EF'!$J$8:$J$900,MATCH(A131,'3. Pollutant Emissions - EF'!$K$8:$K$900,0),1))</f>
        <v/>
      </c>
      <c r="C131" s="203" t="str">
        <f>IF(A131="","",VLOOKUP(B131,'DEQ TAC List'!$A$3:$C$609,2,FALSE))</f>
        <v/>
      </c>
      <c r="D131" s="203" t="str">
        <f>IF(A131="","",VLOOKUP(B131,'DEQ TAC List'!$A$3:$C$609,3,FALSE))</f>
        <v/>
      </c>
      <c r="E131" s="204" t="str">
        <f>IF(A131="","",SUMIF('3. Pollutant Emissions - EF'!$J$8:$J$900,B131,'3. Pollutant Emissions - EF'!$I$8:$I$900))</f>
        <v/>
      </c>
      <c r="F131" s="205" t="str">
        <f>IF(A131="","",IF(_xlfn.XLOOKUP(B131,'DEQ TAC List'!$A$3:$A$609,'DEQ TAC List'!$F$3:$F$609)="HAP","Yes",""))</f>
        <v/>
      </c>
      <c r="G131" s="205" t="str">
        <f>_xlfn.XLOOKUP(C131,'DEQ TAC List'!$B$3:$B$609,'DEQ TAC List'!$I$3:$I$609,"")</f>
        <v/>
      </c>
    </row>
    <row r="132" spans="1:7" x14ac:dyDescent="0.25">
      <c r="A132" s="1" t="str">
        <f>IF(A131="","",IF(A131+1&gt;'3. Pollutant Emissions - EF'!$K$1,"",A131+1))</f>
        <v/>
      </c>
      <c r="B132" s="1" t="str">
        <f>IF(A132="","",INDEX('3. Pollutant Emissions - EF'!$J$8:$J$900,MATCH(A132,'3. Pollutant Emissions - EF'!$K$8:$K$900,0),1))</f>
        <v/>
      </c>
      <c r="C132" s="203" t="str">
        <f>IF(A132="","",VLOOKUP(B132,'DEQ TAC List'!$A$3:$C$609,2,FALSE))</f>
        <v/>
      </c>
      <c r="D132" s="203" t="str">
        <f>IF(A132="","",VLOOKUP(B132,'DEQ TAC List'!$A$3:$C$609,3,FALSE))</f>
        <v/>
      </c>
      <c r="E132" s="204" t="str">
        <f>IF(A132="","",SUMIF('3. Pollutant Emissions - EF'!$J$8:$J$900,B132,'3. Pollutant Emissions - EF'!$I$8:$I$900))</f>
        <v/>
      </c>
      <c r="F132" s="205" t="str">
        <f>IF(A132="","",IF(_xlfn.XLOOKUP(B132,'DEQ TAC List'!$A$3:$A$609,'DEQ TAC List'!$F$3:$F$609)="HAP","Yes",""))</f>
        <v/>
      </c>
      <c r="G132" s="205" t="str">
        <f>_xlfn.XLOOKUP(C132,'DEQ TAC List'!$B$3:$B$609,'DEQ TAC List'!$I$3:$I$609,"")</f>
        <v/>
      </c>
    </row>
    <row r="133" spans="1:7" x14ac:dyDescent="0.25">
      <c r="A133" s="1" t="str">
        <f>IF(A132="","",IF(A132+1&gt;'3. Pollutant Emissions - EF'!$K$1,"",A132+1))</f>
        <v/>
      </c>
      <c r="B133" s="1" t="str">
        <f>IF(A133="","",INDEX('3. Pollutant Emissions - EF'!$J$8:$J$900,MATCH(A133,'3. Pollutant Emissions - EF'!$K$8:$K$900,0),1))</f>
        <v/>
      </c>
      <c r="C133" s="203" t="str">
        <f>IF(A133="","",VLOOKUP(B133,'DEQ TAC List'!$A$3:$C$609,2,FALSE))</f>
        <v/>
      </c>
      <c r="D133" s="203" t="str">
        <f>IF(A133="","",VLOOKUP(B133,'DEQ TAC List'!$A$3:$C$609,3,FALSE))</f>
        <v/>
      </c>
      <c r="E133" s="204" t="str">
        <f>IF(A133="","",SUMIF('3. Pollutant Emissions - EF'!$J$8:$J$900,B133,'3. Pollutant Emissions - EF'!$I$8:$I$900))</f>
        <v/>
      </c>
      <c r="F133" s="205" t="str">
        <f>IF(A133="","",IF(_xlfn.XLOOKUP(B133,'DEQ TAC List'!$A$3:$A$609,'DEQ TAC List'!$F$3:$F$609)="HAP","Yes",""))</f>
        <v/>
      </c>
      <c r="G133" s="205" t="str">
        <f>_xlfn.XLOOKUP(C133,'DEQ TAC List'!$B$3:$B$609,'DEQ TAC List'!$I$3:$I$609,"")</f>
        <v/>
      </c>
    </row>
    <row r="134" spans="1:7" x14ac:dyDescent="0.25">
      <c r="A134" s="1" t="str">
        <f>IF(A133="","",IF(A133+1&gt;'3. Pollutant Emissions - EF'!$K$1,"",A133+1))</f>
        <v/>
      </c>
      <c r="B134" s="1" t="str">
        <f>IF(A134="","",INDEX('3. Pollutant Emissions - EF'!$J$8:$J$900,MATCH(A134,'3. Pollutant Emissions - EF'!$K$8:$K$900,0),1))</f>
        <v/>
      </c>
      <c r="C134" s="203" t="str">
        <f>IF(A134="","",VLOOKUP(B134,'DEQ TAC List'!$A$3:$C$609,2,FALSE))</f>
        <v/>
      </c>
      <c r="D134" s="203" t="str">
        <f>IF(A134="","",VLOOKUP(B134,'DEQ TAC List'!$A$3:$C$609,3,FALSE))</f>
        <v/>
      </c>
      <c r="E134" s="204" t="str">
        <f>IF(A134="","",SUMIF('3. Pollutant Emissions - EF'!$J$8:$J$900,B134,'3. Pollutant Emissions - EF'!$I$8:$I$900))</f>
        <v/>
      </c>
      <c r="F134" s="205" t="str">
        <f>IF(A134="","",IF(_xlfn.XLOOKUP(B134,'DEQ TAC List'!$A$3:$A$609,'DEQ TAC List'!$F$3:$F$609)="HAP","Yes",""))</f>
        <v/>
      </c>
      <c r="G134" s="205" t="str">
        <f>_xlfn.XLOOKUP(C134,'DEQ TAC List'!$B$3:$B$609,'DEQ TAC List'!$I$3:$I$609,"")</f>
        <v/>
      </c>
    </row>
    <row r="135" spans="1:7" x14ac:dyDescent="0.25">
      <c r="A135" s="1" t="str">
        <f>IF(A134="","",IF(A134+1&gt;'3. Pollutant Emissions - EF'!$K$1,"",A134+1))</f>
        <v/>
      </c>
      <c r="B135" s="1" t="str">
        <f>IF(A135="","",INDEX('3. Pollutant Emissions - EF'!$J$8:$J$900,MATCH(A135,'3. Pollutant Emissions - EF'!$K$8:$K$900,0),1))</f>
        <v/>
      </c>
      <c r="C135" s="203" t="str">
        <f>IF(A135="","",VLOOKUP(B135,'DEQ TAC List'!$A$3:$C$609,2,FALSE))</f>
        <v/>
      </c>
      <c r="D135" s="203" t="str">
        <f>IF(A135="","",VLOOKUP(B135,'DEQ TAC List'!$A$3:$C$609,3,FALSE))</f>
        <v/>
      </c>
      <c r="E135" s="204" t="str">
        <f>IF(A135="","",SUMIF('3. Pollutant Emissions - EF'!$J$8:$J$900,B135,'3. Pollutant Emissions - EF'!$I$8:$I$900))</f>
        <v/>
      </c>
      <c r="F135" s="205" t="str">
        <f>IF(A135="","",IF(_xlfn.XLOOKUP(B135,'DEQ TAC List'!$A$3:$A$609,'DEQ TAC List'!$F$3:$F$609)="HAP","Yes",""))</f>
        <v/>
      </c>
      <c r="G135" s="205" t="str">
        <f>_xlfn.XLOOKUP(C135,'DEQ TAC List'!$B$3:$B$609,'DEQ TAC List'!$I$3:$I$609,"")</f>
        <v/>
      </c>
    </row>
    <row r="136" spans="1:7" x14ac:dyDescent="0.25">
      <c r="A136" s="1" t="str">
        <f>IF(A135="","",IF(A135+1&gt;'3. Pollutant Emissions - EF'!$K$1,"",A135+1))</f>
        <v/>
      </c>
      <c r="B136" s="1" t="str">
        <f>IF(A136="","",INDEX('3. Pollutant Emissions - EF'!$J$8:$J$900,MATCH(A136,'3. Pollutant Emissions - EF'!$K$8:$K$900,0),1))</f>
        <v/>
      </c>
      <c r="C136" s="203" t="str">
        <f>IF(A136="","",VLOOKUP(B136,'DEQ TAC List'!$A$3:$C$609,2,FALSE))</f>
        <v/>
      </c>
      <c r="D136" s="203" t="str">
        <f>IF(A136="","",VLOOKUP(B136,'DEQ TAC List'!$A$3:$C$609,3,FALSE))</f>
        <v/>
      </c>
      <c r="E136" s="204" t="str">
        <f>IF(A136="","",SUMIF('3. Pollutant Emissions - EF'!$J$8:$J$900,B136,'3. Pollutant Emissions - EF'!$I$8:$I$900))</f>
        <v/>
      </c>
      <c r="F136" s="205" t="str">
        <f>IF(A136="","",IF(_xlfn.XLOOKUP(B136,'DEQ TAC List'!$A$3:$A$609,'DEQ TAC List'!$F$3:$F$609)="HAP","Yes",""))</f>
        <v/>
      </c>
      <c r="G136" s="205" t="str">
        <f>_xlfn.XLOOKUP(C136,'DEQ TAC List'!$B$3:$B$609,'DEQ TAC List'!$I$3:$I$609,"")</f>
        <v/>
      </c>
    </row>
    <row r="137" spans="1:7" x14ac:dyDescent="0.25">
      <c r="A137" s="1" t="str">
        <f>IF(A136="","",IF(A136+1&gt;'3. Pollutant Emissions - EF'!$K$1,"",A136+1))</f>
        <v/>
      </c>
      <c r="B137" s="1" t="str">
        <f>IF(A137="","",INDEX('3. Pollutant Emissions - EF'!$J$8:$J$900,MATCH(A137,'3. Pollutant Emissions - EF'!$K$8:$K$900,0),1))</f>
        <v/>
      </c>
      <c r="C137" s="203" t="str">
        <f>IF(A137="","",VLOOKUP(B137,'DEQ TAC List'!$A$3:$C$609,2,FALSE))</f>
        <v/>
      </c>
      <c r="D137" s="203" t="str">
        <f>IF(A137="","",VLOOKUP(B137,'DEQ TAC List'!$A$3:$C$609,3,FALSE))</f>
        <v/>
      </c>
      <c r="E137" s="204" t="str">
        <f>IF(A137="","",SUMIF('3. Pollutant Emissions - EF'!$J$8:$J$900,B137,'3. Pollutant Emissions - EF'!$I$8:$I$900))</f>
        <v/>
      </c>
      <c r="F137" s="205" t="str">
        <f>IF(A137="","",IF(_xlfn.XLOOKUP(B137,'DEQ TAC List'!$A$3:$A$609,'DEQ TAC List'!$F$3:$F$609)="HAP","Yes",""))</f>
        <v/>
      </c>
      <c r="G137" s="205" t="str">
        <f>_xlfn.XLOOKUP(C137,'DEQ TAC List'!$B$3:$B$609,'DEQ TAC List'!$I$3:$I$609,"")</f>
        <v/>
      </c>
    </row>
    <row r="138" spans="1:7" x14ac:dyDescent="0.25">
      <c r="A138" s="1" t="str">
        <f>IF(A137="","",IF(A137+1&gt;'3. Pollutant Emissions - EF'!$K$1,"",A137+1))</f>
        <v/>
      </c>
      <c r="B138" s="1" t="str">
        <f>IF(A138="","",INDEX('3. Pollutant Emissions - EF'!$J$8:$J$900,MATCH(A138,'3. Pollutant Emissions - EF'!$K$8:$K$900,0),1))</f>
        <v/>
      </c>
      <c r="C138" s="203" t="str">
        <f>IF(A138="","",VLOOKUP(B138,'DEQ TAC List'!$A$3:$C$609,2,FALSE))</f>
        <v/>
      </c>
      <c r="D138" s="203" t="str">
        <f>IF(A138="","",VLOOKUP(B138,'DEQ TAC List'!$A$3:$C$609,3,FALSE))</f>
        <v/>
      </c>
      <c r="E138" s="204" t="str">
        <f>IF(A138="","",SUMIF('3. Pollutant Emissions - EF'!$J$8:$J$900,B138,'3. Pollutant Emissions - EF'!$I$8:$I$900))</f>
        <v/>
      </c>
      <c r="F138" s="205" t="str">
        <f>IF(A138="","",IF(_xlfn.XLOOKUP(B138,'DEQ TAC List'!$A$3:$A$609,'DEQ TAC List'!$F$3:$F$609)="HAP","Yes",""))</f>
        <v/>
      </c>
      <c r="G138" s="205" t="str">
        <f>_xlfn.XLOOKUP(C138,'DEQ TAC List'!$B$3:$B$609,'DEQ TAC List'!$I$3:$I$609,"")</f>
        <v/>
      </c>
    </row>
    <row r="139" spans="1:7" x14ac:dyDescent="0.25">
      <c r="A139" s="1" t="str">
        <f>IF(A138="","",IF(A138+1&gt;'3. Pollutant Emissions - EF'!$K$1,"",A138+1))</f>
        <v/>
      </c>
      <c r="B139" s="1" t="str">
        <f>IF(A139="","",INDEX('3. Pollutant Emissions - EF'!$J$8:$J$900,MATCH(A139,'3. Pollutant Emissions - EF'!$K$8:$K$900,0),1))</f>
        <v/>
      </c>
      <c r="C139" s="203" t="str">
        <f>IF(A139="","",VLOOKUP(B139,'DEQ TAC List'!$A$3:$C$609,2,FALSE))</f>
        <v/>
      </c>
      <c r="D139" s="203" t="str">
        <f>IF(A139="","",VLOOKUP(B139,'DEQ TAC List'!$A$3:$C$609,3,FALSE))</f>
        <v/>
      </c>
      <c r="E139" s="204" t="str">
        <f>IF(A139="","",SUMIF('3. Pollutant Emissions - EF'!$J$8:$J$900,B139,'3. Pollutant Emissions - EF'!$I$8:$I$900))</f>
        <v/>
      </c>
      <c r="F139" s="205" t="str">
        <f>IF(A139="","",IF(_xlfn.XLOOKUP(B139,'DEQ TAC List'!$A$3:$A$609,'DEQ TAC List'!$F$3:$F$609)="HAP","Yes",""))</f>
        <v/>
      </c>
      <c r="G139" s="205" t="str">
        <f>_xlfn.XLOOKUP(C139,'DEQ TAC List'!$B$3:$B$609,'DEQ TAC List'!$I$3:$I$609,"")</f>
        <v/>
      </c>
    </row>
    <row r="140" spans="1:7" x14ac:dyDescent="0.25">
      <c r="A140" s="1" t="str">
        <f>IF(A139="","",IF(A139+1&gt;'3. Pollutant Emissions - EF'!$K$1,"",A139+1))</f>
        <v/>
      </c>
      <c r="B140" s="1" t="str">
        <f>IF(A140="","",INDEX('3. Pollutant Emissions - EF'!$J$8:$J$900,MATCH(A140,'3. Pollutant Emissions - EF'!$K$8:$K$900,0),1))</f>
        <v/>
      </c>
      <c r="C140" s="203" t="str">
        <f>IF(A140="","",VLOOKUP(B140,'DEQ TAC List'!$A$3:$C$609,2,FALSE))</f>
        <v/>
      </c>
      <c r="D140" s="203" t="str">
        <f>IF(A140="","",VLOOKUP(B140,'DEQ TAC List'!$A$3:$C$609,3,FALSE))</f>
        <v/>
      </c>
      <c r="E140" s="204" t="str">
        <f>IF(A140="","",SUMIF('3. Pollutant Emissions - EF'!$J$8:$J$900,B140,'3. Pollutant Emissions - EF'!$I$8:$I$900))</f>
        <v/>
      </c>
      <c r="F140" s="205" t="str">
        <f>IF(A140="","",IF(_xlfn.XLOOKUP(B140,'DEQ TAC List'!$A$3:$A$609,'DEQ TAC List'!$F$3:$F$609)="HAP","Yes",""))</f>
        <v/>
      </c>
      <c r="G140" s="205" t="str">
        <f>_xlfn.XLOOKUP(C140,'DEQ TAC List'!$B$3:$B$609,'DEQ TAC List'!$I$3:$I$609,"")</f>
        <v/>
      </c>
    </row>
    <row r="141" spans="1:7" x14ac:dyDescent="0.25">
      <c r="A141" s="1" t="str">
        <f>IF(A140="","",IF(A140+1&gt;'3. Pollutant Emissions - EF'!$K$1,"",A140+1))</f>
        <v/>
      </c>
      <c r="B141" s="1" t="str">
        <f>IF(A141="","",INDEX('3. Pollutant Emissions - EF'!$J$8:$J$900,MATCH(A141,'3. Pollutant Emissions - EF'!$K$8:$K$900,0),1))</f>
        <v/>
      </c>
      <c r="C141" s="203" t="str">
        <f>IF(A141="","",VLOOKUP(B141,'DEQ TAC List'!$A$3:$C$609,2,FALSE))</f>
        <v/>
      </c>
      <c r="D141" s="203" t="str">
        <f>IF(A141="","",VLOOKUP(B141,'DEQ TAC List'!$A$3:$C$609,3,FALSE))</f>
        <v/>
      </c>
      <c r="E141" s="204" t="str">
        <f>IF(A141="","",SUMIF('3. Pollutant Emissions - EF'!$J$8:$J$900,B141,'3. Pollutant Emissions - EF'!$I$8:$I$900))</f>
        <v/>
      </c>
      <c r="F141" s="205" t="str">
        <f>IF(A141="","",IF(_xlfn.XLOOKUP(B141,'DEQ TAC List'!$A$3:$A$609,'DEQ TAC List'!$F$3:$F$609)="HAP","Yes",""))</f>
        <v/>
      </c>
      <c r="G141" s="205" t="str">
        <f>_xlfn.XLOOKUP(C141,'DEQ TAC List'!$B$3:$B$609,'DEQ TAC List'!$I$3:$I$609,"")</f>
        <v/>
      </c>
    </row>
    <row r="142" spans="1:7" x14ac:dyDescent="0.25">
      <c r="A142" s="1" t="str">
        <f>IF(A141="","",IF(A141+1&gt;'3. Pollutant Emissions - EF'!$K$1,"",A141+1))</f>
        <v/>
      </c>
      <c r="B142" s="1" t="str">
        <f>IF(A142="","",INDEX('3. Pollutant Emissions - EF'!$J$8:$J$900,MATCH(A142,'3. Pollutant Emissions - EF'!$K$8:$K$900,0),1))</f>
        <v/>
      </c>
      <c r="C142" s="203" t="str">
        <f>IF(A142="","",VLOOKUP(B142,'DEQ TAC List'!$A$3:$C$609,2,FALSE))</f>
        <v/>
      </c>
      <c r="D142" s="203" t="str">
        <f>IF(A142="","",VLOOKUP(B142,'DEQ TAC List'!$A$3:$C$609,3,FALSE))</f>
        <v/>
      </c>
      <c r="E142" s="204" t="str">
        <f>IF(A142="","",SUMIF('3. Pollutant Emissions - EF'!$J$8:$J$900,B142,'3. Pollutant Emissions - EF'!$I$8:$I$900))</f>
        <v/>
      </c>
      <c r="F142" s="205" t="str">
        <f>IF(A142="","",IF(_xlfn.XLOOKUP(B142,'DEQ TAC List'!$A$3:$A$609,'DEQ TAC List'!$F$3:$F$609)="HAP","Yes",""))</f>
        <v/>
      </c>
      <c r="G142" s="205" t="str">
        <f>_xlfn.XLOOKUP(C142,'DEQ TAC List'!$B$3:$B$609,'DEQ TAC List'!$I$3:$I$609,"")</f>
        <v/>
      </c>
    </row>
    <row r="143" spans="1:7" x14ac:dyDescent="0.25">
      <c r="A143" s="1" t="str">
        <f>IF(A142="","",IF(A142+1&gt;'3. Pollutant Emissions - EF'!$K$1,"",A142+1))</f>
        <v/>
      </c>
      <c r="B143" s="1" t="str">
        <f>IF(A143="","",INDEX('3. Pollutant Emissions - EF'!$J$8:$J$900,MATCH(A143,'3. Pollutant Emissions - EF'!$K$8:$K$900,0),1))</f>
        <v/>
      </c>
      <c r="C143" s="203" t="str">
        <f>IF(A143="","",VLOOKUP(B143,'DEQ TAC List'!$A$3:$C$609,2,FALSE))</f>
        <v/>
      </c>
      <c r="D143" s="203" t="str">
        <f>IF(A143="","",VLOOKUP(B143,'DEQ TAC List'!$A$3:$C$609,3,FALSE))</f>
        <v/>
      </c>
      <c r="E143" s="204" t="str">
        <f>IF(A143="","",SUMIF('3. Pollutant Emissions - EF'!$J$8:$J$900,B143,'3. Pollutant Emissions - EF'!$I$8:$I$900))</f>
        <v/>
      </c>
      <c r="F143" s="205" t="str">
        <f>IF(A143="","",IF(_xlfn.XLOOKUP(B143,'DEQ TAC List'!$A$3:$A$609,'DEQ TAC List'!$F$3:$F$609)="HAP","Yes",""))</f>
        <v/>
      </c>
      <c r="G143" s="205" t="str">
        <f>_xlfn.XLOOKUP(C143,'DEQ TAC List'!$B$3:$B$609,'DEQ TAC List'!$I$3:$I$609,"")</f>
        <v/>
      </c>
    </row>
    <row r="144" spans="1:7" x14ac:dyDescent="0.25">
      <c r="A144" s="1" t="str">
        <f>IF(A143="","",IF(A143+1&gt;'3. Pollutant Emissions - EF'!$K$1,"",A143+1))</f>
        <v/>
      </c>
      <c r="B144" s="1" t="str">
        <f>IF(A144="","",INDEX('3. Pollutant Emissions - EF'!$J$8:$J$900,MATCH(A144,'3. Pollutant Emissions - EF'!$K$8:$K$900,0),1))</f>
        <v/>
      </c>
      <c r="C144" s="203" t="str">
        <f>IF(A144="","",VLOOKUP(B144,'DEQ TAC List'!$A$3:$C$609,2,FALSE))</f>
        <v/>
      </c>
      <c r="D144" s="203" t="str">
        <f>IF(A144="","",VLOOKUP(B144,'DEQ TAC List'!$A$3:$C$609,3,FALSE))</f>
        <v/>
      </c>
      <c r="E144" s="204" t="str">
        <f>IF(A144="","",SUMIF('3. Pollutant Emissions - EF'!$J$8:$J$900,B144,'3. Pollutant Emissions - EF'!$I$8:$I$900))</f>
        <v/>
      </c>
      <c r="F144" s="205" t="str">
        <f>IF(A144="","",IF(_xlfn.XLOOKUP(B144,'DEQ TAC List'!$A$3:$A$609,'DEQ TAC List'!$F$3:$F$609)="HAP","Yes",""))</f>
        <v/>
      </c>
      <c r="G144" s="205" t="str">
        <f>_xlfn.XLOOKUP(C144,'DEQ TAC List'!$B$3:$B$609,'DEQ TAC List'!$I$3:$I$609,"")</f>
        <v/>
      </c>
    </row>
    <row r="145" spans="1:7" x14ac:dyDescent="0.25">
      <c r="A145" s="1" t="str">
        <f>IF(A144="","",IF(A144+1&gt;'3. Pollutant Emissions - EF'!$K$1,"",A144+1))</f>
        <v/>
      </c>
      <c r="B145" s="1" t="str">
        <f>IF(A145="","",INDEX('3. Pollutant Emissions - EF'!$J$8:$J$900,MATCH(A145,'3. Pollutant Emissions - EF'!$K$8:$K$900,0),1))</f>
        <v/>
      </c>
      <c r="C145" s="203" t="str">
        <f>IF(A145="","",VLOOKUP(B145,'DEQ TAC List'!$A$3:$C$609,2,FALSE))</f>
        <v/>
      </c>
      <c r="D145" s="203" t="str">
        <f>IF(A145="","",VLOOKUP(B145,'DEQ TAC List'!$A$3:$C$609,3,FALSE))</f>
        <v/>
      </c>
      <c r="E145" s="204" t="str">
        <f>IF(A145="","",SUMIF('3. Pollutant Emissions - EF'!$J$8:$J$900,B145,'3. Pollutant Emissions - EF'!$I$8:$I$900))</f>
        <v/>
      </c>
      <c r="F145" s="205" t="str">
        <f>IF(A145="","",IF(_xlfn.XLOOKUP(B145,'DEQ TAC List'!$A$3:$A$609,'DEQ TAC List'!$F$3:$F$609)="HAP","Yes",""))</f>
        <v/>
      </c>
      <c r="G145" s="205" t="str">
        <f>_xlfn.XLOOKUP(C145,'DEQ TAC List'!$B$3:$B$609,'DEQ TAC List'!$I$3:$I$609,"")</f>
        <v/>
      </c>
    </row>
    <row r="146" spans="1:7" x14ac:dyDescent="0.25">
      <c r="A146" s="1" t="str">
        <f>IF(A145="","",IF(A145+1&gt;'3. Pollutant Emissions - EF'!$K$1,"",A145+1))</f>
        <v/>
      </c>
      <c r="B146" s="1" t="str">
        <f>IF(A146="","",INDEX('3. Pollutant Emissions - EF'!$J$8:$J$900,MATCH(A146,'3. Pollutant Emissions - EF'!$K$8:$K$900,0),1))</f>
        <v/>
      </c>
      <c r="C146" s="203" t="str">
        <f>IF(A146="","",VLOOKUP(B146,'DEQ TAC List'!$A$3:$C$609,2,FALSE))</f>
        <v/>
      </c>
      <c r="D146" s="203" t="str">
        <f>IF(A146="","",VLOOKUP(B146,'DEQ TAC List'!$A$3:$C$609,3,FALSE))</f>
        <v/>
      </c>
      <c r="E146" s="204" t="str">
        <f>IF(A146="","",SUMIF('3. Pollutant Emissions - EF'!$J$8:$J$900,B146,'3. Pollutant Emissions - EF'!$I$8:$I$900))</f>
        <v/>
      </c>
      <c r="F146" s="205" t="str">
        <f>IF(A146="","",IF(_xlfn.XLOOKUP(B146,'DEQ TAC List'!$A$3:$A$609,'DEQ TAC List'!$F$3:$F$609)="HAP","Yes",""))</f>
        <v/>
      </c>
      <c r="G146" s="205" t="str">
        <f>_xlfn.XLOOKUP(C146,'DEQ TAC List'!$B$3:$B$609,'DEQ TAC List'!$I$3:$I$609,"")</f>
        <v/>
      </c>
    </row>
    <row r="147" spans="1:7" x14ac:dyDescent="0.25">
      <c r="A147" s="1" t="str">
        <f>IF(A146="","",IF(A146+1&gt;'3. Pollutant Emissions - EF'!$K$1,"",A146+1))</f>
        <v/>
      </c>
      <c r="B147" s="1" t="str">
        <f>IF(A147="","",INDEX('3. Pollutant Emissions - EF'!$J$8:$J$900,MATCH(A147,'3. Pollutant Emissions - EF'!$K$8:$K$900,0),1))</f>
        <v/>
      </c>
      <c r="C147" s="203" t="str">
        <f>IF(A147="","",VLOOKUP(B147,'DEQ TAC List'!$A$3:$C$609,2,FALSE))</f>
        <v/>
      </c>
      <c r="D147" s="203" t="str">
        <f>IF(A147="","",VLOOKUP(B147,'DEQ TAC List'!$A$3:$C$609,3,FALSE))</f>
        <v/>
      </c>
      <c r="E147" s="204" t="str">
        <f>IF(A147="","",SUMIF('3. Pollutant Emissions - EF'!$J$8:$J$900,B147,'3. Pollutant Emissions - EF'!$I$8:$I$900))</f>
        <v/>
      </c>
      <c r="F147" s="205" t="str">
        <f>IF(A147="","",IF(_xlfn.XLOOKUP(B147,'DEQ TAC List'!$A$3:$A$609,'DEQ TAC List'!$F$3:$F$609)="HAP","Yes",""))</f>
        <v/>
      </c>
      <c r="G147" s="205" t="str">
        <f>_xlfn.XLOOKUP(C147,'DEQ TAC List'!$B$3:$B$609,'DEQ TAC List'!$I$3:$I$609,"")</f>
        <v/>
      </c>
    </row>
    <row r="148" spans="1:7" x14ac:dyDescent="0.25">
      <c r="A148" s="1" t="str">
        <f>IF(A147="","",IF(A147+1&gt;'3. Pollutant Emissions - EF'!$K$1,"",A147+1))</f>
        <v/>
      </c>
      <c r="B148" s="1" t="str">
        <f>IF(A148="","",INDEX('3. Pollutant Emissions - EF'!$J$8:$J$900,MATCH(A148,'3. Pollutant Emissions - EF'!$K$8:$K$900,0),1))</f>
        <v/>
      </c>
      <c r="C148" s="203" t="str">
        <f>IF(A148="","",VLOOKUP(B148,'DEQ TAC List'!$A$3:$C$609,2,FALSE))</f>
        <v/>
      </c>
      <c r="D148" s="203" t="str">
        <f>IF(A148="","",VLOOKUP(B148,'DEQ TAC List'!$A$3:$C$609,3,FALSE))</f>
        <v/>
      </c>
      <c r="E148" s="204" t="str">
        <f>IF(A148="","",SUMIF('3. Pollutant Emissions - EF'!$J$8:$J$900,B148,'3. Pollutant Emissions - EF'!$I$8:$I$900))</f>
        <v/>
      </c>
      <c r="F148" s="205" t="str">
        <f>IF(A148="","",IF(_xlfn.XLOOKUP(B148,'DEQ TAC List'!$A$3:$A$609,'DEQ TAC List'!$F$3:$F$609)="HAP","Yes",""))</f>
        <v/>
      </c>
      <c r="G148" s="205" t="str">
        <f>_xlfn.XLOOKUP(C148,'DEQ TAC List'!$B$3:$B$609,'DEQ TAC List'!$I$3:$I$609,"")</f>
        <v/>
      </c>
    </row>
    <row r="149" spans="1:7" x14ac:dyDescent="0.25">
      <c r="A149" s="1" t="str">
        <f>IF(A148="","",IF(A148+1&gt;'3. Pollutant Emissions - EF'!$K$1,"",A148+1))</f>
        <v/>
      </c>
      <c r="B149" s="1" t="str">
        <f>IF(A149="","",INDEX('3. Pollutant Emissions - EF'!$J$8:$J$900,MATCH(A149,'3. Pollutant Emissions - EF'!$K$8:$K$900,0),1))</f>
        <v/>
      </c>
      <c r="C149" s="203" t="str">
        <f>IF(A149="","",VLOOKUP(B149,'DEQ TAC List'!$A$3:$C$609,2,FALSE))</f>
        <v/>
      </c>
      <c r="D149" s="203" t="str">
        <f>IF(A149="","",VLOOKUP(B149,'DEQ TAC List'!$A$3:$C$609,3,FALSE))</f>
        <v/>
      </c>
      <c r="E149" s="204" t="str">
        <f>IF(A149="","",SUMIF('3. Pollutant Emissions - EF'!$J$8:$J$900,B149,'3. Pollutant Emissions - EF'!$I$8:$I$900))</f>
        <v/>
      </c>
      <c r="F149" s="205" t="str">
        <f>IF(A149="","",IF(_xlfn.XLOOKUP(B149,'DEQ TAC List'!$A$3:$A$609,'DEQ TAC List'!$F$3:$F$609)="HAP","Yes",""))</f>
        <v/>
      </c>
      <c r="G149" s="205" t="str">
        <f>_xlfn.XLOOKUP(C149,'DEQ TAC List'!$B$3:$B$609,'DEQ TAC List'!$I$3:$I$609,"")</f>
        <v/>
      </c>
    </row>
    <row r="150" spans="1:7" x14ac:dyDescent="0.25">
      <c r="A150" s="1" t="str">
        <f>IF(A149="","",IF(A149+1&gt;'3. Pollutant Emissions - EF'!$K$1,"",A149+1))</f>
        <v/>
      </c>
      <c r="B150" s="1" t="str">
        <f>IF(A150="","",INDEX('3. Pollutant Emissions - EF'!$J$8:$J$900,MATCH(A150,'3. Pollutant Emissions - EF'!$K$8:$K$900,0),1))</f>
        <v/>
      </c>
      <c r="C150" s="203" t="str">
        <f>IF(A150="","",VLOOKUP(B150,'DEQ TAC List'!$A$3:$C$609,2,FALSE))</f>
        <v/>
      </c>
      <c r="D150" s="203" t="str">
        <f>IF(A150="","",VLOOKUP(B150,'DEQ TAC List'!$A$3:$C$609,3,FALSE))</f>
        <v/>
      </c>
      <c r="E150" s="204" t="str">
        <f>IF(A150="","",SUMIF('3. Pollutant Emissions - EF'!$J$8:$J$900,B150,'3. Pollutant Emissions - EF'!$I$8:$I$900))</f>
        <v/>
      </c>
      <c r="F150" s="205" t="str">
        <f>IF(A150="","",IF(_xlfn.XLOOKUP(B150,'DEQ TAC List'!$A$3:$A$609,'DEQ TAC List'!$F$3:$F$609)="HAP","Yes",""))</f>
        <v/>
      </c>
      <c r="G150" s="205" t="str">
        <f>_xlfn.XLOOKUP(C150,'DEQ TAC List'!$B$3:$B$609,'DEQ TAC List'!$I$3:$I$609,"")</f>
        <v/>
      </c>
    </row>
    <row r="151" spans="1:7" x14ac:dyDescent="0.25">
      <c r="A151" s="1" t="str">
        <f>IF(A150="","",IF(A150+1&gt;'3. Pollutant Emissions - EF'!$K$1,"",A150+1))</f>
        <v/>
      </c>
      <c r="B151" s="1" t="str">
        <f>IF(A151="","",INDEX('3. Pollutant Emissions - EF'!$J$8:$J$900,MATCH(A151,'3. Pollutant Emissions - EF'!$K$8:$K$900,0),1))</f>
        <v/>
      </c>
      <c r="C151" s="203" t="str">
        <f>IF(A151="","",VLOOKUP(B151,'DEQ TAC List'!$A$3:$C$609,2,FALSE))</f>
        <v/>
      </c>
      <c r="D151" s="203" t="str">
        <f>IF(A151="","",VLOOKUP(B151,'DEQ TAC List'!$A$3:$C$609,3,FALSE))</f>
        <v/>
      </c>
      <c r="E151" s="204" t="str">
        <f>IF(A151="","",SUMIF('3. Pollutant Emissions - EF'!$J$8:$J$900,B151,'3. Pollutant Emissions - EF'!$I$8:$I$900))</f>
        <v/>
      </c>
      <c r="F151" s="205" t="str">
        <f>IF(A151="","",IF(_xlfn.XLOOKUP(B151,'DEQ TAC List'!$A$3:$A$609,'DEQ TAC List'!$F$3:$F$609)="HAP","Yes",""))</f>
        <v/>
      </c>
      <c r="G151" s="205" t="str">
        <f>_xlfn.XLOOKUP(C151,'DEQ TAC List'!$B$3:$B$609,'DEQ TAC List'!$I$3:$I$609,"")</f>
        <v/>
      </c>
    </row>
    <row r="152" spans="1:7" x14ac:dyDescent="0.25">
      <c r="A152" s="1" t="str">
        <f>IF(A151="","",IF(A151+1&gt;'3. Pollutant Emissions - EF'!$K$1,"",A151+1))</f>
        <v/>
      </c>
      <c r="B152" s="1" t="str">
        <f>IF(A152="","",INDEX('3. Pollutant Emissions - EF'!$J$8:$J$900,MATCH(A152,'3. Pollutant Emissions - EF'!$K$8:$K$900,0),1))</f>
        <v/>
      </c>
      <c r="C152" s="203" t="str">
        <f>IF(A152="","",VLOOKUP(B152,'DEQ TAC List'!$A$3:$C$609,2,FALSE))</f>
        <v/>
      </c>
      <c r="D152" s="203" t="str">
        <f>IF(A152="","",VLOOKUP(B152,'DEQ TAC List'!$A$3:$C$609,3,FALSE))</f>
        <v/>
      </c>
      <c r="E152" s="204" t="str">
        <f>IF(A152="","",SUMIF('3. Pollutant Emissions - EF'!$J$8:$J$900,B152,'3. Pollutant Emissions - EF'!$I$8:$I$900))</f>
        <v/>
      </c>
      <c r="F152" s="205" t="str">
        <f>IF(A152="","",IF(_xlfn.XLOOKUP(B152,'DEQ TAC List'!$A$3:$A$609,'DEQ TAC List'!$F$3:$F$609)="HAP","Yes",""))</f>
        <v/>
      </c>
      <c r="G152" s="205" t="str">
        <f>_xlfn.XLOOKUP(C152,'DEQ TAC List'!$B$3:$B$609,'DEQ TAC List'!$I$3:$I$609,"")</f>
        <v/>
      </c>
    </row>
    <row r="153" spans="1:7" x14ac:dyDescent="0.25">
      <c r="A153" s="1" t="str">
        <f>IF(A152="","",IF(A152+1&gt;'3. Pollutant Emissions - EF'!$K$1,"",A152+1))</f>
        <v/>
      </c>
      <c r="B153" s="1" t="str">
        <f>IF(A153="","",INDEX('3. Pollutant Emissions - EF'!$J$8:$J$900,MATCH(A153,'3. Pollutant Emissions - EF'!$K$8:$K$900,0),1))</f>
        <v/>
      </c>
      <c r="C153" s="203" t="str">
        <f>IF(A153="","",VLOOKUP(B153,'DEQ TAC List'!$A$3:$C$609,2,FALSE))</f>
        <v/>
      </c>
      <c r="D153" s="203" t="str">
        <f>IF(A153="","",VLOOKUP(B153,'DEQ TAC List'!$A$3:$C$609,3,FALSE))</f>
        <v/>
      </c>
      <c r="E153" s="204" t="str">
        <f>IF(A153="","",SUMIF('3. Pollutant Emissions - EF'!$J$8:$J$900,B153,'3. Pollutant Emissions - EF'!$I$8:$I$900))</f>
        <v/>
      </c>
      <c r="F153" s="205" t="str">
        <f>IF(A153="","",IF(_xlfn.XLOOKUP(B153,'DEQ TAC List'!$A$3:$A$609,'DEQ TAC List'!$F$3:$F$609)="HAP","Yes",""))</f>
        <v/>
      </c>
      <c r="G153" s="205" t="str">
        <f>_xlfn.XLOOKUP(C153,'DEQ TAC List'!$B$3:$B$609,'DEQ TAC List'!$I$3:$I$609,"")</f>
        <v/>
      </c>
    </row>
    <row r="154" spans="1:7" x14ac:dyDescent="0.25">
      <c r="A154" s="1" t="str">
        <f>IF(A153="","",IF(A153+1&gt;'3. Pollutant Emissions - EF'!$K$1,"",A153+1))</f>
        <v/>
      </c>
      <c r="B154" s="1" t="str">
        <f>IF(A154="","",INDEX('3. Pollutant Emissions - EF'!$J$8:$J$900,MATCH(A154,'3. Pollutant Emissions - EF'!$K$8:$K$900,0),1))</f>
        <v/>
      </c>
      <c r="C154" s="203" t="str">
        <f>IF(A154="","",VLOOKUP(B154,'DEQ TAC List'!$A$3:$C$609,2,FALSE))</f>
        <v/>
      </c>
      <c r="D154" s="203" t="str">
        <f>IF(A154="","",VLOOKUP(B154,'DEQ TAC List'!$A$3:$C$609,3,FALSE))</f>
        <v/>
      </c>
      <c r="E154" s="204" t="str">
        <f>IF(A154="","",SUMIF('3. Pollutant Emissions - EF'!$J$8:$J$900,B154,'3. Pollutant Emissions - EF'!$I$8:$I$900))</f>
        <v/>
      </c>
      <c r="F154" s="205" t="str">
        <f>IF(A154="","",IF(_xlfn.XLOOKUP(B154,'DEQ TAC List'!$A$3:$A$609,'DEQ TAC List'!$F$3:$F$609)="HAP","Yes",""))</f>
        <v/>
      </c>
      <c r="G154" s="205" t="str">
        <f>_xlfn.XLOOKUP(C154,'DEQ TAC List'!$B$3:$B$609,'DEQ TAC List'!$I$3:$I$609,"")</f>
        <v/>
      </c>
    </row>
    <row r="155" spans="1:7" x14ac:dyDescent="0.25">
      <c r="A155" s="1" t="str">
        <f>IF(A154="","",IF(A154+1&gt;'3. Pollutant Emissions - EF'!$K$1,"",A154+1))</f>
        <v/>
      </c>
      <c r="B155" s="1" t="str">
        <f>IF(A155="","",INDEX('3. Pollutant Emissions - EF'!$J$8:$J$900,MATCH(A155,'3. Pollutant Emissions - EF'!$K$8:$K$900,0),1))</f>
        <v/>
      </c>
      <c r="C155" s="203" t="str">
        <f>IF(A155="","",VLOOKUP(B155,'DEQ TAC List'!$A$3:$C$609,2,FALSE))</f>
        <v/>
      </c>
      <c r="D155" s="203" t="str">
        <f>IF(A155="","",VLOOKUP(B155,'DEQ TAC List'!$A$3:$C$609,3,FALSE))</f>
        <v/>
      </c>
      <c r="E155" s="204" t="str">
        <f>IF(A155="","",SUMIF('3. Pollutant Emissions - EF'!$J$8:$J$900,B155,'3. Pollutant Emissions - EF'!$I$8:$I$900))</f>
        <v/>
      </c>
      <c r="F155" s="205" t="str">
        <f>IF(A155="","",IF(_xlfn.XLOOKUP(B155,'DEQ TAC List'!$A$3:$A$609,'DEQ TAC List'!$F$3:$F$609)="HAP","Yes",""))</f>
        <v/>
      </c>
      <c r="G155" s="205" t="str">
        <f>_xlfn.XLOOKUP(C155,'DEQ TAC List'!$B$3:$B$609,'DEQ TAC List'!$I$3:$I$609,"")</f>
        <v/>
      </c>
    </row>
    <row r="156" spans="1:7" x14ac:dyDescent="0.25">
      <c r="A156" s="1" t="str">
        <f>IF(A155="","",IF(A155+1&gt;'3. Pollutant Emissions - EF'!$K$1,"",A155+1))</f>
        <v/>
      </c>
      <c r="B156" s="1" t="str">
        <f>IF(A156="","",INDEX('3. Pollutant Emissions - EF'!$J$8:$J$900,MATCH(A156,'3. Pollutant Emissions - EF'!$K$8:$K$900,0),1))</f>
        <v/>
      </c>
      <c r="C156" s="203" t="str">
        <f>IF(A156="","",VLOOKUP(B156,'DEQ TAC List'!$A$3:$C$609,2,FALSE))</f>
        <v/>
      </c>
      <c r="D156" s="203" t="str">
        <f>IF(A156="","",VLOOKUP(B156,'DEQ TAC List'!$A$3:$C$609,3,FALSE))</f>
        <v/>
      </c>
      <c r="E156" s="204" t="str">
        <f>IF(A156="","",SUMIF('3. Pollutant Emissions - EF'!$J$8:$J$900,B156,'3. Pollutant Emissions - EF'!$I$8:$I$900))</f>
        <v/>
      </c>
      <c r="F156" s="205" t="str">
        <f>IF(A156="","",IF(_xlfn.XLOOKUP(B156,'DEQ TAC List'!$A$3:$A$609,'DEQ TAC List'!$F$3:$F$609)="HAP","Yes",""))</f>
        <v/>
      </c>
      <c r="G156" s="205" t="str">
        <f>_xlfn.XLOOKUP(C156,'DEQ TAC List'!$B$3:$B$609,'DEQ TAC List'!$I$3:$I$609,"")</f>
        <v/>
      </c>
    </row>
    <row r="157" spans="1:7" x14ac:dyDescent="0.25">
      <c r="A157" s="1" t="str">
        <f>IF(A156="","",IF(A156+1&gt;'3. Pollutant Emissions - EF'!$K$1,"",A156+1))</f>
        <v/>
      </c>
      <c r="B157" s="1" t="str">
        <f>IF(A157="","",INDEX('3. Pollutant Emissions - EF'!$J$8:$J$900,MATCH(A157,'3. Pollutant Emissions - EF'!$K$8:$K$900,0),1))</f>
        <v/>
      </c>
      <c r="C157" s="203" t="str">
        <f>IF(A157="","",VLOOKUP(B157,'DEQ TAC List'!$A$3:$C$609,2,FALSE))</f>
        <v/>
      </c>
      <c r="D157" s="203" t="str">
        <f>IF(A157="","",VLOOKUP(B157,'DEQ TAC List'!$A$3:$C$609,3,FALSE))</f>
        <v/>
      </c>
      <c r="E157" s="204" t="str">
        <f>IF(A157="","",SUMIF('3. Pollutant Emissions - EF'!$J$8:$J$900,B157,'3. Pollutant Emissions - EF'!$I$8:$I$900))</f>
        <v/>
      </c>
      <c r="F157" s="205" t="str">
        <f>IF(A157="","",IF(_xlfn.XLOOKUP(B157,'DEQ TAC List'!$A$3:$A$609,'DEQ TAC List'!$F$3:$F$609)="HAP","Yes",""))</f>
        <v/>
      </c>
      <c r="G157" s="205" t="str">
        <f>_xlfn.XLOOKUP(C157,'DEQ TAC List'!$B$3:$B$609,'DEQ TAC List'!$I$3:$I$609,"")</f>
        <v/>
      </c>
    </row>
    <row r="158" spans="1:7" x14ac:dyDescent="0.25">
      <c r="A158" s="1" t="str">
        <f>IF(A157="","",IF(A157+1&gt;'3. Pollutant Emissions - EF'!$K$1,"",A157+1))</f>
        <v/>
      </c>
      <c r="B158" s="1" t="str">
        <f>IF(A158="","",INDEX('3. Pollutant Emissions - EF'!$J$8:$J$900,MATCH(A158,'3. Pollutant Emissions - EF'!$K$8:$K$900,0),1))</f>
        <v/>
      </c>
      <c r="C158" s="203" t="str">
        <f>IF(A158="","",VLOOKUP(B158,'DEQ TAC List'!$A$3:$C$609,2,FALSE))</f>
        <v/>
      </c>
      <c r="D158" s="203" t="str">
        <f>IF(A158="","",VLOOKUP(B158,'DEQ TAC List'!$A$3:$C$609,3,FALSE))</f>
        <v/>
      </c>
      <c r="E158" s="204" t="str">
        <f>IF(A158="","",SUMIF('3. Pollutant Emissions - EF'!$J$8:$J$900,B158,'3. Pollutant Emissions - EF'!$I$8:$I$900))</f>
        <v/>
      </c>
      <c r="F158" s="205" t="str">
        <f>IF(A158="","",IF(_xlfn.XLOOKUP(B158,'DEQ TAC List'!$A$3:$A$609,'DEQ TAC List'!$F$3:$F$609)="HAP","Yes",""))</f>
        <v/>
      </c>
      <c r="G158" s="205" t="str">
        <f>_xlfn.XLOOKUP(C158,'DEQ TAC List'!$B$3:$B$609,'DEQ TAC List'!$I$3:$I$609,"")</f>
        <v/>
      </c>
    </row>
    <row r="159" spans="1:7" x14ac:dyDescent="0.25">
      <c r="A159" s="1" t="str">
        <f>IF(A158="","",IF(A158+1&gt;'3. Pollutant Emissions - EF'!$K$1,"",A158+1))</f>
        <v/>
      </c>
      <c r="B159" s="1" t="str">
        <f>IF(A159="","",INDEX('3. Pollutant Emissions - EF'!$J$8:$J$900,MATCH(A159,'3. Pollutant Emissions - EF'!$K$8:$K$900,0),1))</f>
        <v/>
      </c>
      <c r="C159" s="203" t="str">
        <f>IF(A159="","",VLOOKUP(B159,'DEQ TAC List'!$A$3:$C$609,2,FALSE))</f>
        <v/>
      </c>
      <c r="D159" s="203" t="str">
        <f>IF(A159="","",VLOOKUP(B159,'DEQ TAC List'!$A$3:$C$609,3,FALSE))</f>
        <v/>
      </c>
      <c r="E159" s="204" t="str">
        <f>IF(A159="","",SUMIF('3. Pollutant Emissions - EF'!$J$8:$J$900,B159,'3. Pollutant Emissions - EF'!$I$8:$I$900))</f>
        <v/>
      </c>
      <c r="F159" s="205" t="str">
        <f>IF(A159="","",IF(_xlfn.XLOOKUP(B159,'DEQ TAC List'!$A$3:$A$609,'DEQ TAC List'!$F$3:$F$609)="HAP","Yes",""))</f>
        <v/>
      </c>
      <c r="G159" s="205" t="str">
        <f>_xlfn.XLOOKUP(C159,'DEQ TAC List'!$B$3:$B$609,'DEQ TAC List'!$I$3:$I$609,"")</f>
        <v/>
      </c>
    </row>
    <row r="160" spans="1:7" x14ac:dyDescent="0.25">
      <c r="A160" s="1" t="str">
        <f>IF(A159="","",IF(A159+1&gt;'3. Pollutant Emissions - EF'!$K$1,"",A159+1))</f>
        <v/>
      </c>
      <c r="B160" s="1" t="str">
        <f>IF(A160="","",INDEX('3. Pollutant Emissions - EF'!$J$8:$J$900,MATCH(A160,'3. Pollutant Emissions - EF'!$K$8:$K$900,0),1))</f>
        <v/>
      </c>
      <c r="C160" s="203" t="str">
        <f>IF(A160="","",VLOOKUP(B160,'DEQ TAC List'!$A$3:$C$609,2,FALSE))</f>
        <v/>
      </c>
      <c r="D160" s="203" t="str">
        <f>IF(A160="","",VLOOKUP(B160,'DEQ TAC List'!$A$3:$C$609,3,FALSE))</f>
        <v/>
      </c>
      <c r="E160" s="204" t="str">
        <f>IF(A160="","",SUMIF('3. Pollutant Emissions - EF'!$J$8:$J$900,B160,'3. Pollutant Emissions - EF'!$I$8:$I$900))</f>
        <v/>
      </c>
      <c r="F160" s="205" t="str">
        <f>IF(A160="","",IF(_xlfn.XLOOKUP(B160,'DEQ TAC List'!$A$3:$A$609,'DEQ TAC List'!$F$3:$F$609)="HAP","Yes",""))</f>
        <v/>
      </c>
      <c r="G160" s="205" t="str">
        <f>_xlfn.XLOOKUP(C160,'DEQ TAC List'!$B$3:$B$609,'DEQ TAC List'!$I$3:$I$609,"")</f>
        <v/>
      </c>
    </row>
    <row r="161" spans="1:7" x14ac:dyDescent="0.25">
      <c r="A161" s="1" t="str">
        <f>IF(A160="","",IF(A160+1&gt;'3. Pollutant Emissions - EF'!$K$1,"",A160+1))</f>
        <v/>
      </c>
      <c r="B161" s="1" t="str">
        <f>IF(A161="","",INDEX('3. Pollutant Emissions - EF'!$J$8:$J$900,MATCH(A161,'3. Pollutant Emissions - EF'!$K$8:$K$900,0),1))</f>
        <v/>
      </c>
      <c r="C161" s="203" t="str">
        <f>IF(A161="","",VLOOKUP(B161,'DEQ TAC List'!$A$3:$C$609,2,FALSE))</f>
        <v/>
      </c>
      <c r="D161" s="203" t="str">
        <f>IF(A161="","",VLOOKUP(B161,'DEQ TAC List'!$A$3:$C$609,3,FALSE))</f>
        <v/>
      </c>
      <c r="E161" s="204" t="str">
        <f>IF(A161="","",SUMIF('3. Pollutant Emissions - EF'!$J$8:$J$900,B161,'3. Pollutant Emissions - EF'!$I$8:$I$900))</f>
        <v/>
      </c>
      <c r="F161" s="205" t="str">
        <f>IF(A161="","",IF(_xlfn.XLOOKUP(B161,'DEQ TAC List'!$A$3:$A$609,'DEQ TAC List'!$F$3:$F$609)="HAP","Yes",""))</f>
        <v/>
      </c>
      <c r="G161" s="205" t="str">
        <f>_xlfn.XLOOKUP(C161,'DEQ TAC List'!$B$3:$B$609,'DEQ TAC List'!$I$3:$I$609,"")</f>
        <v/>
      </c>
    </row>
    <row r="162" spans="1:7" x14ac:dyDescent="0.25">
      <c r="A162" s="1" t="str">
        <f>IF(A161="","",IF(A161+1&gt;'3. Pollutant Emissions - EF'!$K$1,"",A161+1))</f>
        <v/>
      </c>
      <c r="B162" s="1" t="str">
        <f>IF(A162="","",INDEX('3. Pollutant Emissions - EF'!$J$8:$J$900,MATCH(A162,'3. Pollutant Emissions - EF'!$K$8:$K$900,0),1))</f>
        <v/>
      </c>
      <c r="C162" s="203" t="str">
        <f>IF(A162="","",VLOOKUP(B162,'DEQ TAC List'!$A$3:$C$609,2,FALSE))</f>
        <v/>
      </c>
      <c r="D162" s="203" t="str">
        <f>IF(A162="","",VLOOKUP(B162,'DEQ TAC List'!$A$3:$C$609,3,FALSE))</f>
        <v/>
      </c>
      <c r="E162" s="204" t="str">
        <f>IF(A162="","",SUMIF('3. Pollutant Emissions - EF'!$J$8:$J$900,B162,'3. Pollutant Emissions - EF'!$I$8:$I$900))</f>
        <v/>
      </c>
      <c r="F162" s="205" t="str">
        <f>IF(A162="","",IF(_xlfn.XLOOKUP(B162,'DEQ TAC List'!$A$3:$A$609,'DEQ TAC List'!$F$3:$F$609)="HAP","Yes",""))</f>
        <v/>
      </c>
      <c r="G162" s="205" t="str">
        <f>_xlfn.XLOOKUP(C162,'DEQ TAC List'!$B$3:$B$609,'DEQ TAC List'!$I$3:$I$609,"")</f>
        <v/>
      </c>
    </row>
    <row r="163" spans="1:7" x14ac:dyDescent="0.25">
      <c r="A163" s="1" t="str">
        <f>IF(A162="","",IF(A162+1&gt;'3. Pollutant Emissions - EF'!$K$1,"",A162+1))</f>
        <v/>
      </c>
      <c r="B163" s="1" t="str">
        <f>IF(A163="","",INDEX('3. Pollutant Emissions - EF'!$J$8:$J$900,MATCH(A163,'3. Pollutant Emissions - EF'!$K$8:$K$900,0),1))</f>
        <v/>
      </c>
      <c r="C163" s="203" t="str">
        <f>IF(A163="","",VLOOKUP(B163,'DEQ TAC List'!$A$3:$C$609,2,FALSE))</f>
        <v/>
      </c>
      <c r="D163" s="203" t="str">
        <f>IF(A163="","",VLOOKUP(B163,'DEQ TAC List'!$A$3:$C$609,3,FALSE))</f>
        <v/>
      </c>
      <c r="E163" s="204" t="str">
        <f>IF(A163="","",SUMIF('3. Pollutant Emissions - EF'!$J$8:$J$900,B163,'3. Pollutant Emissions - EF'!$I$8:$I$900))</f>
        <v/>
      </c>
      <c r="F163" s="205" t="str">
        <f>IF(A163="","",IF(_xlfn.XLOOKUP(B163,'DEQ TAC List'!$A$3:$A$609,'DEQ TAC List'!$F$3:$F$609)="HAP","Yes",""))</f>
        <v/>
      </c>
      <c r="G163" s="205" t="str">
        <f>_xlfn.XLOOKUP(C163,'DEQ TAC List'!$B$3:$B$609,'DEQ TAC List'!$I$3:$I$609,"")</f>
        <v/>
      </c>
    </row>
    <row r="164" spans="1:7" x14ac:dyDescent="0.25">
      <c r="A164" s="1" t="str">
        <f>IF(A163="","",IF(A163+1&gt;'3. Pollutant Emissions - EF'!$K$1,"",A163+1))</f>
        <v/>
      </c>
      <c r="B164" s="1" t="str">
        <f>IF(A164="","",INDEX('3. Pollutant Emissions - EF'!$J$8:$J$900,MATCH(A164,'3. Pollutant Emissions - EF'!$K$8:$K$900,0),1))</f>
        <v/>
      </c>
      <c r="C164" s="203" t="str">
        <f>IF(A164="","",VLOOKUP(B164,'DEQ TAC List'!$A$3:$C$609,2,FALSE))</f>
        <v/>
      </c>
      <c r="D164" s="203" t="str">
        <f>IF(A164="","",VLOOKUP(B164,'DEQ TAC List'!$A$3:$C$609,3,FALSE))</f>
        <v/>
      </c>
      <c r="E164" s="204" t="str">
        <f>IF(A164="","",SUMIF('3. Pollutant Emissions - EF'!$J$8:$J$900,B164,'3. Pollutant Emissions - EF'!$I$8:$I$900))</f>
        <v/>
      </c>
      <c r="F164" s="205" t="str">
        <f>IF(A164="","",IF(_xlfn.XLOOKUP(B164,'DEQ TAC List'!$A$3:$A$609,'DEQ TAC List'!$F$3:$F$609)="HAP","Yes",""))</f>
        <v/>
      </c>
      <c r="G164" s="205" t="str">
        <f>_xlfn.XLOOKUP(C164,'DEQ TAC List'!$B$3:$B$609,'DEQ TAC List'!$I$3:$I$609,"")</f>
        <v/>
      </c>
    </row>
    <row r="165" spans="1:7" x14ac:dyDescent="0.25">
      <c r="A165" s="1" t="str">
        <f>IF(A164="","",IF(A164+1&gt;'3. Pollutant Emissions - EF'!$K$1,"",A164+1))</f>
        <v/>
      </c>
      <c r="B165" s="1" t="str">
        <f>IF(A165="","",INDEX('3. Pollutant Emissions - EF'!$J$8:$J$900,MATCH(A165,'3. Pollutant Emissions - EF'!$K$8:$K$900,0),1))</f>
        <v/>
      </c>
      <c r="C165" s="203" t="str">
        <f>IF(A165="","",VLOOKUP(B165,'DEQ TAC List'!$A$3:$C$609,2,FALSE))</f>
        <v/>
      </c>
      <c r="D165" s="203" t="str">
        <f>IF(A165="","",VLOOKUP(B165,'DEQ TAC List'!$A$3:$C$609,3,FALSE))</f>
        <v/>
      </c>
      <c r="E165" s="204" t="str">
        <f>IF(A165="","",SUMIF('3. Pollutant Emissions - EF'!$J$8:$J$900,B165,'3. Pollutant Emissions - EF'!$I$8:$I$900))</f>
        <v/>
      </c>
      <c r="F165" s="205" t="str">
        <f>IF(A165="","",IF(_xlfn.XLOOKUP(B165,'DEQ TAC List'!$A$3:$A$609,'DEQ TAC List'!$F$3:$F$609)="HAP","Yes",""))</f>
        <v/>
      </c>
      <c r="G165" s="205" t="str">
        <f>_xlfn.XLOOKUP(C165,'DEQ TAC List'!$B$3:$B$609,'DEQ TAC List'!$I$3:$I$609,"")</f>
        <v/>
      </c>
    </row>
    <row r="166" spans="1:7" x14ac:dyDescent="0.25">
      <c r="A166" s="1" t="str">
        <f>IF(A165="","",IF(A165+1&gt;'3. Pollutant Emissions - EF'!$K$1,"",A165+1))</f>
        <v/>
      </c>
      <c r="B166" s="1" t="str">
        <f>IF(A166="","",INDEX('3. Pollutant Emissions - EF'!$J$8:$J$900,MATCH(A166,'3. Pollutant Emissions - EF'!$K$8:$K$900,0),1))</f>
        <v/>
      </c>
      <c r="C166" s="203" t="str">
        <f>IF(A166="","",VLOOKUP(B166,'DEQ TAC List'!$A$3:$C$609,2,FALSE))</f>
        <v/>
      </c>
      <c r="D166" s="203" t="str">
        <f>IF(A166="","",VLOOKUP(B166,'DEQ TAC List'!$A$3:$C$609,3,FALSE))</f>
        <v/>
      </c>
      <c r="E166" s="204" t="str">
        <f>IF(A166="","",SUMIF('3. Pollutant Emissions - EF'!$J$8:$J$900,B166,'3. Pollutant Emissions - EF'!$I$8:$I$900))</f>
        <v/>
      </c>
      <c r="F166" s="205" t="str">
        <f>IF(A166="","",IF(_xlfn.XLOOKUP(B166,'DEQ TAC List'!$A$3:$A$609,'DEQ TAC List'!$F$3:$F$609)="HAP","Yes",""))</f>
        <v/>
      </c>
      <c r="G166" s="205" t="str">
        <f>_xlfn.XLOOKUP(C166,'DEQ TAC List'!$B$3:$B$609,'DEQ TAC List'!$I$3:$I$609,"")</f>
        <v/>
      </c>
    </row>
    <row r="167" spans="1:7" x14ac:dyDescent="0.25">
      <c r="A167" s="1" t="str">
        <f>IF(A166="","",IF(A166+1&gt;'3. Pollutant Emissions - EF'!$K$1,"",A166+1))</f>
        <v/>
      </c>
      <c r="B167" s="1" t="str">
        <f>IF(A167="","",INDEX('3. Pollutant Emissions - EF'!$J$8:$J$900,MATCH(A167,'3. Pollutant Emissions - EF'!$K$8:$K$900,0),1))</f>
        <v/>
      </c>
      <c r="C167" s="203" t="str">
        <f>IF(A167="","",VLOOKUP(B167,'DEQ TAC List'!$A$3:$C$609,2,FALSE))</f>
        <v/>
      </c>
      <c r="D167" s="203" t="str">
        <f>IF(A167="","",VLOOKUP(B167,'DEQ TAC List'!$A$3:$C$609,3,FALSE))</f>
        <v/>
      </c>
      <c r="E167" s="204" t="str">
        <f>IF(A167="","",SUMIF('3. Pollutant Emissions - EF'!$J$8:$J$900,B167,'3. Pollutant Emissions - EF'!$I$8:$I$900))</f>
        <v/>
      </c>
      <c r="F167" s="205" t="str">
        <f>IF(A167="","",IF(_xlfn.XLOOKUP(B167,'DEQ TAC List'!$A$3:$A$609,'DEQ TAC List'!$F$3:$F$609)="HAP","Yes",""))</f>
        <v/>
      </c>
      <c r="G167" s="205" t="str">
        <f>_xlfn.XLOOKUP(C167,'DEQ TAC List'!$B$3:$B$609,'DEQ TAC List'!$I$3:$I$609,"")</f>
        <v/>
      </c>
    </row>
    <row r="168" spans="1:7" x14ac:dyDescent="0.25">
      <c r="A168" s="1" t="str">
        <f>IF(A167="","",IF(A167+1&gt;'3. Pollutant Emissions - EF'!$K$1,"",A167+1))</f>
        <v/>
      </c>
      <c r="B168" s="1" t="str">
        <f>IF(A168="","",INDEX('3. Pollutant Emissions - EF'!$J$8:$J$900,MATCH(A168,'3. Pollutant Emissions - EF'!$K$8:$K$900,0),1))</f>
        <v/>
      </c>
      <c r="C168" s="203" t="str">
        <f>IF(A168="","",VLOOKUP(B168,'DEQ TAC List'!$A$3:$C$609,2,FALSE))</f>
        <v/>
      </c>
      <c r="D168" s="203" t="str">
        <f>IF(A168="","",VLOOKUP(B168,'DEQ TAC List'!$A$3:$C$609,3,FALSE))</f>
        <v/>
      </c>
      <c r="E168" s="204" t="str">
        <f>IF(A168="","",SUMIF('3. Pollutant Emissions - EF'!$J$8:$J$900,B168,'3. Pollutant Emissions - EF'!$I$8:$I$900))</f>
        <v/>
      </c>
      <c r="F168" s="205" t="str">
        <f>IF(A168="","",IF(_xlfn.XLOOKUP(B168,'DEQ TAC List'!$A$3:$A$609,'DEQ TAC List'!$F$3:$F$609)="HAP","Yes",""))</f>
        <v/>
      </c>
      <c r="G168" s="205" t="str">
        <f>_xlfn.XLOOKUP(C168,'DEQ TAC List'!$B$3:$B$609,'DEQ TAC List'!$I$3:$I$609,"")</f>
        <v/>
      </c>
    </row>
    <row r="169" spans="1:7" x14ac:dyDescent="0.25">
      <c r="A169" s="1" t="str">
        <f>IF(A168="","",IF(A168+1&gt;'3. Pollutant Emissions - EF'!$K$1,"",A168+1))</f>
        <v/>
      </c>
      <c r="B169" s="1" t="str">
        <f>IF(A169="","",INDEX('3. Pollutant Emissions - EF'!$J$8:$J$900,MATCH(A169,'3. Pollutant Emissions - EF'!$K$8:$K$900,0),1))</f>
        <v/>
      </c>
      <c r="C169" s="203" t="str">
        <f>IF(A169="","",VLOOKUP(B169,'DEQ TAC List'!$A$3:$C$609,2,FALSE))</f>
        <v/>
      </c>
      <c r="D169" s="203" t="str">
        <f>IF(A169="","",VLOOKUP(B169,'DEQ TAC List'!$A$3:$C$609,3,FALSE))</f>
        <v/>
      </c>
      <c r="E169" s="204" t="str">
        <f>IF(A169="","",SUMIF('3. Pollutant Emissions - EF'!$J$8:$J$900,B169,'3. Pollutant Emissions - EF'!$I$8:$I$900))</f>
        <v/>
      </c>
      <c r="F169" s="205" t="str">
        <f>IF(A169="","",IF(_xlfn.XLOOKUP(B169,'DEQ TAC List'!$A$3:$A$609,'DEQ TAC List'!$F$3:$F$609)="HAP","Yes",""))</f>
        <v/>
      </c>
      <c r="G169" s="205" t="str">
        <f>_xlfn.XLOOKUP(C169,'DEQ TAC List'!$B$3:$B$609,'DEQ TAC List'!$I$3:$I$609,"")</f>
        <v/>
      </c>
    </row>
    <row r="170" spans="1:7" x14ac:dyDescent="0.25">
      <c r="A170" s="1" t="str">
        <f>IF(A169="","",IF(A169+1&gt;'3. Pollutant Emissions - EF'!$K$1,"",A169+1))</f>
        <v/>
      </c>
      <c r="B170" s="1" t="str">
        <f>IF(A170="","",INDEX('3. Pollutant Emissions - EF'!$J$8:$J$900,MATCH(A170,'3. Pollutant Emissions - EF'!$K$8:$K$900,0),1))</f>
        <v/>
      </c>
      <c r="C170" s="203" t="str">
        <f>IF(A170="","",VLOOKUP(B170,'DEQ TAC List'!$A$3:$C$609,2,FALSE))</f>
        <v/>
      </c>
      <c r="D170" s="203" t="str">
        <f>IF(A170="","",VLOOKUP(B170,'DEQ TAC List'!$A$3:$C$609,3,FALSE))</f>
        <v/>
      </c>
      <c r="E170" s="204" t="str">
        <f>IF(A170="","",SUMIF('3. Pollutant Emissions - EF'!$J$8:$J$900,B170,'3. Pollutant Emissions - EF'!$I$8:$I$900))</f>
        <v/>
      </c>
      <c r="F170" s="205" t="str">
        <f>IF(A170="","",IF(_xlfn.XLOOKUP(B170,'DEQ TAC List'!$A$3:$A$609,'DEQ TAC List'!$F$3:$F$609)="HAP","Yes",""))</f>
        <v/>
      </c>
      <c r="G170" s="205" t="str">
        <f>_xlfn.XLOOKUP(C170,'DEQ TAC List'!$B$3:$B$609,'DEQ TAC List'!$I$3:$I$609,"")</f>
        <v/>
      </c>
    </row>
    <row r="171" spans="1:7" x14ac:dyDescent="0.25">
      <c r="A171" s="1" t="str">
        <f>IF(A170="","",IF(A170+1&gt;'3. Pollutant Emissions - EF'!$K$1,"",A170+1))</f>
        <v/>
      </c>
      <c r="B171" s="1" t="str">
        <f>IF(A171="","",INDEX('3. Pollutant Emissions - EF'!$J$8:$J$900,MATCH(A171,'3. Pollutant Emissions - EF'!$K$8:$K$900,0),1))</f>
        <v/>
      </c>
      <c r="C171" s="203" t="str">
        <f>IF(A171="","",VLOOKUP(B171,'DEQ TAC List'!$A$3:$C$609,2,FALSE))</f>
        <v/>
      </c>
      <c r="D171" s="203" t="str">
        <f>IF(A171="","",VLOOKUP(B171,'DEQ TAC List'!$A$3:$C$609,3,FALSE))</f>
        <v/>
      </c>
      <c r="E171" s="204" t="str">
        <f>IF(A171="","",SUMIF('3. Pollutant Emissions - EF'!$J$8:$J$900,B171,'3. Pollutant Emissions - EF'!$I$8:$I$900))</f>
        <v/>
      </c>
      <c r="F171" s="205" t="str">
        <f>IF(A171="","",IF(_xlfn.XLOOKUP(B171,'DEQ TAC List'!$A$3:$A$609,'DEQ TAC List'!$F$3:$F$609)="HAP","Yes",""))</f>
        <v/>
      </c>
      <c r="G171" s="205" t="str">
        <f>_xlfn.XLOOKUP(C171,'DEQ TAC List'!$B$3:$B$609,'DEQ TAC List'!$I$3:$I$609,"")</f>
        <v/>
      </c>
    </row>
    <row r="172" spans="1:7" x14ac:dyDescent="0.25">
      <c r="A172" s="1" t="str">
        <f>IF(A171="","",IF(A171+1&gt;'3. Pollutant Emissions - EF'!$K$1,"",A171+1))</f>
        <v/>
      </c>
      <c r="B172" s="1" t="str">
        <f>IF(A172="","",INDEX('3. Pollutant Emissions - EF'!$J$8:$J$900,MATCH(A172,'3. Pollutant Emissions - EF'!$K$8:$K$900,0),1))</f>
        <v/>
      </c>
      <c r="C172" s="203" t="str">
        <f>IF(A172="","",VLOOKUP(B172,'DEQ TAC List'!$A$3:$C$609,2,FALSE))</f>
        <v/>
      </c>
      <c r="D172" s="203" t="str">
        <f>IF(A172="","",VLOOKUP(B172,'DEQ TAC List'!$A$3:$C$609,3,FALSE))</f>
        <v/>
      </c>
      <c r="E172" s="204" t="str">
        <f>IF(A172="","",SUMIF('3. Pollutant Emissions - EF'!$J$8:$J$900,B172,'3. Pollutant Emissions - EF'!$I$8:$I$900))</f>
        <v/>
      </c>
      <c r="F172" s="205" t="str">
        <f>IF(A172="","",IF(_xlfn.XLOOKUP(B172,'DEQ TAC List'!$A$3:$A$609,'DEQ TAC List'!$F$3:$F$609)="HAP","Yes",""))</f>
        <v/>
      </c>
      <c r="G172" s="205" t="str">
        <f>_xlfn.XLOOKUP(C172,'DEQ TAC List'!$B$3:$B$609,'DEQ TAC List'!$I$3:$I$609,"")</f>
        <v/>
      </c>
    </row>
    <row r="173" spans="1:7" x14ac:dyDescent="0.25">
      <c r="A173" s="1" t="str">
        <f>IF(A172="","",IF(A172+1&gt;'3. Pollutant Emissions - EF'!$K$1,"",A172+1))</f>
        <v/>
      </c>
      <c r="B173" s="1" t="str">
        <f>IF(A173="","",INDEX('3. Pollutant Emissions - EF'!$J$8:$J$900,MATCH(A173,'3. Pollutant Emissions - EF'!$K$8:$K$900,0),1))</f>
        <v/>
      </c>
      <c r="C173" s="203" t="str">
        <f>IF(A173="","",VLOOKUP(B173,'DEQ TAC List'!$A$3:$C$609,2,FALSE))</f>
        <v/>
      </c>
      <c r="D173" s="203" t="str">
        <f>IF(A173="","",VLOOKUP(B173,'DEQ TAC List'!$A$3:$C$609,3,FALSE))</f>
        <v/>
      </c>
      <c r="E173" s="204" t="str">
        <f>IF(A173="","",SUMIF('3. Pollutant Emissions - EF'!$J$8:$J$900,B173,'3. Pollutant Emissions - EF'!$I$8:$I$900))</f>
        <v/>
      </c>
      <c r="F173" s="205" t="str">
        <f>IF(A173="","",IF(_xlfn.XLOOKUP(B173,'DEQ TAC List'!$A$3:$A$609,'DEQ TAC List'!$F$3:$F$609)="HAP","Yes",""))</f>
        <v/>
      </c>
      <c r="G173" s="205" t="str">
        <f>_xlfn.XLOOKUP(C173,'DEQ TAC List'!$B$3:$B$609,'DEQ TAC List'!$I$3:$I$609,"")</f>
        <v/>
      </c>
    </row>
    <row r="174" spans="1:7" x14ac:dyDescent="0.25">
      <c r="A174" s="1" t="str">
        <f>IF(A173="","",IF(A173+1&gt;'3. Pollutant Emissions - EF'!$K$1,"",A173+1))</f>
        <v/>
      </c>
      <c r="B174" s="1" t="str">
        <f>IF(A174="","",INDEX('3. Pollutant Emissions - EF'!$J$8:$J$900,MATCH(A174,'3. Pollutant Emissions - EF'!$K$8:$K$900,0),1))</f>
        <v/>
      </c>
      <c r="C174" s="203" t="str">
        <f>IF(A174="","",VLOOKUP(B174,'DEQ TAC List'!$A$3:$C$609,2,FALSE))</f>
        <v/>
      </c>
      <c r="D174" s="203" t="str">
        <f>IF(A174="","",VLOOKUP(B174,'DEQ TAC List'!$A$3:$C$609,3,FALSE))</f>
        <v/>
      </c>
      <c r="E174" s="204" t="str">
        <f>IF(A174="","",SUMIF('3. Pollutant Emissions - EF'!$J$8:$J$900,B174,'3. Pollutant Emissions - EF'!$I$8:$I$900))</f>
        <v/>
      </c>
      <c r="F174" s="205" t="str">
        <f>IF(A174="","",IF(_xlfn.XLOOKUP(B174,'DEQ TAC List'!$A$3:$A$609,'DEQ TAC List'!$F$3:$F$609)="HAP","Yes",""))</f>
        <v/>
      </c>
      <c r="G174" s="205" t="str">
        <f>_xlfn.XLOOKUP(C174,'DEQ TAC List'!$B$3:$B$609,'DEQ TAC List'!$I$3:$I$609,"")</f>
        <v/>
      </c>
    </row>
    <row r="175" spans="1:7" x14ac:dyDescent="0.25">
      <c r="A175" s="1" t="str">
        <f>IF(A174="","",IF(A174+1&gt;'3. Pollutant Emissions - EF'!$K$1,"",A174+1))</f>
        <v/>
      </c>
      <c r="B175" s="1" t="str">
        <f>IF(A175="","",INDEX('3. Pollutant Emissions - EF'!$J$8:$J$900,MATCH(A175,'3. Pollutant Emissions - EF'!$K$8:$K$900,0),1))</f>
        <v/>
      </c>
      <c r="C175" s="203" t="str">
        <f>IF(A175="","",VLOOKUP(B175,'DEQ TAC List'!$A$3:$C$609,2,FALSE))</f>
        <v/>
      </c>
      <c r="D175" s="203" t="str">
        <f>IF(A175="","",VLOOKUP(B175,'DEQ TAC List'!$A$3:$C$609,3,FALSE))</f>
        <v/>
      </c>
      <c r="E175" s="204" t="str">
        <f>IF(A175="","",SUMIF('3. Pollutant Emissions - EF'!$J$8:$J$900,B175,'3. Pollutant Emissions - EF'!$I$8:$I$900))</f>
        <v/>
      </c>
      <c r="F175" s="205" t="str">
        <f>IF(A175="","",IF(_xlfn.XLOOKUP(B175,'DEQ TAC List'!$A$3:$A$609,'DEQ TAC List'!$F$3:$F$609)="HAP","Yes",""))</f>
        <v/>
      </c>
      <c r="G175" s="205" t="str">
        <f>_xlfn.XLOOKUP(C175,'DEQ TAC List'!$B$3:$B$609,'DEQ TAC List'!$I$3:$I$609,"")</f>
        <v/>
      </c>
    </row>
    <row r="176" spans="1:7" x14ac:dyDescent="0.25">
      <c r="A176" s="1" t="str">
        <f>IF(A175="","",IF(A175+1&gt;'3. Pollutant Emissions - EF'!$K$1,"",A175+1))</f>
        <v/>
      </c>
      <c r="B176" s="1" t="str">
        <f>IF(A176="","",INDEX('3. Pollutant Emissions - EF'!$J$8:$J$900,MATCH(A176,'3. Pollutant Emissions - EF'!$K$8:$K$900,0),1))</f>
        <v/>
      </c>
      <c r="C176" s="203" t="str">
        <f>IF(A176="","",VLOOKUP(B176,'DEQ TAC List'!$A$3:$C$609,2,FALSE))</f>
        <v/>
      </c>
      <c r="D176" s="203" t="str">
        <f>IF(A176="","",VLOOKUP(B176,'DEQ TAC List'!$A$3:$C$609,3,FALSE))</f>
        <v/>
      </c>
      <c r="E176" s="204" t="str">
        <f>IF(A176="","",SUMIF('3. Pollutant Emissions - EF'!$J$8:$J$900,B176,'3. Pollutant Emissions - EF'!$I$8:$I$900))</f>
        <v/>
      </c>
      <c r="F176" s="205" t="str">
        <f>IF(A176="","",IF(_xlfn.XLOOKUP(B176,'DEQ TAC List'!$A$3:$A$609,'DEQ TAC List'!$F$3:$F$609)="HAP","Yes",""))</f>
        <v/>
      </c>
      <c r="G176" s="205" t="str">
        <f>_xlfn.XLOOKUP(C176,'DEQ TAC List'!$B$3:$B$609,'DEQ TAC List'!$I$3:$I$609,"")</f>
        <v/>
      </c>
    </row>
    <row r="177" spans="1:7" x14ac:dyDescent="0.25">
      <c r="A177" s="1" t="str">
        <f>IF(A176="","",IF(A176+1&gt;'3. Pollutant Emissions - EF'!$K$1,"",A176+1))</f>
        <v/>
      </c>
      <c r="B177" s="1" t="str">
        <f>IF(A177="","",INDEX('3. Pollutant Emissions - EF'!$J$8:$J$900,MATCH(A177,'3. Pollutant Emissions - EF'!$K$8:$K$900,0),1))</f>
        <v/>
      </c>
      <c r="C177" s="203" t="str">
        <f>IF(A177="","",VLOOKUP(B177,'DEQ TAC List'!$A$3:$C$609,2,FALSE))</f>
        <v/>
      </c>
      <c r="D177" s="203" t="str">
        <f>IF(A177="","",VLOOKUP(B177,'DEQ TAC List'!$A$3:$C$609,3,FALSE))</f>
        <v/>
      </c>
      <c r="E177" s="204" t="str">
        <f>IF(A177="","",SUMIF('3. Pollutant Emissions - EF'!$J$8:$J$900,B177,'3. Pollutant Emissions - EF'!$I$8:$I$900))</f>
        <v/>
      </c>
      <c r="F177" s="205" t="str">
        <f>IF(A177="","",IF(_xlfn.XLOOKUP(B177,'DEQ TAC List'!$A$3:$A$609,'DEQ TAC List'!$F$3:$F$609)="HAP","Yes",""))</f>
        <v/>
      </c>
      <c r="G177" s="205" t="str">
        <f>_xlfn.XLOOKUP(C177,'DEQ TAC List'!$B$3:$B$609,'DEQ TAC List'!$I$3:$I$609,"")</f>
        <v/>
      </c>
    </row>
    <row r="178" spans="1:7" x14ac:dyDescent="0.25">
      <c r="A178" s="1" t="str">
        <f>IF(A177="","",IF(A177+1&gt;'3. Pollutant Emissions - EF'!$K$1,"",A177+1))</f>
        <v/>
      </c>
      <c r="B178" s="1" t="str">
        <f>IF(A178="","",INDEX('3. Pollutant Emissions - EF'!$J$8:$J$900,MATCH(A178,'3. Pollutant Emissions - EF'!$K$8:$K$900,0),1))</f>
        <v/>
      </c>
      <c r="C178" s="203" t="str">
        <f>IF(A178="","",VLOOKUP(B178,'DEQ TAC List'!$A$3:$C$609,2,FALSE))</f>
        <v/>
      </c>
      <c r="D178" s="203" t="str">
        <f>IF(A178="","",VLOOKUP(B178,'DEQ TAC List'!$A$3:$C$609,3,FALSE))</f>
        <v/>
      </c>
      <c r="E178" s="204" t="str">
        <f>IF(A178="","",SUMIF('3. Pollutant Emissions - EF'!$J$8:$J$900,B178,'3. Pollutant Emissions - EF'!$I$8:$I$900))</f>
        <v/>
      </c>
      <c r="F178" s="205" t="str">
        <f>IF(A178="","",IF(_xlfn.XLOOKUP(B178,'DEQ TAC List'!$A$3:$A$609,'DEQ TAC List'!$F$3:$F$609)="HAP","Yes",""))</f>
        <v/>
      </c>
      <c r="G178" s="205" t="str">
        <f>_xlfn.XLOOKUP(C178,'DEQ TAC List'!$B$3:$B$609,'DEQ TAC List'!$I$3:$I$609,"")</f>
        <v/>
      </c>
    </row>
    <row r="179" spans="1:7" x14ac:dyDescent="0.25">
      <c r="A179" s="1" t="str">
        <f>IF(A178="","",IF(A178+1&gt;'3. Pollutant Emissions - EF'!$K$1,"",A178+1))</f>
        <v/>
      </c>
      <c r="B179" s="1" t="str">
        <f>IF(A179="","",INDEX('3. Pollutant Emissions - EF'!$J$8:$J$900,MATCH(A179,'3. Pollutant Emissions - EF'!$K$8:$K$900,0),1))</f>
        <v/>
      </c>
      <c r="C179" s="203" t="str">
        <f>IF(A179="","",VLOOKUP(B179,'DEQ TAC List'!$A$3:$C$609,2,FALSE))</f>
        <v/>
      </c>
      <c r="D179" s="203" t="str">
        <f>IF(A179="","",VLOOKUP(B179,'DEQ TAC List'!$A$3:$C$609,3,FALSE))</f>
        <v/>
      </c>
      <c r="E179" s="204" t="str">
        <f>IF(A179="","",SUMIF('3. Pollutant Emissions - EF'!$J$8:$J$900,B179,'3. Pollutant Emissions - EF'!$I$8:$I$900))</f>
        <v/>
      </c>
      <c r="F179" s="205" t="str">
        <f>IF(A179="","",IF(_xlfn.XLOOKUP(B179,'DEQ TAC List'!$A$3:$A$609,'DEQ TAC List'!$F$3:$F$609)="HAP","Yes",""))</f>
        <v/>
      </c>
      <c r="G179" s="205" t="str">
        <f>_xlfn.XLOOKUP(C179,'DEQ TAC List'!$B$3:$B$609,'DEQ TAC List'!$I$3:$I$609,"")</f>
        <v/>
      </c>
    </row>
    <row r="180" spans="1:7" x14ac:dyDescent="0.25">
      <c r="A180" s="1" t="str">
        <f>IF(A179="","",IF(A179+1&gt;'3. Pollutant Emissions - EF'!$K$1,"",A179+1))</f>
        <v/>
      </c>
      <c r="B180" s="1" t="str">
        <f>IF(A180="","",INDEX('3. Pollutant Emissions - EF'!$J$8:$J$900,MATCH(A180,'3. Pollutant Emissions - EF'!$K$8:$K$900,0),1))</f>
        <v/>
      </c>
      <c r="C180" s="203" t="str">
        <f>IF(A180="","",VLOOKUP(B180,'DEQ TAC List'!$A$3:$C$609,2,FALSE))</f>
        <v/>
      </c>
      <c r="D180" s="203" t="str">
        <f>IF(A180="","",VLOOKUP(B180,'DEQ TAC List'!$A$3:$C$609,3,FALSE))</f>
        <v/>
      </c>
      <c r="E180" s="204" t="str">
        <f>IF(A180="","",SUMIF('3. Pollutant Emissions - EF'!$J$8:$J$900,B180,'3. Pollutant Emissions - EF'!$I$8:$I$900))</f>
        <v/>
      </c>
      <c r="F180" s="205" t="str">
        <f>IF(A180="","",IF(_xlfn.XLOOKUP(B180,'DEQ TAC List'!$A$3:$A$609,'DEQ TAC List'!$F$3:$F$609)="HAP","Yes",""))</f>
        <v/>
      </c>
      <c r="G180" s="205" t="str">
        <f>_xlfn.XLOOKUP(C180,'DEQ TAC List'!$B$3:$B$609,'DEQ TAC List'!$I$3:$I$609,"")</f>
        <v/>
      </c>
    </row>
    <row r="181" spans="1:7" x14ac:dyDescent="0.25">
      <c r="A181" s="1" t="str">
        <f>IF(A180="","",IF(A180+1&gt;'3. Pollutant Emissions - EF'!$K$1,"",A180+1))</f>
        <v/>
      </c>
      <c r="B181" s="1" t="str">
        <f>IF(A181="","",INDEX('3. Pollutant Emissions - EF'!$J$8:$J$900,MATCH(A181,'3. Pollutant Emissions - EF'!$K$8:$K$900,0),1))</f>
        <v/>
      </c>
      <c r="C181" s="203" t="str">
        <f>IF(A181="","",VLOOKUP(B181,'DEQ TAC List'!$A$3:$C$609,2,FALSE))</f>
        <v/>
      </c>
      <c r="D181" s="203" t="str">
        <f>IF(A181="","",VLOOKUP(B181,'DEQ TAC List'!$A$3:$C$609,3,FALSE))</f>
        <v/>
      </c>
      <c r="E181" s="204" t="str">
        <f>IF(A181="","",SUMIF('3. Pollutant Emissions - EF'!$J$8:$J$900,B181,'3. Pollutant Emissions - EF'!$I$8:$I$900))</f>
        <v/>
      </c>
      <c r="F181" s="205" t="str">
        <f>IF(A181="","",IF(_xlfn.XLOOKUP(B181,'DEQ TAC List'!$A$3:$A$609,'DEQ TAC List'!$F$3:$F$609)="HAP","Yes",""))</f>
        <v/>
      </c>
      <c r="G181" s="205" t="str">
        <f>_xlfn.XLOOKUP(C181,'DEQ TAC List'!$B$3:$B$609,'DEQ TAC List'!$I$3:$I$609,"")</f>
        <v/>
      </c>
    </row>
    <row r="182" spans="1:7" x14ac:dyDescent="0.25">
      <c r="A182" s="1" t="str">
        <f>IF(A181="","",IF(A181+1&gt;'3. Pollutant Emissions - EF'!$K$1,"",A181+1))</f>
        <v/>
      </c>
      <c r="B182" s="1" t="str">
        <f>IF(A182="","",INDEX('3. Pollutant Emissions - EF'!$J$8:$J$900,MATCH(A182,'3. Pollutant Emissions - EF'!$K$8:$K$900,0),1))</f>
        <v/>
      </c>
      <c r="C182" s="203" t="str">
        <f>IF(A182="","",VLOOKUP(B182,'DEQ TAC List'!$A$3:$C$609,2,FALSE))</f>
        <v/>
      </c>
      <c r="D182" s="203" t="str">
        <f>IF(A182="","",VLOOKUP(B182,'DEQ TAC List'!$A$3:$C$609,3,FALSE))</f>
        <v/>
      </c>
      <c r="E182" s="204" t="str">
        <f>IF(A182="","",SUMIF('3. Pollutant Emissions - EF'!$J$8:$J$900,B182,'3. Pollutant Emissions - EF'!$I$8:$I$900))</f>
        <v/>
      </c>
      <c r="F182" s="205" t="str">
        <f>IF(A182="","",IF(_xlfn.XLOOKUP(B182,'DEQ TAC List'!$A$3:$A$609,'DEQ TAC List'!$F$3:$F$609)="HAP","Yes",""))</f>
        <v/>
      </c>
      <c r="G182" s="205" t="str">
        <f>_xlfn.XLOOKUP(C182,'DEQ TAC List'!$B$3:$B$609,'DEQ TAC List'!$I$3:$I$609,"")</f>
        <v/>
      </c>
    </row>
    <row r="183" spans="1:7" x14ac:dyDescent="0.25">
      <c r="A183" s="1" t="str">
        <f>IF(A182="","",IF(A182+1&gt;'3. Pollutant Emissions - EF'!$K$1,"",A182+1))</f>
        <v/>
      </c>
      <c r="B183" s="1" t="str">
        <f>IF(A183="","",INDEX('3. Pollutant Emissions - EF'!$J$8:$J$900,MATCH(A183,'3. Pollutant Emissions - EF'!$K$8:$K$900,0),1))</f>
        <v/>
      </c>
      <c r="C183" s="203" t="str">
        <f>IF(A183="","",VLOOKUP(B183,'DEQ TAC List'!$A$3:$C$609,2,FALSE))</f>
        <v/>
      </c>
      <c r="D183" s="203" t="str">
        <f>IF(A183="","",VLOOKUP(B183,'DEQ TAC List'!$A$3:$C$609,3,FALSE))</f>
        <v/>
      </c>
      <c r="E183" s="204" t="str">
        <f>IF(A183="","",SUMIF('3. Pollutant Emissions - EF'!$J$8:$J$900,B183,'3. Pollutant Emissions - EF'!$I$8:$I$900))</f>
        <v/>
      </c>
      <c r="F183" s="205" t="str">
        <f>IF(A183="","",IF(_xlfn.XLOOKUP(B183,'DEQ TAC List'!$A$3:$A$609,'DEQ TAC List'!$F$3:$F$609)="HAP","Yes",""))</f>
        <v/>
      </c>
      <c r="G183" s="205" t="str">
        <f>_xlfn.XLOOKUP(C183,'DEQ TAC List'!$B$3:$B$609,'DEQ TAC List'!$I$3:$I$609,"")</f>
        <v/>
      </c>
    </row>
    <row r="184" spans="1:7" x14ac:dyDescent="0.25">
      <c r="A184" s="1" t="str">
        <f>IF(A183="","",IF(A183+1&gt;'3. Pollutant Emissions - EF'!$K$1,"",A183+1))</f>
        <v/>
      </c>
      <c r="B184" s="1" t="str">
        <f>IF(A184="","",INDEX('3. Pollutant Emissions - EF'!$J$8:$J$900,MATCH(A184,'3. Pollutant Emissions - EF'!$K$8:$K$900,0),1))</f>
        <v/>
      </c>
      <c r="C184" s="203" t="str">
        <f>IF(A184="","",VLOOKUP(B184,'DEQ TAC List'!$A$3:$C$609,2,FALSE))</f>
        <v/>
      </c>
      <c r="D184" s="203" t="str">
        <f>IF(A184="","",VLOOKUP(B184,'DEQ TAC List'!$A$3:$C$609,3,FALSE))</f>
        <v/>
      </c>
      <c r="E184" s="204" t="str">
        <f>IF(A184="","",SUMIF('3. Pollutant Emissions - EF'!$J$8:$J$900,B184,'3. Pollutant Emissions - EF'!$I$8:$I$900))</f>
        <v/>
      </c>
      <c r="F184" s="205" t="str">
        <f>IF(A184="","",IF(_xlfn.XLOOKUP(B184,'DEQ TAC List'!$A$3:$A$609,'DEQ TAC List'!$F$3:$F$609)="HAP","Yes",""))</f>
        <v/>
      </c>
      <c r="G184" s="205" t="str">
        <f>_xlfn.XLOOKUP(C184,'DEQ TAC List'!$B$3:$B$609,'DEQ TAC List'!$I$3:$I$609,"")</f>
        <v/>
      </c>
    </row>
    <row r="185" spans="1:7" x14ac:dyDescent="0.25">
      <c r="A185" s="1" t="str">
        <f>IF(A184="","",IF(A184+1&gt;'3. Pollutant Emissions - EF'!$K$1,"",A184+1))</f>
        <v/>
      </c>
      <c r="B185" s="1" t="str">
        <f>IF(A185="","",INDEX('3. Pollutant Emissions - EF'!$J$8:$J$900,MATCH(A185,'3. Pollutant Emissions - EF'!$K$8:$K$900,0),1))</f>
        <v/>
      </c>
      <c r="C185" s="203" t="str">
        <f>IF(A185="","",VLOOKUP(B185,'DEQ TAC List'!$A$3:$C$609,2,FALSE))</f>
        <v/>
      </c>
      <c r="D185" s="203" t="str">
        <f>IF(A185="","",VLOOKUP(B185,'DEQ TAC List'!$A$3:$C$609,3,FALSE))</f>
        <v/>
      </c>
      <c r="E185" s="204" t="str">
        <f>IF(A185="","",SUMIF('3. Pollutant Emissions - EF'!$J$8:$J$900,B185,'3. Pollutant Emissions - EF'!$I$8:$I$900))</f>
        <v/>
      </c>
      <c r="F185" s="205" t="str">
        <f>IF(A185="","",IF(_xlfn.XLOOKUP(B185,'DEQ TAC List'!$A$3:$A$609,'DEQ TAC List'!$F$3:$F$609)="HAP","Yes",""))</f>
        <v/>
      </c>
      <c r="G185" s="205" t="str">
        <f>_xlfn.XLOOKUP(C185,'DEQ TAC List'!$B$3:$B$609,'DEQ TAC List'!$I$3:$I$609,"")</f>
        <v/>
      </c>
    </row>
    <row r="186" spans="1:7" x14ac:dyDescent="0.25">
      <c r="A186" s="1" t="str">
        <f>IF(A185="","",IF(A185+1&gt;'3. Pollutant Emissions - EF'!$K$1,"",A185+1))</f>
        <v/>
      </c>
      <c r="B186" s="1" t="str">
        <f>IF(A186="","",INDEX('3. Pollutant Emissions - EF'!$J$8:$J$900,MATCH(A186,'3. Pollutant Emissions - EF'!$K$8:$K$900,0),1))</f>
        <v/>
      </c>
      <c r="C186" s="203" t="str">
        <f>IF(A186="","",VLOOKUP(B186,'DEQ TAC List'!$A$3:$C$609,2,FALSE))</f>
        <v/>
      </c>
      <c r="D186" s="203" t="str">
        <f>IF(A186="","",VLOOKUP(B186,'DEQ TAC List'!$A$3:$C$609,3,FALSE))</f>
        <v/>
      </c>
      <c r="E186" s="204" t="str">
        <f>IF(A186="","",SUMIF('3. Pollutant Emissions - EF'!$J$8:$J$900,B186,'3. Pollutant Emissions - EF'!$I$8:$I$900))</f>
        <v/>
      </c>
      <c r="F186" s="205" t="str">
        <f>IF(A186="","",IF(_xlfn.XLOOKUP(B186,'DEQ TAC List'!$A$3:$A$609,'DEQ TAC List'!$F$3:$F$609)="HAP","Yes",""))</f>
        <v/>
      </c>
      <c r="G186" s="205" t="str">
        <f>_xlfn.XLOOKUP(C186,'DEQ TAC List'!$B$3:$B$609,'DEQ TAC List'!$I$3:$I$609,"")</f>
        <v/>
      </c>
    </row>
    <row r="187" spans="1:7" x14ac:dyDescent="0.25">
      <c r="A187" s="1" t="str">
        <f>IF(A186="","",IF(A186+1&gt;'3. Pollutant Emissions - EF'!$K$1,"",A186+1))</f>
        <v/>
      </c>
      <c r="B187" s="1" t="str">
        <f>IF(A187="","",INDEX('3. Pollutant Emissions - EF'!$J$8:$J$900,MATCH(A187,'3. Pollutant Emissions - EF'!$K$8:$K$900,0),1))</f>
        <v/>
      </c>
      <c r="C187" s="203" t="str">
        <f>IF(A187="","",VLOOKUP(B187,'DEQ TAC List'!$A$3:$C$609,2,FALSE))</f>
        <v/>
      </c>
      <c r="D187" s="203" t="str">
        <f>IF(A187="","",VLOOKUP(B187,'DEQ TAC List'!$A$3:$C$609,3,FALSE))</f>
        <v/>
      </c>
      <c r="E187" s="204" t="str">
        <f>IF(A187="","",SUMIF('3. Pollutant Emissions - EF'!$J$8:$J$900,B187,'3. Pollutant Emissions - EF'!$I$8:$I$900))</f>
        <v/>
      </c>
      <c r="F187" s="205" t="str">
        <f>IF(A187="","",IF(_xlfn.XLOOKUP(B187,'DEQ TAC List'!$A$3:$A$609,'DEQ TAC List'!$F$3:$F$609)="HAP","Yes",""))</f>
        <v/>
      </c>
      <c r="G187" s="205" t="str">
        <f>_xlfn.XLOOKUP(C187,'DEQ TAC List'!$B$3:$B$609,'DEQ TAC List'!$I$3:$I$609,"")</f>
        <v/>
      </c>
    </row>
    <row r="188" spans="1:7" x14ac:dyDescent="0.25">
      <c r="A188" s="1" t="str">
        <f>IF(A187="","",IF(A187+1&gt;'3. Pollutant Emissions - EF'!$K$1,"",A187+1))</f>
        <v/>
      </c>
      <c r="B188" s="1" t="str">
        <f>IF(A188="","",INDEX('3. Pollutant Emissions - EF'!$J$8:$J$900,MATCH(A188,'3. Pollutant Emissions - EF'!$K$8:$K$900,0),1))</f>
        <v/>
      </c>
      <c r="C188" s="203" t="str">
        <f>IF(A188="","",VLOOKUP(B188,'DEQ TAC List'!$A$3:$C$609,2,FALSE))</f>
        <v/>
      </c>
      <c r="D188" s="203" t="str">
        <f>IF(A188="","",VLOOKUP(B188,'DEQ TAC List'!$A$3:$C$609,3,FALSE))</f>
        <v/>
      </c>
      <c r="E188" s="204" t="str">
        <f>IF(A188="","",SUMIF('3. Pollutant Emissions - EF'!$J$8:$J$900,B188,'3. Pollutant Emissions - EF'!$I$8:$I$900))</f>
        <v/>
      </c>
      <c r="F188" s="205" t="str">
        <f>IF(A188="","",IF(_xlfn.XLOOKUP(B188,'DEQ TAC List'!$A$3:$A$609,'DEQ TAC List'!$F$3:$F$609)="HAP","Yes",""))</f>
        <v/>
      </c>
      <c r="G188" s="205" t="str">
        <f>_xlfn.XLOOKUP(C188,'DEQ TAC List'!$B$3:$B$609,'DEQ TAC List'!$I$3:$I$609,"")</f>
        <v/>
      </c>
    </row>
    <row r="189" spans="1:7" x14ac:dyDescent="0.25">
      <c r="A189" s="1" t="str">
        <f>IF(A188="","",IF(A188+1&gt;'3. Pollutant Emissions - EF'!$K$1,"",A188+1))</f>
        <v/>
      </c>
      <c r="B189" s="1" t="str">
        <f>IF(A189="","",INDEX('3. Pollutant Emissions - EF'!$J$8:$J$900,MATCH(A189,'3. Pollutant Emissions - EF'!$K$8:$K$900,0),1))</f>
        <v/>
      </c>
      <c r="C189" s="203" t="str">
        <f>IF(A189="","",VLOOKUP(B189,'DEQ TAC List'!$A$3:$C$609,2,FALSE))</f>
        <v/>
      </c>
      <c r="D189" s="203" t="str">
        <f>IF(A189="","",VLOOKUP(B189,'DEQ TAC List'!$A$3:$C$609,3,FALSE))</f>
        <v/>
      </c>
      <c r="E189" s="204" t="str">
        <f>IF(A189="","",SUMIF('3. Pollutant Emissions - EF'!$J$8:$J$900,B189,'3. Pollutant Emissions - EF'!$I$8:$I$900))</f>
        <v/>
      </c>
      <c r="F189" s="205" t="str">
        <f>IF(A189="","",IF(_xlfn.XLOOKUP(B189,'DEQ TAC List'!$A$3:$A$609,'DEQ TAC List'!$F$3:$F$609)="HAP","Yes",""))</f>
        <v/>
      </c>
      <c r="G189" s="205" t="str">
        <f>_xlfn.XLOOKUP(C189,'DEQ TAC List'!$B$3:$B$609,'DEQ TAC List'!$I$3:$I$609,"")</f>
        <v/>
      </c>
    </row>
    <row r="190" spans="1:7" x14ac:dyDescent="0.25">
      <c r="A190" s="1" t="str">
        <f>IF(A189="","",IF(A189+1&gt;'3. Pollutant Emissions - EF'!$K$1,"",A189+1))</f>
        <v/>
      </c>
      <c r="B190" s="1" t="str">
        <f>IF(A190="","",INDEX('3. Pollutant Emissions - EF'!$J$8:$J$900,MATCH(A190,'3. Pollutant Emissions - EF'!$K$8:$K$900,0),1))</f>
        <v/>
      </c>
      <c r="C190" s="203" t="str">
        <f>IF(A190="","",VLOOKUP(B190,'DEQ TAC List'!$A$3:$C$609,2,FALSE))</f>
        <v/>
      </c>
      <c r="D190" s="203" t="str">
        <f>IF(A190="","",VLOOKUP(B190,'DEQ TAC List'!$A$3:$C$609,3,FALSE))</f>
        <v/>
      </c>
      <c r="E190" s="204" t="str">
        <f>IF(A190="","",SUMIF('3. Pollutant Emissions - EF'!$J$8:$J$900,B190,'3. Pollutant Emissions - EF'!$I$8:$I$900))</f>
        <v/>
      </c>
      <c r="F190" s="205" t="str">
        <f>IF(A190="","",IF(_xlfn.XLOOKUP(B190,'DEQ TAC List'!$A$3:$A$609,'DEQ TAC List'!$F$3:$F$609)="HAP","Yes",""))</f>
        <v/>
      </c>
      <c r="G190" s="205" t="str">
        <f>_xlfn.XLOOKUP(C190,'DEQ TAC List'!$B$3:$B$609,'DEQ TAC List'!$I$3:$I$609,"")</f>
        <v/>
      </c>
    </row>
    <row r="191" spans="1:7" x14ac:dyDescent="0.25">
      <c r="A191" s="1" t="str">
        <f>IF(A190="","",IF(A190+1&gt;'3. Pollutant Emissions - EF'!$K$1,"",A190+1))</f>
        <v/>
      </c>
      <c r="B191" s="1" t="str">
        <f>IF(A191="","",INDEX('3. Pollutant Emissions - EF'!$J$8:$J$900,MATCH(A191,'3. Pollutant Emissions - EF'!$K$8:$K$900,0),1))</f>
        <v/>
      </c>
      <c r="C191" s="203" t="str">
        <f>IF(A191="","",VLOOKUP(B191,'DEQ TAC List'!$A$3:$C$609,2,FALSE))</f>
        <v/>
      </c>
      <c r="D191" s="203" t="str">
        <f>IF(A191="","",VLOOKUP(B191,'DEQ TAC List'!$A$3:$C$609,3,FALSE))</f>
        <v/>
      </c>
      <c r="E191" s="204" t="str">
        <f>IF(A191="","",SUMIF('3. Pollutant Emissions - EF'!$J$8:$J$900,B191,'3. Pollutant Emissions - EF'!$I$8:$I$900))</f>
        <v/>
      </c>
      <c r="F191" s="205" t="str">
        <f>IF(A191="","",IF(_xlfn.XLOOKUP(B191,'DEQ TAC List'!$A$3:$A$609,'DEQ TAC List'!$F$3:$F$609)="HAP","Yes",""))</f>
        <v/>
      </c>
      <c r="G191" s="205" t="str">
        <f>_xlfn.XLOOKUP(C191,'DEQ TAC List'!$B$3:$B$609,'DEQ TAC List'!$I$3:$I$609,"")</f>
        <v/>
      </c>
    </row>
    <row r="192" spans="1:7" x14ac:dyDescent="0.25">
      <c r="A192" s="1" t="str">
        <f>IF(A191="","",IF(A191+1&gt;'3. Pollutant Emissions - EF'!$K$1,"",A191+1))</f>
        <v/>
      </c>
      <c r="B192" s="1" t="str">
        <f>IF(A192="","",INDEX('3. Pollutant Emissions - EF'!$J$8:$J$900,MATCH(A192,'3. Pollutant Emissions - EF'!$K$8:$K$900,0),1))</f>
        <v/>
      </c>
      <c r="C192" s="203" t="str">
        <f>IF(A192="","",VLOOKUP(B192,'DEQ TAC List'!$A$3:$C$609,2,FALSE))</f>
        <v/>
      </c>
      <c r="D192" s="203" t="str">
        <f>IF(A192="","",VLOOKUP(B192,'DEQ TAC List'!$A$3:$C$609,3,FALSE))</f>
        <v/>
      </c>
      <c r="E192" s="204" t="str">
        <f>IF(A192="","",SUMIF('3. Pollutant Emissions - EF'!$J$8:$J$900,B192,'3. Pollutant Emissions - EF'!$I$8:$I$900))</f>
        <v/>
      </c>
      <c r="F192" s="205" t="str">
        <f>IF(A192="","",IF(_xlfn.XLOOKUP(B192,'DEQ TAC List'!$A$3:$A$609,'DEQ TAC List'!$F$3:$F$609)="HAP","Yes",""))</f>
        <v/>
      </c>
      <c r="G192" s="205" t="str">
        <f>_xlfn.XLOOKUP(C192,'DEQ TAC List'!$B$3:$B$609,'DEQ TAC List'!$I$3:$I$609,"")</f>
        <v/>
      </c>
    </row>
    <row r="193" spans="1:7" x14ac:dyDescent="0.25">
      <c r="A193" s="1" t="str">
        <f>IF(A192="","",IF(A192+1&gt;'3. Pollutant Emissions - EF'!$K$1,"",A192+1))</f>
        <v/>
      </c>
      <c r="B193" s="1" t="str">
        <f>IF(A193="","",INDEX('3. Pollutant Emissions - EF'!$J$8:$J$900,MATCH(A193,'3. Pollutant Emissions - EF'!$K$8:$K$900,0),1))</f>
        <v/>
      </c>
      <c r="C193" s="203" t="str">
        <f>IF(A193="","",VLOOKUP(B193,'DEQ TAC List'!$A$3:$C$609,2,FALSE))</f>
        <v/>
      </c>
      <c r="D193" s="203" t="str">
        <f>IF(A193="","",VLOOKUP(B193,'DEQ TAC List'!$A$3:$C$609,3,FALSE))</f>
        <v/>
      </c>
      <c r="E193" s="204" t="str">
        <f>IF(A193="","",SUMIF('3. Pollutant Emissions - EF'!$J$8:$J$900,B193,'3. Pollutant Emissions - EF'!$I$8:$I$900))</f>
        <v/>
      </c>
      <c r="F193" s="205" t="str">
        <f>IF(A193="","",IF(_xlfn.XLOOKUP(B193,'DEQ TAC List'!$A$3:$A$609,'DEQ TAC List'!$F$3:$F$609)="HAP","Yes",""))</f>
        <v/>
      </c>
      <c r="G193" s="205" t="str">
        <f>_xlfn.XLOOKUP(C193,'DEQ TAC List'!$B$3:$B$609,'DEQ TAC List'!$I$3:$I$609,"")</f>
        <v/>
      </c>
    </row>
    <row r="194" spans="1:7" x14ac:dyDescent="0.25">
      <c r="A194" s="1" t="str">
        <f>IF(A193="","",IF(A193+1&gt;'3. Pollutant Emissions - EF'!$K$1,"",A193+1))</f>
        <v/>
      </c>
      <c r="B194" s="1" t="str">
        <f>IF(A194="","",INDEX('3. Pollutant Emissions - EF'!$J$8:$J$900,MATCH(A194,'3. Pollutant Emissions - EF'!$K$8:$K$900,0),1))</f>
        <v/>
      </c>
      <c r="C194" s="203" t="str">
        <f>IF(A194="","",VLOOKUP(B194,'DEQ TAC List'!$A$3:$C$609,2,FALSE))</f>
        <v/>
      </c>
      <c r="D194" s="203" t="str">
        <f>IF(A194="","",VLOOKUP(B194,'DEQ TAC List'!$A$3:$C$609,3,FALSE))</f>
        <v/>
      </c>
      <c r="E194" s="204" t="str">
        <f>IF(A194="","",SUMIF('3. Pollutant Emissions - EF'!$J$8:$J$900,B194,'3. Pollutant Emissions - EF'!$I$8:$I$900))</f>
        <v/>
      </c>
      <c r="F194" s="205" t="str">
        <f>IF(A194="","",IF(_xlfn.XLOOKUP(B194,'DEQ TAC List'!$A$3:$A$609,'DEQ TAC List'!$F$3:$F$609)="HAP","Yes",""))</f>
        <v/>
      </c>
      <c r="G194" s="205" t="str">
        <f>_xlfn.XLOOKUP(C194,'DEQ TAC List'!$B$3:$B$609,'DEQ TAC List'!$I$3:$I$609,"")</f>
        <v/>
      </c>
    </row>
    <row r="195" spans="1:7" x14ac:dyDescent="0.25">
      <c r="A195" s="1" t="str">
        <f>IF(A194="","",IF(A194+1&gt;'3. Pollutant Emissions - EF'!$K$1,"",A194+1))</f>
        <v/>
      </c>
      <c r="B195" s="1" t="str">
        <f>IF(A195="","",INDEX('3. Pollutant Emissions - EF'!$J$8:$J$900,MATCH(A195,'3. Pollutant Emissions - EF'!$K$8:$K$900,0),1))</f>
        <v/>
      </c>
      <c r="C195" s="203" t="str">
        <f>IF(A195="","",VLOOKUP(B195,'DEQ TAC List'!$A$3:$C$609,2,FALSE))</f>
        <v/>
      </c>
      <c r="D195" s="203" t="str">
        <f>IF(A195="","",VLOOKUP(B195,'DEQ TAC List'!$A$3:$C$609,3,FALSE))</f>
        <v/>
      </c>
      <c r="E195" s="204" t="str">
        <f>IF(A195="","",SUMIF('3. Pollutant Emissions - EF'!$J$8:$J$900,B195,'3. Pollutant Emissions - EF'!$I$8:$I$900))</f>
        <v/>
      </c>
      <c r="F195" s="205" t="str">
        <f>IF(A195="","",IF(_xlfn.XLOOKUP(B195,'DEQ TAC List'!$A$3:$A$609,'DEQ TAC List'!$F$3:$F$609)="HAP","Yes",""))</f>
        <v/>
      </c>
      <c r="G195" s="205" t="str">
        <f>_xlfn.XLOOKUP(C195,'DEQ TAC List'!$B$3:$B$609,'DEQ TAC List'!$I$3:$I$609,"")</f>
        <v/>
      </c>
    </row>
    <row r="196" spans="1:7" x14ac:dyDescent="0.25">
      <c r="A196" s="1" t="str">
        <f>IF(A195="","",IF(A195+1&gt;'3. Pollutant Emissions - EF'!$K$1,"",A195+1))</f>
        <v/>
      </c>
      <c r="B196" s="1" t="str">
        <f>IF(A196="","",INDEX('3. Pollutant Emissions - EF'!$J$8:$J$900,MATCH(A196,'3. Pollutant Emissions - EF'!$K$8:$K$900,0),1))</f>
        <v/>
      </c>
      <c r="C196" s="203" t="str">
        <f>IF(A196="","",VLOOKUP(B196,'DEQ TAC List'!$A$3:$C$609,2,FALSE))</f>
        <v/>
      </c>
      <c r="D196" s="203" t="str">
        <f>IF(A196="","",VLOOKUP(B196,'DEQ TAC List'!$A$3:$C$609,3,FALSE))</f>
        <v/>
      </c>
      <c r="E196" s="204" t="str">
        <f>IF(A196="","",SUMIF('3. Pollutant Emissions - EF'!$J$8:$J$900,B196,'3. Pollutant Emissions - EF'!$I$8:$I$900))</f>
        <v/>
      </c>
      <c r="F196" s="205" t="str">
        <f>IF(A196="","",IF(_xlfn.XLOOKUP(B196,'DEQ TAC List'!$A$3:$A$609,'DEQ TAC List'!$F$3:$F$609)="HAP","Yes",""))</f>
        <v/>
      </c>
      <c r="G196" s="205" t="str">
        <f>_xlfn.XLOOKUP(C196,'DEQ TAC List'!$B$3:$B$609,'DEQ TAC List'!$I$3:$I$609,"")</f>
        <v/>
      </c>
    </row>
    <row r="197" spans="1:7" x14ac:dyDescent="0.25">
      <c r="A197" s="1" t="str">
        <f>IF(A196="","",IF(A196+1&gt;'3. Pollutant Emissions - EF'!$K$1,"",A196+1))</f>
        <v/>
      </c>
      <c r="B197" s="1" t="str">
        <f>IF(A197="","",INDEX('3. Pollutant Emissions - EF'!$J$8:$J$900,MATCH(A197,'3. Pollutant Emissions - EF'!$K$8:$K$900,0),1))</f>
        <v/>
      </c>
      <c r="C197" s="203" t="str">
        <f>IF(A197="","",VLOOKUP(B197,'DEQ TAC List'!$A$3:$C$609,2,FALSE))</f>
        <v/>
      </c>
      <c r="D197" s="203" t="str">
        <f>IF(A197="","",VLOOKUP(B197,'DEQ TAC List'!$A$3:$C$609,3,FALSE))</f>
        <v/>
      </c>
      <c r="E197" s="204" t="str">
        <f>IF(A197="","",SUMIF('3. Pollutant Emissions - EF'!$J$8:$J$900,B197,'3. Pollutant Emissions - EF'!$I$8:$I$900))</f>
        <v/>
      </c>
      <c r="F197" s="205" t="str">
        <f>IF(A197="","",IF(_xlfn.XLOOKUP(B197,'DEQ TAC List'!$A$3:$A$609,'DEQ TAC List'!$F$3:$F$609)="HAP","Yes",""))</f>
        <v/>
      </c>
      <c r="G197" s="205" t="str">
        <f>_xlfn.XLOOKUP(C197,'DEQ TAC List'!$B$3:$B$609,'DEQ TAC List'!$I$3:$I$609,"")</f>
        <v/>
      </c>
    </row>
    <row r="198" spans="1:7" x14ac:dyDescent="0.25">
      <c r="A198" s="1" t="str">
        <f>IF(A197="","",IF(A197+1&gt;'3. Pollutant Emissions - EF'!$K$1,"",A197+1))</f>
        <v/>
      </c>
      <c r="B198" s="1" t="str">
        <f>IF(A198="","",INDEX('3. Pollutant Emissions - EF'!$J$8:$J$900,MATCH(A198,'3. Pollutant Emissions - EF'!$K$8:$K$900,0),1))</f>
        <v/>
      </c>
      <c r="C198" s="203" t="str">
        <f>IF(A198="","",VLOOKUP(B198,'DEQ TAC List'!$A$3:$C$609,2,FALSE))</f>
        <v/>
      </c>
      <c r="D198" s="203" t="str">
        <f>IF(A198="","",VLOOKUP(B198,'DEQ TAC List'!$A$3:$C$609,3,FALSE))</f>
        <v/>
      </c>
      <c r="E198" s="204" t="str">
        <f>IF(A198="","",SUMIF('3. Pollutant Emissions - EF'!$J$8:$J$900,B198,'3. Pollutant Emissions - EF'!$I$8:$I$900))</f>
        <v/>
      </c>
      <c r="F198" s="205" t="str">
        <f>IF(A198="","",IF(_xlfn.XLOOKUP(B198,'DEQ TAC List'!$A$3:$A$609,'DEQ TAC List'!$F$3:$F$609)="HAP","Yes",""))</f>
        <v/>
      </c>
      <c r="G198" s="205" t="str">
        <f>_xlfn.XLOOKUP(C198,'DEQ TAC List'!$B$3:$B$609,'DEQ TAC List'!$I$3:$I$609,"")</f>
        <v/>
      </c>
    </row>
    <row r="199" spans="1:7" x14ac:dyDescent="0.25">
      <c r="A199" s="1" t="str">
        <f>IF(A198="","",IF(A198+1&gt;'3. Pollutant Emissions - EF'!$K$1,"",A198+1))</f>
        <v/>
      </c>
      <c r="B199" s="1" t="str">
        <f>IF(A199="","",INDEX('3. Pollutant Emissions - EF'!$J$8:$J$900,MATCH(A199,'3. Pollutant Emissions - EF'!$K$8:$K$900,0),1))</f>
        <v/>
      </c>
      <c r="C199" s="203" t="str">
        <f>IF(A199="","",VLOOKUP(B199,'DEQ TAC List'!$A$3:$C$609,2,FALSE))</f>
        <v/>
      </c>
      <c r="D199" s="203" t="str">
        <f>IF(A199="","",VLOOKUP(B199,'DEQ TAC List'!$A$3:$C$609,3,FALSE))</f>
        <v/>
      </c>
      <c r="E199" s="204" t="str">
        <f>IF(A199="","",SUMIF('3. Pollutant Emissions - EF'!$J$8:$J$900,B199,'3. Pollutant Emissions - EF'!$I$8:$I$900))</f>
        <v/>
      </c>
      <c r="F199" s="205" t="str">
        <f>IF(A199="","",IF(_xlfn.XLOOKUP(B199,'DEQ TAC List'!$A$3:$A$609,'DEQ TAC List'!$F$3:$F$609)="HAP","Yes",""))</f>
        <v/>
      </c>
      <c r="G199" s="205" t="str">
        <f>_xlfn.XLOOKUP(C199,'DEQ TAC List'!$B$3:$B$609,'DEQ TAC List'!$I$3:$I$609,"")</f>
        <v/>
      </c>
    </row>
    <row r="200" spans="1:7" x14ac:dyDescent="0.25">
      <c r="A200" s="1" t="str">
        <f>IF(A199="","",IF(A199+1&gt;'3. Pollutant Emissions - EF'!$K$1,"",A199+1))</f>
        <v/>
      </c>
      <c r="B200" s="1" t="str">
        <f>IF(A200="","",INDEX('3. Pollutant Emissions - EF'!$J$8:$J$900,MATCH(A200,'3. Pollutant Emissions - EF'!$K$8:$K$900,0),1))</f>
        <v/>
      </c>
      <c r="C200" s="203" t="str">
        <f>IF(A200="","",VLOOKUP(B200,'DEQ TAC List'!$A$3:$C$609,2,FALSE))</f>
        <v/>
      </c>
      <c r="D200" s="203" t="str">
        <f>IF(A200="","",VLOOKUP(B200,'DEQ TAC List'!$A$3:$C$609,3,FALSE))</f>
        <v/>
      </c>
      <c r="E200" s="204" t="str">
        <f>IF(A200="","",SUMIF('3. Pollutant Emissions - EF'!$J$8:$J$900,B200,'3. Pollutant Emissions - EF'!$I$8:$I$900))</f>
        <v/>
      </c>
      <c r="F200" s="205" t="str">
        <f>IF(A200="","",IF(_xlfn.XLOOKUP(B200,'DEQ TAC List'!$A$3:$A$609,'DEQ TAC List'!$F$3:$F$609)="HAP","Yes",""))</f>
        <v/>
      </c>
      <c r="G200" s="205" t="str">
        <f>_xlfn.XLOOKUP(C200,'DEQ TAC List'!$B$3:$B$609,'DEQ TAC List'!$I$3:$I$609,"")</f>
        <v/>
      </c>
    </row>
    <row r="201" spans="1:7" x14ac:dyDescent="0.25">
      <c r="A201" s="1" t="str">
        <f>IF(A200="","",IF(A200+1&gt;'3. Pollutant Emissions - EF'!$K$1,"",A200+1))</f>
        <v/>
      </c>
      <c r="B201" s="1" t="str">
        <f>IF(A201="","",INDEX('3. Pollutant Emissions - EF'!$J$8:$J$900,MATCH(A201,'3. Pollutant Emissions - EF'!$K$8:$K$900,0),1))</f>
        <v/>
      </c>
      <c r="C201" s="203" t="str">
        <f>IF(A201="","",VLOOKUP(B201,'DEQ TAC List'!$A$3:$C$609,2,FALSE))</f>
        <v/>
      </c>
      <c r="D201" s="203" t="str">
        <f>IF(A201="","",VLOOKUP(B201,'DEQ TAC List'!$A$3:$C$609,3,FALSE))</f>
        <v/>
      </c>
      <c r="E201" s="204" t="str">
        <f>IF(A201="","",SUMIF('3. Pollutant Emissions - EF'!$J$8:$J$900,B201,'3. Pollutant Emissions - EF'!$I$8:$I$900))</f>
        <v/>
      </c>
      <c r="F201" s="205" t="str">
        <f>IF(A201="","",IF(_xlfn.XLOOKUP(B201,'DEQ TAC List'!$A$3:$A$609,'DEQ TAC List'!$F$3:$F$609)="HAP","Yes",""))</f>
        <v/>
      </c>
      <c r="G201" s="205" t="str">
        <f>_xlfn.XLOOKUP(C201,'DEQ TAC List'!$B$3:$B$609,'DEQ TAC List'!$I$3:$I$609,"")</f>
        <v/>
      </c>
    </row>
    <row r="202" spans="1:7" x14ac:dyDescent="0.25">
      <c r="A202" s="1" t="str">
        <f>IF(A201="","",IF(A201+1&gt;'3. Pollutant Emissions - EF'!$K$1,"",A201+1))</f>
        <v/>
      </c>
      <c r="B202" s="1" t="str">
        <f>IF(A202="","",INDEX('3. Pollutant Emissions - EF'!$J$8:$J$900,MATCH(A202,'3. Pollutant Emissions - EF'!$K$8:$K$900,0),1))</f>
        <v/>
      </c>
      <c r="C202" s="203" t="str">
        <f>IF(A202="","",VLOOKUP(B202,'DEQ TAC List'!$A$3:$C$609,2,FALSE))</f>
        <v/>
      </c>
      <c r="D202" s="203" t="str">
        <f>IF(A202="","",VLOOKUP(B202,'DEQ TAC List'!$A$3:$C$609,3,FALSE))</f>
        <v/>
      </c>
      <c r="E202" s="204" t="str">
        <f>IF(A202="","",SUMIF('3. Pollutant Emissions - EF'!$J$8:$J$900,B202,'3. Pollutant Emissions - EF'!$I$8:$I$900))</f>
        <v/>
      </c>
      <c r="F202" s="205" t="str">
        <f>IF(A202="","",IF(_xlfn.XLOOKUP(B202,'DEQ TAC List'!$A$3:$A$609,'DEQ TAC List'!$F$3:$F$609)="HAP","Yes",""))</f>
        <v/>
      </c>
      <c r="G202" s="205" t="str">
        <f>_xlfn.XLOOKUP(C202,'DEQ TAC List'!$B$3:$B$609,'DEQ TAC List'!$I$3:$I$609,"")</f>
        <v/>
      </c>
    </row>
    <row r="203" spans="1:7" x14ac:dyDescent="0.25">
      <c r="A203" s="1" t="str">
        <f>IF(A202="","",IF(A202+1&gt;'3. Pollutant Emissions - EF'!$K$1,"",A202+1))</f>
        <v/>
      </c>
      <c r="B203" s="1" t="str">
        <f>IF(A203="","",INDEX('3. Pollutant Emissions - EF'!$J$8:$J$900,MATCH(A203,'3. Pollutant Emissions - EF'!$K$8:$K$900,0),1))</f>
        <v/>
      </c>
      <c r="C203" s="203" t="str">
        <f>IF(A203="","",VLOOKUP(B203,'DEQ TAC List'!$A$3:$C$609,2,FALSE))</f>
        <v/>
      </c>
      <c r="D203" s="203" t="str">
        <f>IF(A203="","",VLOOKUP(B203,'DEQ TAC List'!$A$3:$C$609,3,FALSE))</f>
        <v/>
      </c>
      <c r="E203" s="204" t="str">
        <f>IF(A203="","",SUMIF('3. Pollutant Emissions - EF'!$J$8:$J$900,B203,'3. Pollutant Emissions - EF'!$I$8:$I$900))</f>
        <v/>
      </c>
      <c r="F203" s="205" t="str">
        <f>IF(A203="","",IF(_xlfn.XLOOKUP(B203,'DEQ TAC List'!$A$3:$A$609,'DEQ TAC List'!$F$3:$F$609)="HAP","Yes",""))</f>
        <v/>
      </c>
      <c r="G203" s="205" t="str">
        <f>_xlfn.XLOOKUP(C203,'DEQ TAC List'!$B$3:$B$609,'DEQ TAC List'!$I$3:$I$609,"")</f>
        <v/>
      </c>
    </row>
    <row r="204" spans="1:7" x14ac:dyDescent="0.25">
      <c r="A204" s="1" t="str">
        <f>IF(A203="","",IF(A203+1&gt;'3. Pollutant Emissions - EF'!$K$1,"",A203+1))</f>
        <v/>
      </c>
      <c r="B204" s="1" t="str">
        <f>IF(A204="","",INDEX('3. Pollutant Emissions - EF'!$J$8:$J$900,MATCH(A204,'3. Pollutant Emissions - EF'!$K$8:$K$900,0),1))</f>
        <v/>
      </c>
      <c r="C204" s="203" t="str">
        <f>IF(A204="","",VLOOKUP(B204,'DEQ TAC List'!$A$3:$C$609,2,FALSE))</f>
        <v/>
      </c>
      <c r="D204" s="203" t="str">
        <f>IF(A204="","",VLOOKUP(B204,'DEQ TAC List'!$A$3:$C$609,3,FALSE))</f>
        <v/>
      </c>
      <c r="E204" s="204" t="str">
        <f>IF(A204="","",SUMIF('3. Pollutant Emissions - EF'!$J$8:$J$900,B204,'3. Pollutant Emissions - EF'!$I$8:$I$900))</f>
        <v/>
      </c>
      <c r="F204" s="205" t="str">
        <f>IF(A204="","",IF(_xlfn.XLOOKUP(B204,'DEQ TAC List'!$A$3:$A$609,'DEQ TAC List'!$F$3:$F$609)="HAP","Yes",""))</f>
        <v/>
      </c>
      <c r="G204" s="205" t="str">
        <f>_xlfn.XLOOKUP(C204,'DEQ TAC List'!$B$3:$B$609,'DEQ TAC List'!$I$3:$I$609,"")</f>
        <v/>
      </c>
    </row>
    <row r="205" spans="1:7" x14ac:dyDescent="0.25">
      <c r="A205" s="1" t="str">
        <f>IF(A204="","",IF(A204+1&gt;'3. Pollutant Emissions - EF'!$K$1,"",A204+1))</f>
        <v/>
      </c>
      <c r="B205" s="1" t="str">
        <f>IF(A205="","",INDEX('3. Pollutant Emissions - EF'!$J$8:$J$900,MATCH(A205,'3. Pollutant Emissions - EF'!$K$8:$K$900,0),1))</f>
        <v/>
      </c>
      <c r="C205" s="203" t="str">
        <f>IF(A205="","",VLOOKUP(B205,'DEQ TAC List'!$A$3:$C$609,2,FALSE))</f>
        <v/>
      </c>
      <c r="D205" s="203" t="str">
        <f>IF(A205="","",VLOOKUP(B205,'DEQ TAC List'!$A$3:$C$609,3,FALSE))</f>
        <v/>
      </c>
      <c r="E205" s="204" t="str">
        <f>IF(A205="","",SUMIF('3. Pollutant Emissions - EF'!$J$8:$J$900,B205,'3. Pollutant Emissions - EF'!$I$8:$I$900))</f>
        <v/>
      </c>
      <c r="F205" s="205" t="str">
        <f>IF(A205="","",IF(_xlfn.XLOOKUP(B205,'DEQ TAC List'!$A$3:$A$609,'DEQ TAC List'!$F$3:$F$609)="HAP","Yes",""))</f>
        <v/>
      </c>
      <c r="G205" s="205" t="str">
        <f>_xlfn.XLOOKUP(C205,'DEQ TAC List'!$B$3:$B$609,'DEQ TAC List'!$I$3:$I$609,"")</f>
        <v/>
      </c>
    </row>
    <row r="206" spans="1:7" x14ac:dyDescent="0.25">
      <c r="A206" s="1" t="str">
        <f>IF(A205="","",IF(A205+1&gt;'3. Pollutant Emissions - EF'!$K$1,"",A205+1))</f>
        <v/>
      </c>
      <c r="B206" s="1" t="str">
        <f>IF(A206="","",INDEX('3. Pollutant Emissions - EF'!$J$8:$J$900,MATCH(A206,'3. Pollutant Emissions - EF'!$K$8:$K$900,0),1))</f>
        <v/>
      </c>
      <c r="C206" s="203" t="str">
        <f>IF(A206="","",VLOOKUP(B206,'DEQ TAC List'!$A$3:$C$609,2,FALSE))</f>
        <v/>
      </c>
      <c r="D206" s="203" t="str">
        <f>IF(A206="","",VLOOKUP(B206,'DEQ TAC List'!$A$3:$C$609,3,FALSE))</f>
        <v/>
      </c>
      <c r="E206" s="204" t="str">
        <f>IF(A206="","",SUMIF('3. Pollutant Emissions - EF'!$J$8:$J$900,B206,'3. Pollutant Emissions - EF'!$I$8:$I$900))</f>
        <v/>
      </c>
      <c r="F206" s="205" t="str">
        <f>IF(A206="","",IF(_xlfn.XLOOKUP(B206,'DEQ TAC List'!$A$3:$A$609,'DEQ TAC List'!$F$3:$F$609)="HAP","Yes",""))</f>
        <v/>
      </c>
      <c r="G206" s="205" t="str">
        <f>_xlfn.XLOOKUP(C206,'DEQ TAC List'!$B$3:$B$609,'DEQ TAC List'!$I$3:$I$609,"")</f>
        <v/>
      </c>
    </row>
    <row r="207" spans="1:7" x14ac:dyDescent="0.25">
      <c r="A207" s="1" t="str">
        <f>IF(A206="","",IF(A206+1&gt;'3. Pollutant Emissions - EF'!$K$1,"",A206+1))</f>
        <v/>
      </c>
      <c r="B207" s="1" t="str">
        <f>IF(A207="","",INDEX('3. Pollutant Emissions - EF'!$J$8:$J$900,MATCH(A207,'3. Pollutant Emissions - EF'!$K$8:$K$900,0),1))</f>
        <v/>
      </c>
      <c r="C207" s="203" t="str">
        <f>IF(A207="","",VLOOKUP(B207,'DEQ TAC List'!$A$3:$C$609,2,FALSE))</f>
        <v/>
      </c>
      <c r="D207" s="203" t="str">
        <f>IF(A207="","",VLOOKUP(B207,'DEQ TAC List'!$A$3:$C$609,3,FALSE))</f>
        <v/>
      </c>
      <c r="E207" s="204" t="str">
        <f>IF(A207="","",SUMIF('3. Pollutant Emissions - EF'!$J$8:$J$900,B207,'3. Pollutant Emissions - EF'!$I$8:$I$900))</f>
        <v/>
      </c>
      <c r="F207" s="205" t="str">
        <f>IF(A207="","",IF(_xlfn.XLOOKUP(B207,'DEQ TAC List'!$A$3:$A$609,'DEQ TAC List'!$F$3:$F$609)="HAP","Yes",""))</f>
        <v/>
      </c>
      <c r="G207" s="205" t="str">
        <f>_xlfn.XLOOKUP(C207,'DEQ TAC List'!$B$3:$B$609,'DEQ TAC List'!$I$3:$I$609,"")</f>
        <v/>
      </c>
    </row>
    <row r="208" spans="1:7" x14ac:dyDescent="0.25">
      <c r="A208" s="1" t="str">
        <f>IF(A207="","",IF(A207+1&gt;'3. Pollutant Emissions - EF'!$K$1,"",A207+1))</f>
        <v/>
      </c>
      <c r="B208" s="1" t="str">
        <f>IF(A208="","",INDEX('3. Pollutant Emissions - EF'!$J$8:$J$900,MATCH(A208,'3. Pollutant Emissions - EF'!$K$8:$K$900,0),1))</f>
        <v/>
      </c>
      <c r="C208" s="203" t="str">
        <f>IF(A208="","",VLOOKUP(B208,'DEQ TAC List'!$A$3:$C$609,2,FALSE))</f>
        <v/>
      </c>
      <c r="D208" s="203" t="str">
        <f>IF(A208="","",VLOOKUP(B208,'DEQ TAC List'!$A$3:$C$609,3,FALSE))</f>
        <v/>
      </c>
      <c r="E208" s="204" t="str">
        <f>IF(A208="","",SUMIF('3. Pollutant Emissions - EF'!$J$8:$J$900,B208,'3. Pollutant Emissions - EF'!$I$8:$I$900))</f>
        <v/>
      </c>
      <c r="F208" s="205" t="str">
        <f>IF(A208="","",IF(_xlfn.XLOOKUP(B208,'DEQ TAC List'!$A$3:$A$609,'DEQ TAC List'!$F$3:$F$609)="HAP","Yes",""))</f>
        <v/>
      </c>
      <c r="G208" s="205" t="str">
        <f>_xlfn.XLOOKUP(C208,'DEQ TAC List'!$B$3:$B$609,'DEQ TAC List'!$I$3:$I$609,"")</f>
        <v/>
      </c>
    </row>
    <row r="209" spans="1:7" x14ac:dyDescent="0.25">
      <c r="A209" s="1" t="str">
        <f>IF(A208="","",IF(A208+1&gt;'3. Pollutant Emissions - EF'!$K$1,"",A208+1))</f>
        <v/>
      </c>
      <c r="B209" s="1" t="str">
        <f>IF(A209="","",INDEX('3. Pollutant Emissions - EF'!$J$8:$J$900,MATCH(A209,'3. Pollutant Emissions - EF'!$K$8:$K$900,0),1))</f>
        <v/>
      </c>
      <c r="C209" s="203" t="str">
        <f>IF(A209="","",VLOOKUP(B209,'DEQ TAC List'!$A$3:$C$609,2,FALSE))</f>
        <v/>
      </c>
      <c r="D209" s="203" t="str">
        <f>IF(A209="","",VLOOKUP(B209,'DEQ TAC List'!$A$3:$C$609,3,FALSE))</f>
        <v/>
      </c>
      <c r="E209" s="204" t="str">
        <f>IF(A209="","",SUMIF('3. Pollutant Emissions - EF'!$J$8:$J$900,B209,'3. Pollutant Emissions - EF'!$I$8:$I$900))</f>
        <v/>
      </c>
      <c r="F209" s="205" t="str">
        <f>IF(A209="","",IF(_xlfn.XLOOKUP(B209,'DEQ TAC List'!$A$3:$A$609,'DEQ TAC List'!$F$3:$F$609)="HAP","Yes",""))</f>
        <v/>
      </c>
      <c r="G209" s="205" t="str">
        <f>_xlfn.XLOOKUP(C209,'DEQ TAC List'!$B$3:$B$609,'DEQ TAC List'!$I$3:$I$609,"")</f>
        <v/>
      </c>
    </row>
    <row r="210" spans="1:7" x14ac:dyDescent="0.25">
      <c r="A210" s="1" t="str">
        <f>IF(A209="","",IF(A209+1&gt;'6. Pollutant Emissions - MB'!$J$1,"",A209+1))</f>
        <v/>
      </c>
      <c r="B210" s="1" t="str">
        <f>IF(A210="","",INDEX('3. Pollutant Emissions - EF'!$J$8:$J$900,MATCH(A210,'3. Pollutant Emissions - EF'!$K$8:$K$900,0),1))</f>
        <v/>
      </c>
      <c r="C210" t="str">
        <f>IF(A210="","",VLOOKUP(B210,'DEQ TAC List'!$A$3:$C$609,2,FALSE))</f>
        <v/>
      </c>
      <c r="D210" t="str">
        <f>IF(A210="","",VLOOKUP(B210,'DEQ TAC List'!$A$3:$C$609,3,FALSE))</f>
        <v/>
      </c>
      <c r="E210" t="str">
        <f>IF(A210="","",SUMIF('6. Pollutant Emissions - MB'!$I$9:$I$284,'4. EF Summary'!B210,'6. Pollutant Emissions - MB'!$H$9:$H$284))</f>
        <v/>
      </c>
      <c r="F210" s="1" t="str">
        <f>IF(A210="","",IF(VLOOKUP(B210,'DEQ TAC List'!$A$3:$F$609,4,FALSE)="HAP","Yes",""))</f>
        <v/>
      </c>
    </row>
    <row r="211" spans="1:7" x14ac:dyDescent="0.25">
      <c r="A211" s="1" t="str">
        <f>IF(A210="","",IF(A210+1&gt;'6. Pollutant Emissions - MB'!$J$1,"",A210+1))</f>
        <v/>
      </c>
      <c r="B211" s="1" t="str">
        <f>IF(A211="","",INDEX('3. Pollutant Emissions - EF'!$J$8:$J$900,MATCH(A211,'3. Pollutant Emissions - EF'!$K$8:$K$900,0),1))</f>
        <v/>
      </c>
      <c r="C211" t="str">
        <f>IF(A211="","",VLOOKUP(B211,'DEQ TAC List'!$A$3:$C$609,2,FALSE))</f>
        <v/>
      </c>
      <c r="D211" t="str">
        <f>IF(A211="","",VLOOKUP(B211,'DEQ TAC List'!$A$3:$C$609,3,FALSE))</f>
        <v/>
      </c>
      <c r="E211" t="str">
        <f>IF(A211="","",SUMIF('6. Pollutant Emissions - MB'!$I$9:$I$284,'4. EF Summary'!B211,'6. Pollutant Emissions - MB'!$H$9:$H$284))</f>
        <v/>
      </c>
      <c r="F211" s="1" t="str">
        <f>IF(A211="","",IF(VLOOKUP(B211,'DEQ TAC List'!$A$3:$F$609,4,FALSE)="HAP","Yes",""))</f>
        <v/>
      </c>
    </row>
    <row r="212" spans="1:7" x14ac:dyDescent="0.25">
      <c r="A212" s="1" t="str">
        <f>IF(A211="","",IF(A211+1&gt;'6. Pollutant Emissions - MB'!$J$1,"",A211+1))</f>
        <v/>
      </c>
      <c r="B212" s="1" t="str">
        <f>IF(A212="","",INDEX('3. Pollutant Emissions - EF'!$J$8:$J$900,MATCH(A212,'3. Pollutant Emissions - EF'!$K$8:$K$900,0),1))</f>
        <v/>
      </c>
      <c r="C212" t="str">
        <f>IF(A212="","",VLOOKUP(B212,'DEQ TAC List'!$A$3:$C$609,2,FALSE))</f>
        <v/>
      </c>
      <c r="D212" t="str">
        <f>IF(A212="","",VLOOKUP(B212,'DEQ TAC List'!$A$3:$C$609,3,FALSE))</f>
        <v/>
      </c>
      <c r="E212" t="str">
        <f>IF(A212="","",SUMIF('6. Pollutant Emissions - MB'!$I$9:$I$284,'4. EF Summary'!B212,'6. Pollutant Emissions - MB'!$H$9:$H$284))</f>
        <v/>
      </c>
      <c r="F212" s="1" t="str">
        <f>IF(A212="","",IF(VLOOKUP(B212,'DEQ TAC List'!$A$3:$F$609,4,FALSE)="HAP","Yes",""))</f>
        <v/>
      </c>
    </row>
    <row r="213" spans="1:7" x14ac:dyDescent="0.25">
      <c r="A213" s="1" t="str">
        <f>IF(A212="","",IF(A212+1&gt;'6. Pollutant Emissions - MB'!$J$1,"",A212+1))</f>
        <v/>
      </c>
      <c r="B213" s="1" t="str">
        <f>IF(A213="","",INDEX('3. Pollutant Emissions - EF'!$J$8:$J$900,MATCH(A213,'3. Pollutant Emissions - EF'!$K$8:$K$900,0),1))</f>
        <v/>
      </c>
      <c r="C213" t="str">
        <f>IF(A213="","",VLOOKUP(B213,'DEQ TAC List'!$A$3:$C$609,2,FALSE))</f>
        <v/>
      </c>
      <c r="D213" t="str">
        <f>IF(A213="","",VLOOKUP(B213,'DEQ TAC List'!$A$3:$C$609,3,FALSE))</f>
        <v/>
      </c>
      <c r="E213" t="str">
        <f>IF(A213="","",SUMIF('6. Pollutant Emissions - MB'!$I$9:$I$284,'4. EF Summary'!B213,'6. Pollutant Emissions - MB'!$H$9:$H$284))</f>
        <v/>
      </c>
      <c r="F213" s="1" t="str">
        <f>IF(A213="","",IF(VLOOKUP(B213,'DEQ TAC List'!$A$3:$F$609,4,FALSE)="HAP","Yes",""))</f>
        <v/>
      </c>
    </row>
    <row r="214" spans="1:7" x14ac:dyDescent="0.25">
      <c r="A214" s="1" t="str">
        <f>IF(A213="","",IF(A213+1&gt;'6. Pollutant Emissions - MB'!$J$1,"",A213+1))</f>
        <v/>
      </c>
      <c r="B214" s="1" t="str">
        <f>IF(A214="","",INDEX('3. Pollutant Emissions - EF'!$J$8:$J$900,MATCH(A214,'3. Pollutant Emissions - EF'!$K$8:$K$900,0),1))</f>
        <v/>
      </c>
      <c r="C214" t="str">
        <f>IF(A214="","",VLOOKUP(B214,'DEQ TAC List'!$A$3:$C$609,2,FALSE))</f>
        <v/>
      </c>
      <c r="D214" t="str">
        <f>IF(A214="","",VLOOKUP(B214,'DEQ TAC List'!$A$3:$C$609,3,FALSE))</f>
        <v/>
      </c>
      <c r="E214" t="str">
        <f>IF(A214="","",SUMIF('6. Pollutant Emissions - MB'!$I$9:$I$284,'4. EF Summary'!B214,'6. Pollutant Emissions - MB'!$H$9:$H$284))</f>
        <v/>
      </c>
      <c r="F214" s="1" t="str">
        <f>IF(A214="","",IF(VLOOKUP(B214,'DEQ TAC List'!$A$3:$F$609,4,FALSE)="HAP","Yes",""))</f>
        <v/>
      </c>
    </row>
    <row r="215" spans="1:7" x14ac:dyDescent="0.25">
      <c r="A215" s="1" t="str">
        <f>IF(A214="","",IF(A214+1&gt;'6. Pollutant Emissions - MB'!$J$1,"",A214+1))</f>
        <v/>
      </c>
      <c r="B215" s="1" t="str">
        <f>IF(A215="","",INDEX('3. Pollutant Emissions - EF'!$J$8:$J$900,MATCH(A215,'3. Pollutant Emissions - EF'!$K$8:$K$900,0),1))</f>
        <v/>
      </c>
      <c r="C215" t="str">
        <f>IF(A215="","",VLOOKUP(B215,'DEQ TAC List'!$A$3:$C$609,2,FALSE))</f>
        <v/>
      </c>
      <c r="D215" t="str">
        <f>IF(A215="","",VLOOKUP(B215,'DEQ TAC List'!$A$3:$C$609,3,FALSE))</f>
        <v/>
      </c>
      <c r="E215" t="str">
        <f>IF(A215="","",SUMIF('6. Pollutant Emissions - MB'!$I$9:$I$284,'4. EF Summary'!B215,'6. Pollutant Emissions - MB'!$H$9:$H$284))</f>
        <v/>
      </c>
      <c r="F215" s="1" t="str">
        <f>IF(A215="","",IF(VLOOKUP(B215,'DEQ TAC List'!$A$3:$F$609,4,FALSE)="HAP","Yes",""))</f>
        <v/>
      </c>
    </row>
    <row r="216" spans="1:7" x14ac:dyDescent="0.25">
      <c r="A216" s="1" t="str">
        <f>IF(A215="","",IF(A215+1&gt;'6. Pollutant Emissions - MB'!$J$1,"",A215+1))</f>
        <v/>
      </c>
      <c r="B216" s="1" t="str">
        <f>IF(A216="","",INDEX('3. Pollutant Emissions - EF'!$J$8:$J$900,MATCH(A216,'3. Pollutant Emissions - EF'!$K$8:$K$900,0),1))</f>
        <v/>
      </c>
      <c r="C216" t="str">
        <f>IF(A216="","",VLOOKUP(B216,'DEQ TAC List'!$A$3:$C$609,2,FALSE))</f>
        <v/>
      </c>
      <c r="D216" t="str">
        <f>IF(A216="","",VLOOKUP(B216,'DEQ TAC List'!$A$3:$C$609,3,FALSE))</f>
        <v/>
      </c>
      <c r="E216" t="str">
        <f>IF(A216="","",SUMIF('6. Pollutant Emissions - MB'!$I$9:$I$284,'4. EF Summary'!B216,'6. Pollutant Emissions - MB'!$H$9:$H$284))</f>
        <v/>
      </c>
      <c r="F216" s="1" t="str">
        <f>IF(A216="","",IF(VLOOKUP(B216,'DEQ TAC List'!$A$3:$F$609,4,FALSE)="HAP","Yes",""))</f>
        <v/>
      </c>
    </row>
    <row r="217" spans="1:7" x14ac:dyDescent="0.25">
      <c r="A217" s="1" t="str">
        <f>IF(A216="","",IF(A216+1&gt;'6. Pollutant Emissions - MB'!$J$1,"",A216+1))</f>
        <v/>
      </c>
      <c r="B217" s="1" t="str">
        <f>IF(A217="","",INDEX('3. Pollutant Emissions - EF'!$J$8:$J$900,MATCH(A217,'3. Pollutant Emissions - EF'!$K$8:$K$900,0),1))</f>
        <v/>
      </c>
      <c r="C217" t="str">
        <f>IF(A217="","",VLOOKUP(B217,'DEQ TAC List'!$A$3:$C$609,2,FALSE))</f>
        <v/>
      </c>
      <c r="D217" t="str">
        <f>IF(A217="","",VLOOKUP(B217,'DEQ TAC List'!$A$3:$C$609,3,FALSE))</f>
        <v/>
      </c>
      <c r="E217" t="str">
        <f>IF(A217="","",SUMIF('6. Pollutant Emissions - MB'!$I$9:$I$284,'4. EF Summary'!B217,'6. Pollutant Emissions - MB'!$H$9:$H$284))</f>
        <v/>
      </c>
      <c r="F217" s="1" t="str">
        <f>IF(A217="","",IF(VLOOKUP(B217,'DEQ TAC List'!$A$3:$F$609,4,FALSE)="HAP","Yes",""))</f>
        <v/>
      </c>
    </row>
    <row r="218" spans="1:7" x14ac:dyDescent="0.25">
      <c r="A218" s="1" t="str">
        <f>IF(A217="","",IF(A217+1&gt;'6. Pollutant Emissions - MB'!$J$1,"",A217+1))</f>
        <v/>
      </c>
      <c r="B218" s="1" t="str">
        <f>IF(A218="","",INDEX('3. Pollutant Emissions - EF'!$J$8:$J$900,MATCH(A218,'3. Pollutant Emissions - EF'!$K$8:$K$900,0),1))</f>
        <v/>
      </c>
      <c r="C218" t="str">
        <f>IF(A218="","",VLOOKUP(B218,'DEQ TAC List'!$A$3:$C$609,2,FALSE))</f>
        <v/>
      </c>
      <c r="D218" t="str">
        <f>IF(A218="","",VLOOKUP(B218,'DEQ TAC List'!$A$3:$C$609,3,FALSE))</f>
        <v/>
      </c>
      <c r="E218" t="str">
        <f>IF(A218="","",SUMIF('6. Pollutant Emissions - MB'!$I$9:$I$284,'4. EF Summary'!B218,'6. Pollutant Emissions - MB'!$H$9:$H$284))</f>
        <v/>
      </c>
      <c r="F218" s="1" t="str">
        <f>IF(A218="","",IF(VLOOKUP(B218,'DEQ TAC List'!$A$3:$F$609,4,FALSE)="HAP","Yes",""))</f>
        <v/>
      </c>
    </row>
    <row r="219" spans="1:7" x14ac:dyDescent="0.25">
      <c r="A219" s="1" t="str">
        <f>IF(A218="","",IF(A218+1&gt;'6. Pollutant Emissions - MB'!$J$1,"",A218+1))</f>
        <v/>
      </c>
      <c r="B219" s="1" t="str">
        <f>IF(A219="","",INDEX('3. Pollutant Emissions - EF'!$J$8:$J$900,MATCH(A219,'3. Pollutant Emissions - EF'!$K$8:$K$900,0),1))</f>
        <v/>
      </c>
      <c r="C219" t="str">
        <f>IF(A219="","",VLOOKUP(B219,'DEQ TAC List'!$A$3:$C$609,2,FALSE))</f>
        <v/>
      </c>
      <c r="D219" t="str">
        <f>IF(A219="","",VLOOKUP(B219,'DEQ TAC List'!$A$3:$C$609,3,FALSE))</f>
        <v/>
      </c>
      <c r="E219" t="str">
        <f>IF(A219="","",SUMIF('6. Pollutant Emissions - MB'!$I$9:$I$284,'4. EF Summary'!B219,'6. Pollutant Emissions - MB'!$H$9:$H$284))</f>
        <v/>
      </c>
      <c r="F219" s="1" t="str">
        <f>IF(A219="","",IF(VLOOKUP(B219,'DEQ TAC List'!$A$3:$F$609,4,FALSE)="HAP","Yes",""))</f>
        <v/>
      </c>
    </row>
    <row r="220" spans="1:7" x14ac:dyDescent="0.25">
      <c r="A220" s="1" t="str">
        <f>IF(A219="","",IF(A219+1&gt;'6. Pollutant Emissions - MB'!$J$1,"",A219+1))</f>
        <v/>
      </c>
      <c r="B220" s="1" t="str">
        <f>IF(A220="","",INDEX('3. Pollutant Emissions - EF'!$J$8:$J$900,MATCH(A220,'3. Pollutant Emissions - EF'!$K$8:$K$900,0),1))</f>
        <v/>
      </c>
      <c r="C220" t="str">
        <f>IF(A220="","",VLOOKUP(B220,'DEQ TAC List'!$A$3:$C$609,2,FALSE))</f>
        <v/>
      </c>
      <c r="D220" t="str">
        <f>IF(A220="","",VLOOKUP(B220,'DEQ TAC List'!$A$3:$C$609,3,FALSE))</f>
        <v/>
      </c>
      <c r="E220" t="str">
        <f>IF(A220="","",SUMIF('6. Pollutant Emissions - MB'!$I$9:$I$284,'4. EF Summary'!B220,'6. Pollutant Emissions - MB'!$H$9:$H$284))</f>
        <v/>
      </c>
      <c r="F220" s="1" t="str">
        <f>IF(A220="","",IF(VLOOKUP(B220,'DEQ TAC List'!$A$3:$F$609,4,FALSE)="HAP","Yes",""))</f>
        <v/>
      </c>
    </row>
    <row r="221" spans="1:7" x14ac:dyDescent="0.25">
      <c r="A221" s="1" t="str">
        <f>IF(A220="","",IF(A220+1&gt;'6. Pollutant Emissions - MB'!$J$1,"",A220+1))</f>
        <v/>
      </c>
      <c r="B221" s="1" t="str">
        <f>IF(A221="","",INDEX('3. Pollutant Emissions - EF'!$J$8:$J$900,MATCH(A221,'3. Pollutant Emissions - EF'!$K$8:$K$900,0),1))</f>
        <v/>
      </c>
      <c r="C221" t="str">
        <f>IF(A221="","",VLOOKUP(B221,'DEQ TAC List'!$A$3:$C$609,2,FALSE))</f>
        <v/>
      </c>
      <c r="D221" t="str">
        <f>IF(A221="","",VLOOKUP(B221,'DEQ TAC List'!$A$3:$C$609,3,FALSE))</f>
        <v/>
      </c>
      <c r="E221" t="str">
        <f>IF(A221="","",SUMIF('6. Pollutant Emissions - MB'!$I$9:$I$284,'4. EF Summary'!B221,'6. Pollutant Emissions - MB'!$H$9:$H$284))</f>
        <v/>
      </c>
      <c r="F221" s="1" t="str">
        <f>IF(A221="","",IF(VLOOKUP(B221,'DEQ TAC List'!$A$3:$F$609,4,FALSE)="HAP","Yes",""))</f>
        <v/>
      </c>
    </row>
    <row r="222" spans="1:7" x14ac:dyDescent="0.25">
      <c r="A222" s="1" t="str">
        <f>IF(A221="","",IF(A221+1&gt;'6. Pollutant Emissions - MB'!$J$1,"",A221+1))</f>
        <v/>
      </c>
      <c r="B222" s="1" t="str">
        <f>IF(A222="","",INDEX('3. Pollutant Emissions - EF'!$J$8:$J$900,MATCH(A222,'3. Pollutant Emissions - EF'!$K$8:$K$900,0),1))</f>
        <v/>
      </c>
      <c r="C222" t="str">
        <f>IF(A222="","",VLOOKUP(B222,'DEQ TAC List'!$A$3:$C$609,2,FALSE))</f>
        <v/>
      </c>
      <c r="D222" t="str">
        <f>IF(A222="","",VLOOKUP(B222,'DEQ TAC List'!$A$3:$C$609,3,FALSE))</f>
        <v/>
      </c>
      <c r="E222" t="str">
        <f>IF(A222="","",SUMIF('6. Pollutant Emissions - MB'!$I$9:$I$284,'4. EF Summary'!B222,'6. Pollutant Emissions - MB'!$H$9:$H$284))</f>
        <v/>
      </c>
      <c r="F222" s="1" t="str">
        <f>IF(A222="","",IF(VLOOKUP(B222,'DEQ TAC List'!$A$3:$F$609,4,FALSE)="HAP","Yes",""))</f>
        <v/>
      </c>
    </row>
    <row r="223" spans="1:7" x14ac:dyDescent="0.25">
      <c r="A223" s="1" t="str">
        <f>IF(A222="","",IF(A222+1&gt;'6. Pollutant Emissions - MB'!$J$1,"",A222+1))</f>
        <v/>
      </c>
      <c r="B223" s="1" t="str">
        <f>IF(A223="","",INDEX('3. Pollutant Emissions - EF'!$J$8:$J$900,MATCH(A223,'3. Pollutant Emissions - EF'!$K$8:$K$900,0),1))</f>
        <v/>
      </c>
      <c r="C223" t="str">
        <f>IF(A223="","",VLOOKUP(B223,'DEQ TAC List'!$A$3:$C$609,2,FALSE))</f>
        <v/>
      </c>
      <c r="D223" t="str">
        <f>IF(A223="","",VLOOKUP(B223,'DEQ TAC List'!$A$3:$C$609,3,FALSE))</f>
        <v/>
      </c>
      <c r="E223" t="str">
        <f>IF(A223="","",SUMIF('6. Pollutant Emissions - MB'!$I$9:$I$284,'4. EF Summary'!B223,'6. Pollutant Emissions - MB'!$H$9:$H$284))</f>
        <v/>
      </c>
      <c r="F223" s="1" t="str">
        <f>IF(A223="","",IF(VLOOKUP(B223,'DEQ TAC List'!$A$3:$F$609,4,FALSE)="HAP","Yes",""))</f>
        <v/>
      </c>
    </row>
    <row r="224" spans="1:7" x14ac:dyDescent="0.25">
      <c r="A224" s="1" t="str">
        <f>IF(A223="","",IF(A223+1&gt;'6. Pollutant Emissions - MB'!$J$1,"",A223+1))</f>
        <v/>
      </c>
      <c r="B224" s="1" t="str">
        <f>IF(A224="","",INDEX('3. Pollutant Emissions - EF'!$J$8:$J$900,MATCH(A224,'3. Pollutant Emissions - EF'!$K$8:$K$900,0),1))</f>
        <v/>
      </c>
      <c r="C224" t="str">
        <f>IF(A224="","",VLOOKUP(B224,'DEQ TAC List'!$A$3:$C$609,2,FALSE))</f>
        <v/>
      </c>
      <c r="D224" t="str">
        <f>IF(A224="","",VLOOKUP(B224,'DEQ TAC List'!$A$3:$C$609,3,FALSE))</f>
        <v/>
      </c>
      <c r="E224" t="str">
        <f>IF(A224="","",SUMIF('6. Pollutant Emissions - MB'!$I$9:$I$284,'4. EF Summary'!B224,'6. Pollutant Emissions - MB'!$H$9:$H$284))</f>
        <v/>
      </c>
      <c r="F224" s="1" t="str">
        <f>IF(A224="","",IF(VLOOKUP(B224,'DEQ TAC List'!$A$3:$F$609,4,FALSE)="HAP","Yes",""))</f>
        <v/>
      </c>
    </row>
    <row r="225" spans="1:6" x14ac:dyDescent="0.25">
      <c r="A225" s="1" t="str">
        <f>IF(A224="","",IF(A224+1&gt;'6. Pollutant Emissions - MB'!$J$1,"",A224+1))</f>
        <v/>
      </c>
      <c r="B225" s="1" t="str">
        <f>IF(A225="","",INDEX('3. Pollutant Emissions - EF'!$J$8:$J$900,MATCH(A225,'3. Pollutant Emissions - EF'!$K$8:$K$900,0),1))</f>
        <v/>
      </c>
      <c r="C225" t="str">
        <f>IF(A225="","",VLOOKUP(B225,'DEQ TAC List'!$A$3:$C$609,2,FALSE))</f>
        <v/>
      </c>
      <c r="D225" t="str">
        <f>IF(A225="","",VLOOKUP(B225,'DEQ TAC List'!$A$3:$C$609,3,FALSE))</f>
        <v/>
      </c>
      <c r="E225" t="str">
        <f>IF(A225="","",SUMIF('6. Pollutant Emissions - MB'!$I$9:$I$284,'4. EF Summary'!B225,'6. Pollutant Emissions - MB'!$H$9:$H$284))</f>
        <v/>
      </c>
      <c r="F225" s="1" t="str">
        <f>IF(A225="","",IF(VLOOKUP(B225,'DEQ TAC List'!$A$3:$F$609,4,FALSE)="HAP","Yes",""))</f>
        <v/>
      </c>
    </row>
    <row r="226" spans="1:6" x14ac:dyDescent="0.25">
      <c r="A226" s="1" t="str">
        <f>IF(A225="","",IF(A225+1&gt;'6. Pollutant Emissions - MB'!$J$1,"",A225+1))</f>
        <v/>
      </c>
      <c r="B226" s="1" t="str">
        <f>IF(A226="","",INDEX('3. Pollutant Emissions - EF'!$J$8:$J$900,MATCH(A226,'3. Pollutant Emissions - EF'!$K$8:$K$900,0),1))</f>
        <v/>
      </c>
      <c r="C226" t="str">
        <f>IF(A226="","",VLOOKUP(B226,'DEQ TAC List'!$A$3:$C$609,2,FALSE))</f>
        <v/>
      </c>
      <c r="D226" t="str">
        <f>IF(A226="","",VLOOKUP(B226,'DEQ TAC List'!$A$3:$C$609,3,FALSE))</f>
        <v/>
      </c>
      <c r="E226" t="str">
        <f>IF(A226="","",SUMIF('6. Pollutant Emissions - MB'!$I$9:$I$284,'4. EF Summary'!B226,'6. Pollutant Emissions - MB'!$H$9:$H$284))</f>
        <v/>
      </c>
      <c r="F226" s="1" t="str">
        <f>IF(A226="","",IF(VLOOKUP(B226,'DEQ TAC List'!$A$3:$F$609,4,FALSE)="HAP","Yes",""))</f>
        <v/>
      </c>
    </row>
    <row r="227" spans="1:6" x14ac:dyDescent="0.25">
      <c r="A227" s="1" t="str">
        <f>IF(A226="","",IF(A226+1&gt;'6. Pollutant Emissions - MB'!$J$1,"",A226+1))</f>
        <v/>
      </c>
      <c r="B227" s="1" t="str">
        <f>IF(A227="","",INDEX('3. Pollutant Emissions - EF'!$J$8:$J$900,MATCH(A227,'3. Pollutant Emissions - EF'!$K$8:$K$900,0),1))</f>
        <v/>
      </c>
      <c r="C227" t="str">
        <f>IF(A227="","",VLOOKUP(B227,'DEQ TAC List'!$A$3:$C$609,2,FALSE))</f>
        <v/>
      </c>
      <c r="D227" t="str">
        <f>IF(A227="","",VLOOKUP(B227,'DEQ TAC List'!$A$3:$C$609,3,FALSE))</f>
        <v/>
      </c>
      <c r="E227" t="str">
        <f>IF(A227="","",SUMIF('6. Pollutant Emissions - MB'!$I$9:$I$284,'4. EF Summary'!B227,'6. Pollutant Emissions - MB'!$H$9:$H$284))</f>
        <v/>
      </c>
      <c r="F227" s="1" t="str">
        <f>IF(A227="","",IF(VLOOKUP(B227,'DEQ TAC List'!$A$3:$F$609,4,FALSE)="HAP","Yes",""))</f>
        <v/>
      </c>
    </row>
    <row r="228" spans="1:6" x14ac:dyDescent="0.25">
      <c r="A228" s="1" t="str">
        <f>IF(A227="","",IF(A227+1&gt;'6. Pollutant Emissions - MB'!$J$1,"",A227+1))</f>
        <v/>
      </c>
      <c r="B228" s="1" t="str">
        <f>IF(A228="","",INDEX('3. Pollutant Emissions - EF'!$J$8:$J$900,MATCH(A228,'3. Pollutant Emissions - EF'!$K$8:$K$900,0),1))</f>
        <v/>
      </c>
      <c r="C228" t="str">
        <f>IF(A228="","",VLOOKUP(B228,'DEQ TAC List'!$A$3:$C$609,2,FALSE))</f>
        <v/>
      </c>
      <c r="D228" t="str">
        <f>IF(A228="","",VLOOKUP(B228,'DEQ TAC List'!$A$3:$C$609,3,FALSE))</f>
        <v/>
      </c>
      <c r="E228" t="str">
        <f>IF(A228="","",SUMIF('6. Pollutant Emissions - MB'!$I$9:$I$284,'4. EF Summary'!B228,'6. Pollutant Emissions - MB'!$H$9:$H$284))</f>
        <v/>
      </c>
      <c r="F228" s="1" t="str">
        <f>IF(A228="","",IF(VLOOKUP(B228,'DEQ TAC List'!$A$3:$F$609,4,FALSE)="HAP","Yes",""))</f>
        <v/>
      </c>
    </row>
    <row r="229" spans="1:6" x14ac:dyDescent="0.25">
      <c r="A229" s="1" t="str">
        <f>IF(A228="","",IF(A228+1&gt;'6. Pollutant Emissions - MB'!$J$1,"",A228+1))</f>
        <v/>
      </c>
      <c r="B229" s="1" t="str">
        <f>IF(A229="","",INDEX('3. Pollutant Emissions - EF'!$J$8:$J$900,MATCH(A229,'3. Pollutant Emissions - EF'!$K$8:$K$900,0),1))</f>
        <v/>
      </c>
      <c r="C229" t="str">
        <f>IF(A229="","",VLOOKUP(B229,'DEQ TAC List'!$A$3:$C$609,2,FALSE))</f>
        <v/>
      </c>
      <c r="D229" t="str">
        <f>IF(A229="","",VLOOKUP(B229,'DEQ TAC List'!$A$3:$C$609,3,FALSE))</f>
        <v/>
      </c>
      <c r="E229" t="str">
        <f>IF(A229="","",SUMIF('6. Pollutant Emissions - MB'!$I$9:$I$284,'4. EF Summary'!B229,'6. Pollutant Emissions - MB'!$H$9:$H$284))</f>
        <v/>
      </c>
      <c r="F229" s="1" t="str">
        <f>IF(A229="","",IF(VLOOKUP(B229,'DEQ TAC List'!$A$3:$F$609,4,FALSE)="HAP","Yes",""))</f>
        <v/>
      </c>
    </row>
    <row r="230" spans="1:6" x14ac:dyDescent="0.25">
      <c r="A230" s="1" t="str">
        <f>IF(A229="","",IF(A229+1&gt;'6. Pollutant Emissions - MB'!$J$1,"",A229+1))</f>
        <v/>
      </c>
      <c r="B230" s="1" t="str">
        <f>IF(A230="","",INDEX('3. Pollutant Emissions - EF'!$J$8:$J$900,MATCH(A230,'3. Pollutant Emissions - EF'!$K$8:$K$900,0),1))</f>
        <v/>
      </c>
      <c r="C230" t="str">
        <f>IF(A230="","",VLOOKUP(B230,'DEQ TAC List'!$A$3:$C$609,2,FALSE))</f>
        <v/>
      </c>
      <c r="D230" t="str">
        <f>IF(A230="","",VLOOKUP(B230,'DEQ TAC List'!$A$3:$C$609,3,FALSE))</f>
        <v/>
      </c>
      <c r="E230" t="str">
        <f>IF(A230="","",SUMIF('6. Pollutant Emissions - MB'!$I$9:$I$284,'4. EF Summary'!B230,'6. Pollutant Emissions - MB'!$H$9:$H$284))</f>
        <v/>
      </c>
      <c r="F230" s="1" t="str">
        <f>IF(A230="","",IF(VLOOKUP(B230,'DEQ TAC List'!$A$3:$F$609,4,FALSE)="HAP","Yes",""))</f>
        <v/>
      </c>
    </row>
    <row r="231" spans="1:6" x14ac:dyDescent="0.25">
      <c r="A231" s="1" t="str">
        <f>IF(A230="","",IF(A230+1&gt;'6. Pollutant Emissions - MB'!$J$1,"",A230+1))</f>
        <v/>
      </c>
      <c r="B231" s="1" t="str">
        <f>IF(A231="","",INDEX('3. Pollutant Emissions - EF'!$J$8:$J$900,MATCH(A231,'3. Pollutant Emissions - EF'!$K$8:$K$900,0),1))</f>
        <v/>
      </c>
      <c r="C231" t="str">
        <f>IF(A231="","",VLOOKUP(B231,'DEQ TAC List'!$A$3:$C$609,2,FALSE))</f>
        <v/>
      </c>
      <c r="D231" t="str">
        <f>IF(A231="","",VLOOKUP(B231,'DEQ TAC List'!$A$3:$C$609,3,FALSE))</f>
        <v/>
      </c>
      <c r="E231" t="str">
        <f>IF(A231="","",SUMIF('6. Pollutant Emissions - MB'!$I$9:$I$284,'4. EF Summary'!B231,'6. Pollutant Emissions - MB'!$H$9:$H$284))</f>
        <v/>
      </c>
      <c r="F231" s="1" t="str">
        <f>IF(A231="","",IF(VLOOKUP(B231,'DEQ TAC List'!$A$3:$F$609,4,FALSE)="HAP","Yes",""))</f>
        <v/>
      </c>
    </row>
    <row r="232" spans="1:6" x14ac:dyDescent="0.25">
      <c r="A232" s="1" t="str">
        <f>IF(A231="","",IF(A231+1&gt;'6. Pollutant Emissions - MB'!$J$1,"",A231+1))</f>
        <v/>
      </c>
      <c r="B232" s="1" t="str">
        <f>IF(A232="","",INDEX('3. Pollutant Emissions - EF'!$J$8:$J$900,MATCH(A232,'3. Pollutant Emissions - EF'!$K$8:$K$900,0),1))</f>
        <v/>
      </c>
      <c r="C232" t="str">
        <f>IF(A232="","",VLOOKUP(B232,'DEQ TAC List'!$A$3:$C$609,2,FALSE))</f>
        <v/>
      </c>
      <c r="D232" t="str">
        <f>IF(A232="","",VLOOKUP(B232,'DEQ TAC List'!$A$3:$C$609,3,FALSE))</f>
        <v/>
      </c>
      <c r="E232" t="str">
        <f>IF(A232="","",SUMIF('6. Pollutant Emissions - MB'!$I$9:$I$284,'4. EF Summary'!B232,'6. Pollutant Emissions - MB'!$H$9:$H$284))</f>
        <v/>
      </c>
      <c r="F232" s="1" t="str">
        <f>IF(A232="","",IF(VLOOKUP(B232,'DEQ TAC List'!$A$3:$F$609,4,FALSE)="HAP","Yes",""))</f>
        <v/>
      </c>
    </row>
    <row r="233" spans="1:6" x14ac:dyDescent="0.25">
      <c r="A233" s="1" t="str">
        <f>IF(A232="","",IF(A232+1&gt;'6. Pollutant Emissions - MB'!$J$1,"",A232+1))</f>
        <v/>
      </c>
      <c r="B233" s="1" t="str">
        <f>IF(A233="","",INDEX('3. Pollutant Emissions - EF'!$J$8:$J$900,MATCH(A233,'3. Pollutant Emissions - EF'!$K$8:$K$900,0),1))</f>
        <v/>
      </c>
      <c r="C233" t="str">
        <f>IF(A233="","",VLOOKUP(B233,'DEQ TAC List'!$A$3:$C$609,2,FALSE))</f>
        <v/>
      </c>
      <c r="D233" t="str">
        <f>IF(A233="","",VLOOKUP(B233,'DEQ TAC List'!$A$3:$C$609,3,FALSE))</f>
        <v/>
      </c>
      <c r="E233" t="str">
        <f>IF(A233="","",SUMIF('6. Pollutant Emissions - MB'!$I$9:$I$284,'4. EF Summary'!B233,'6. Pollutant Emissions - MB'!$H$9:$H$284))</f>
        <v/>
      </c>
      <c r="F233" s="1" t="str">
        <f>IF(A233="","",IF(VLOOKUP(B233,'DEQ TAC List'!$A$3:$F$609,4,FALSE)="HAP","Yes",""))</f>
        <v/>
      </c>
    </row>
    <row r="234" spans="1:6" x14ac:dyDescent="0.25">
      <c r="A234" s="1" t="str">
        <f>IF(A233="","",IF(A233+1&gt;'6. Pollutant Emissions - MB'!$J$1,"",A233+1))</f>
        <v/>
      </c>
      <c r="B234" s="1" t="str">
        <f>IF(A234="","",INDEX('3. Pollutant Emissions - EF'!$J$8:$J$900,MATCH(A234,'3. Pollutant Emissions - EF'!$K$8:$K$900,0),1))</f>
        <v/>
      </c>
      <c r="C234" t="str">
        <f>IF(A234="","",VLOOKUP(B234,'DEQ TAC List'!$A$3:$C$609,2,FALSE))</f>
        <v/>
      </c>
      <c r="D234" t="str">
        <f>IF(A234="","",VLOOKUP(B234,'DEQ TAC List'!$A$3:$C$609,3,FALSE))</f>
        <v/>
      </c>
      <c r="E234" t="str">
        <f>IF(A234="","",SUMIF('6. Pollutant Emissions - MB'!$I$9:$I$284,'4. EF Summary'!B234,'6. Pollutant Emissions - MB'!$H$9:$H$284))</f>
        <v/>
      </c>
      <c r="F234" s="1" t="str">
        <f>IF(A234="","",IF(VLOOKUP(B234,'DEQ TAC List'!$A$3:$F$609,4,FALSE)="HAP","Yes",""))</f>
        <v/>
      </c>
    </row>
    <row r="235" spans="1:6" x14ac:dyDescent="0.25">
      <c r="A235" s="1" t="str">
        <f>IF(A234="","",IF(A234+1&gt;'6. Pollutant Emissions - MB'!$J$1,"",A234+1))</f>
        <v/>
      </c>
      <c r="B235" s="1" t="str">
        <f>IF(A235="","",INDEX('3. Pollutant Emissions - EF'!$J$8:$J$900,MATCH(A235,'3. Pollutant Emissions - EF'!$K$8:$K$900,0),1))</f>
        <v/>
      </c>
      <c r="C235" t="str">
        <f>IF(A235="","",VLOOKUP(B235,'DEQ TAC List'!$A$3:$C$609,2,FALSE))</f>
        <v/>
      </c>
      <c r="D235" t="str">
        <f>IF(A235="","",VLOOKUP(B235,'DEQ TAC List'!$A$3:$C$609,3,FALSE))</f>
        <v/>
      </c>
      <c r="E235" t="str">
        <f>IF(A235="","",SUMIF('6. Pollutant Emissions - MB'!$I$9:$I$284,'4. EF Summary'!B235,'6. Pollutant Emissions - MB'!$H$9:$H$284))</f>
        <v/>
      </c>
      <c r="F235" s="1" t="str">
        <f>IF(A235="","",IF(VLOOKUP(B235,'DEQ TAC List'!$A$3:$F$609,4,FALSE)="HAP","Yes",""))</f>
        <v/>
      </c>
    </row>
    <row r="236" spans="1:6" x14ac:dyDescent="0.25">
      <c r="A236" s="1" t="str">
        <f>IF(A235="","",IF(A235+1&gt;'6. Pollutant Emissions - MB'!$J$1,"",A235+1))</f>
        <v/>
      </c>
      <c r="B236" s="1" t="str">
        <f>IF(A236="","",INDEX('3. Pollutant Emissions - EF'!$J$8:$J$900,MATCH(A236,'3. Pollutant Emissions - EF'!$K$8:$K$900,0),1))</f>
        <v/>
      </c>
      <c r="C236" t="str">
        <f>IF(A236="","",VLOOKUP(B236,'DEQ TAC List'!$A$3:$C$609,2,FALSE))</f>
        <v/>
      </c>
      <c r="D236" t="str">
        <f>IF(A236="","",VLOOKUP(B236,'DEQ TAC List'!$A$3:$C$609,3,FALSE))</f>
        <v/>
      </c>
      <c r="E236" t="str">
        <f>IF(A236="","",SUMIF('6. Pollutant Emissions - MB'!$I$9:$I$284,'4. EF Summary'!B236,'6. Pollutant Emissions - MB'!$H$9:$H$284))</f>
        <v/>
      </c>
      <c r="F236" s="1" t="str">
        <f>IF(A236="","",IF(VLOOKUP(B236,'DEQ TAC List'!$A$3:$F$609,4,FALSE)="HAP","Yes",""))</f>
        <v/>
      </c>
    </row>
    <row r="237" spans="1:6" x14ac:dyDescent="0.25">
      <c r="A237" s="1" t="str">
        <f>IF(A236="","",IF(A236+1&gt;'6. Pollutant Emissions - MB'!$J$1,"",A236+1))</f>
        <v/>
      </c>
      <c r="B237" s="1" t="str">
        <f>IF(A237="","",INDEX('3. Pollutant Emissions - EF'!$J$8:$J$900,MATCH(A237,'3. Pollutant Emissions - EF'!$K$8:$K$900,0),1))</f>
        <v/>
      </c>
      <c r="C237" t="str">
        <f>IF(A237="","",VLOOKUP(B237,'DEQ TAC List'!$A$3:$C$609,2,FALSE))</f>
        <v/>
      </c>
      <c r="D237" t="str">
        <f>IF(A237="","",VLOOKUP(B237,'DEQ TAC List'!$A$3:$C$609,3,FALSE))</f>
        <v/>
      </c>
      <c r="E237" t="str">
        <f>IF(A237="","",SUMIF('6. Pollutant Emissions - MB'!$I$9:$I$284,'4. EF Summary'!B237,'6. Pollutant Emissions - MB'!$H$9:$H$284))</f>
        <v/>
      </c>
      <c r="F237" s="1" t="str">
        <f>IF(A237="","",IF(VLOOKUP(B237,'DEQ TAC List'!$A$3:$F$609,4,FALSE)="HAP","Yes",""))</f>
        <v/>
      </c>
    </row>
    <row r="238" spans="1:6" x14ac:dyDescent="0.25">
      <c r="A238" s="1" t="str">
        <f>IF(A237="","",IF(A237+1&gt;'6. Pollutant Emissions - MB'!$J$1,"",A237+1))</f>
        <v/>
      </c>
      <c r="B238" s="1" t="str">
        <f>IF(A238="","",INDEX('3. Pollutant Emissions - EF'!$J$8:$J$900,MATCH(A238,'3. Pollutant Emissions - EF'!$K$8:$K$900,0),1))</f>
        <v/>
      </c>
      <c r="C238" t="str">
        <f>IF(A238="","",VLOOKUP(B238,'DEQ TAC List'!$A$3:$C$609,2,FALSE))</f>
        <v/>
      </c>
      <c r="D238" t="str">
        <f>IF(A238="","",VLOOKUP(B238,'DEQ TAC List'!$A$3:$C$609,3,FALSE))</f>
        <v/>
      </c>
      <c r="E238" t="str">
        <f>IF(A238="","",SUMIF('6. Pollutant Emissions - MB'!$I$9:$I$284,'4. EF Summary'!B238,'6. Pollutant Emissions - MB'!$H$9:$H$284))</f>
        <v/>
      </c>
      <c r="F238" s="1" t="str">
        <f>IF(A238="","",IF(VLOOKUP(B238,'DEQ TAC List'!$A$3:$F$609,4,FALSE)="HAP","Yes",""))</f>
        <v/>
      </c>
    </row>
    <row r="239" spans="1:6" x14ac:dyDescent="0.25">
      <c r="A239" s="1" t="str">
        <f>IF(A238="","",IF(A238+1&gt;'6. Pollutant Emissions - MB'!$J$1,"",A238+1))</f>
        <v/>
      </c>
      <c r="B239" s="1" t="str">
        <f>IF(A239="","",INDEX('3. Pollutant Emissions - EF'!$J$8:$J$900,MATCH(A239,'3. Pollutant Emissions - EF'!$K$8:$K$900,0),1))</f>
        <v/>
      </c>
      <c r="C239" t="str">
        <f>IF(A239="","",VLOOKUP(B239,'DEQ TAC List'!$A$3:$C$609,2,FALSE))</f>
        <v/>
      </c>
      <c r="D239" t="str">
        <f>IF(A239="","",VLOOKUP(B239,'DEQ TAC List'!$A$3:$C$609,3,FALSE))</f>
        <v/>
      </c>
      <c r="E239" t="str">
        <f>IF(A239="","",SUMIF('6. Pollutant Emissions - MB'!$I$9:$I$284,'4. EF Summary'!B239,'6. Pollutant Emissions - MB'!$H$9:$H$284))</f>
        <v/>
      </c>
      <c r="F239" s="1" t="str">
        <f>IF(A239="","",IF(VLOOKUP(B239,'DEQ TAC List'!$A$3:$F$609,4,FALSE)="HAP","Yes",""))</f>
        <v/>
      </c>
    </row>
    <row r="240" spans="1:6" x14ac:dyDescent="0.25">
      <c r="A240" s="1" t="str">
        <f>IF(A239="","",IF(A239+1&gt;'6. Pollutant Emissions - MB'!$J$1,"",A239+1))</f>
        <v/>
      </c>
      <c r="B240" s="1" t="str">
        <f>IF(A240="","",INDEX('3. Pollutant Emissions - EF'!$J$8:$J$900,MATCH(A240,'3. Pollutant Emissions - EF'!$K$8:$K$900,0),1))</f>
        <v/>
      </c>
      <c r="C240" t="str">
        <f>IF(A240="","",VLOOKUP(B240,'DEQ TAC List'!$A$3:$C$609,2,FALSE))</f>
        <v/>
      </c>
      <c r="D240" t="str">
        <f>IF(A240="","",VLOOKUP(B240,'DEQ TAC List'!$A$3:$C$609,3,FALSE))</f>
        <v/>
      </c>
      <c r="E240" t="str">
        <f>IF(A240="","",SUMIF('6. Pollutant Emissions - MB'!$I$9:$I$284,'4. EF Summary'!B240,'6. Pollutant Emissions - MB'!$H$9:$H$284))</f>
        <v/>
      </c>
      <c r="F240" s="1" t="str">
        <f>IF(A240="","",IF(VLOOKUP(B240,'DEQ TAC List'!$A$3:$F$609,4,FALSE)="HAP","Yes",""))</f>
        <v/>
      </c>
    </row>
    <row r="241" spans="1:6" x14ac:dyDescent="0.25">
      <c r="A241" s="1" t="str">
        <f>IF(A240="","",IF(A240+1&gt;'6. Pollutant Emissions - MB'!$J$1,"",A240+1))</f>
        <v/>
      </c>
      <c r="B241" s="1" t="str">
        <f>IF(A241="","",INDEX('3. Pollutant Emissions - EF'!$J$8:$J$900,MATCH(A241,'3. Pollutant Emissions - EF'!$K$8:$K$900,0),1))</f>
        <v/>
      </c>
      <c r="C241" t="str">
        <f>IF(A241="","",VLOOKUP(B241,'DEQ TAC List'!$A$3:$C$609,2,FALSE))</f>
        <v/>
      </c>
      <c r="D241" t="str">
        <f>IF(A241="","",VLOOKUP(B241,'DEQ TAC List'!$A$3:$C$609,3,FALSE))</f>
        <v/>
      </c>
      <c r="E241" t="str">
        <f>IF(A241="","",SUMIF('6. Pollutant Emissions - MB'!$I$9:$I$284,'4. EF Summary'!B241,'6. Pollutant Emissions - MB'!$H$9:$H$284))</f>
        <v/>
      </c>
      <c r="F241" s="1" t="str">
        <f>IF(A241="","",IF(VLOOKUP(B241,'DEQ TAC List'!$A$3:$F$609,4,FALSE)="HAP","Yes",""))</f>
        <v/>
      </c>
    </row>
    <row r="242" spans="1:6" x14ac:dyDescent="0.25">
      <c r="A242" s="1" t="str">
        <f>IF(A241="","",IF(A241+1&gt;'6. Pollutant Emissions - MB'!$J$1,"",A241+1))</f>
        <v/>
      </c>
      <c r="B242" s="1" t="str">
        <f>IF(A242="","",INDEX('3. Pollutant Emissions - EF'!$J$8:$J$900,MATCH(A242,'3. Pollutant Emissions - EF'!$K$8:$K$900,0),1))</f>
        <v/>
      </c>
      <c r="C242" t="str">
        <f>IF(A242="","",VLOOKUP(B242,'DEQ TAC List'!$A$3:$C$609,2,FALSE))</f>
        <v/>
      </c>
      <c r="D242" t="str">
        <f>IF(A242="","",VLOOKUP(B242,'DEQ TAC List'!$A$3:$C$609,3,FALSE))</f>
        <v/>
      </c>
      <c r="E242" t="str">
        <f>IF(A242="","",SUMIF('6. Pollutant Emissions - MB'!$I$9:$I$284,'4. EF Summary'!B242,'6. Pollutant Emissions - MB'!$H$9:$H$284))</f>
        <v/>
      </c>
      <c r="F242" s="1" t="str">
        <f>IF(A242="","",IF(VLOOKUP(B242,'DEQ TAC List'!$A$3:$F$609,4,FALSE)="HAP","Yes",""))</f>
        <v/>
      </c>
    </row>
    <row r="243" spans="1:6" x14ac:dyDescent="0.25">
      <c r="A243" s="1" t="str">
        <f>IF(A242="","",IF(A242+1&gt;'6. Pollutant Emissions - MB'!$J$1,"",A242+1))</f>
        <v/>
      </c>
      <c r="B243" s="1" t="str">
        <f>IF(A243="","",INDEX('3. Pollutant Emissions - EF'!$J$8:$J$900,MATCH(A243,'3. Pollutant Emissions - EF'!$K$8:$K$900,0),1))</f>
        <v/>
      </c>
      <c r="C243" t="str">
        <f>IF(A243="","",VLOOKUP(B243,'DEQ TAC List'!$A$3:$C$609,2,FALSE))</f>
        <v/>
      </c>
      <c r="D243" t="str">
        <f>IF(A243="","",VLOOKUP(B243,'DEQ TAC List'!$A$3:$C$609,3,FALSE))</f>
        <v/>
      </c>
      <c r="E243" t="str">
        <f>IF(A243="","",SUMIF('6. Pollutant Emissions - MB'!$I$9:$I$284,'4. EF Summary'!B243,'6. Pollutant Emissions - MB'!$H$9:$H$284))</f>
        <v/>
      </c>
      <c r="F243" s="1" t="str">
        <f>IF(A243="","",IF(VLOOKUP(B243,'DEQ TAC List'!$A$3:$F$609,4,FALSE)="HAP","Yes",""))</f>
        <v/>
      </c>
    </row>
    <row r="244" spans="1:6" x14ac:dyDescent="0.25">
      <c r="A244" s="1" t="str">
        <f>IF(A243="","",IF(A243+1&gt;'6. Pollutant Emissions - MB'!$J$1,"",A243+1))</f>
        <v/>
      </c>
      <c r="B244" s="1" t="str">
        <f>IF(A244="","",INDEX('3. Pollutant Emissions - EF'!$J$8:$J$900,MATCH(A244,'3. Pollutant Emissions - EF'!$K$8:$K$900,0),1))</f>
        <v/>
      </c>
      <c r="C244" t="str">
        <f>IF(A244="","",VLOOKUP(B244,'DEQ TAC List'!$A$3:$C$609,2,FALSE))</f>
        <v/>
      </c>
      <c r="D244" t="str">
        <f>IF(A244="","",VLOOKUP(B244,'DEQ TAC List'!$A$3:$C$609,3,FALSE))</f>
        <v/>
      </c>
      <c r="E244" t="str">
        <f>IF(A244="","",SUMIF('6. Pollutant Emissions - MB'!$I$9:$I$284,'4. EF Summary'!B244,'6. Pollutant Emissions - MB'!$H$9:$H$284))</f>
        <v/>
      </c>
      <c r="F244" s="1" t="str">
        <f>IF(A244="","",IF(VLOOKUP(B244,'DEQ TAC List'!$A$3:$F$609,4,FALSE)="HAP","Yes",""))</f>
        <v/>
      </c>
    </row>
    <row r="245" spans="1:6" x14ac:dyDescent="0.25">
      <c r="A245" s="1" t="str">
        <f>IF(A244="","",IF(A244+1&gt;'6. Pollutant Emissions - MB'!$J$1,"",A244+1))</f>
        <v/>
      </c>
      <c r="B245" s="1" t="str">
        <f>IF(A245="","",INDEX('3. Pollutant Emissions - EF'!$J$8:$J$900,MATCH(A245,'3. Pollutant Emissions - EF'!$K$8:$K$900,0),1))</f>
        <v/>
      </c>
      <c r="C245" t="str">
        <f>IF(A245="","",VLOOKUP(B245,'DEQ TAC List'!$A$3:$C$609,2,FALSE))</f>
        <v/>
      </c>
      <c r="D245" t="str">
        <f>IF(A245="","",VLOOKUP(B245,'DEQ TAC List'!$A$3:$C$609,3,FALSE))</f>
        <v/>
      </c>
      <c r="E245" t="str">
        <f>IF(A245="","",SUMIF('6. Pollutant Emissions - MB'!$I$9:$I$284,'4. EF Summary'!B245,'6. Pollutant Emissions - MB'!$H$9:$H$284))</f>
        <v/>
      </c>
      <c r="F245" s="1" t="str">
        <f>IF(A245="","",IF(VLOOKUP(B245,'DEQ TAC List'!$A$3:$F$609,4,FALSE)="HAP","Yes",""))</f>
        <v/>
      </c>
    </row>
    <row r="246" spans="1:6" x14ac:dyDescent="0.25">
      <c r="A246" s="1" t="str">
        <f>IF(A245="","",IF(A245+1&gt;'6. Pollutant Emissions - MB'!$J$1,"",A245+1))</f>
        <v/>
      </c>
      <c r="B246" s="1" t="str">
        <f>IF(A246="","",INDEX('3. Pollutant Emissions - EF'!$J$8:$J$900,MATCH(A246,'3. Pollutant Emissions - EF'!$K$8:$K$900,0),1))</f>
        <v/>
      </c>
      <c r="C246" t="str">
        <f>IF(A246="","",VLOOKUP(B246,'DEQ TAC List'!$A$3:$C$609,2,FALSE))</f>
        <v/>
      </c>
      <c r="D246" t="str">
        <f>IF(A246="","",VLOOKUP(B246,'DEQ TAC List'!$A$3:$C$609,3,FALSE))</f>
        <v/>
      </c>
      <c r="E246" t="str">
        <f>IF(A246="","",SUMIF('6. Pollutant Emissions - MB'!$I$9:$I$284,'4. EF Summary'!B246,'6. Pollutant Emissions - MB'!$H$9:$H$284))</f>
        <v/>
      </c>
      <c r="F246" s="1" t="str">
        <f>IF(A246="","",IF(VLOOKUP(B246,'DEQ TAC List'!$A$3:$F$609,4,FALSE)="HAP","Yes",""))</f>
        <v/>
      </c>
    </row>
    <row r="247" spans="1:6" x14ac:dyDescent="0.25">
      <c r="A247" s="1" t="str">
        <f>IF(A246="","",IF(A246+1&gt;'6. Pollutant Emissions - MB'!$J$1,"",A246+1))</f>
        <v/>
      </c>
      <c r="B247" s="1" t="str">
        <f>IF(A247="","",INDEX('3. Pollutant Emissions - EF'!$J$8:$J$900,MATCH(A247,'3. Pollutant Emissions - EF'!$K$8:$K$900,0),1))</f>
        <v/>
      </c>
      <c r="C247" t="str">
        <f>IF(A247="","",VLOOKUP(B247,'DEQ TAC List'!$A$3:$C$609,2,FALSE))</f>
        <v/>
      </c>
      <c r="D247" t="str">
        <f>IF(A247="","",VLOOKUP(B247,'DEQ TAC List'!$A$3:$C$609,3,FALSE))</f>
        <v/>
      </c>
      <c r="E247" t="str">
        <f>IF(A247="","",SUMIF('6. Pollutant Emissions - MB'!$I$9:$I$284,'4. EF Summary'!B247,'6. Pollutant Emissions - MB'!$H$9:$H$284))</f>
        <v/>
      </c>
      <c r="F247" s="1" t="str">
        <f>IF(A247="","",IF(VLOOKUP(B247,'DEQ TAC List'!$A$3:$F$609,4,FALSE)="HAP","Yes",""))</f>
        <v/>
      </c>
    </row>
    <row r="248" spans="1:6" x14ac:dyDescent="0.25">
      <c r="A248" s="1" t="str">
        <f>IF(A247="","",IF(A247+1&gt;'6. Pollutant Emissions - MB'!$J$1,"",A247+1))</f>
        <v/>
      </c>
      <c r="B248" s="1" t="str">
        <f>IF(A248="","",INDEX('3. Pollutant Emissions - EF'!$J$8:$J$900,MATCH(A248,'3. Pollutant Emissions - EF'!$K$8:$K$900,0),1))</f>
        <v/>
      </c>
      <c r="C248" t="str">
        <f>IF(A248="","",VLOOKUP(B248,'DEQ TAC List'!$A$3:$C$609,2,FALSE))</f>
        <v/>
      </c>
      <c r="D248" t="str">
        <f>IF(A248="","",VLOOKUP(B248,'DEQ TAC List'!$A$3:$C$609,3,FALSE))</f>
        <v/>
      </c>
      <c r="E248" t="str">
        <f>IF(A248="","",SUMIF('6. Pollutant Emissions - MB'!$I$9:$I$284,'4. EF Summary'!B248,'6. Pollutant Emissions - MB'!$H$9:$H$284))</f>
        <v/>
      </c>
      <c r="F248" s="1" t="str">
        <f>IF(A248="","",IF(VLOOKUP(B248,'DEQ TAC List'!$A$3:$F$609,4,FALSE)="HAP","Yes",""))</f>
        <v/>
      </c>
    </row>
    <row r="249" spans="1:6" x14ac:dyDescent="0.25">
      <c r="A249" s="1" t="str">
        <f>IF(A248="","",IF(A248+1&gt;'6. Pollutant Emissions - MB'!$J$1,"",A248+1))</f>
        <v/>
      </c>
      <c r="B249" s="1" t="str">
        <f>IF(A249="","",INDEX('3. Pollutant Emissions - EF'!$J$8:$J$900,MATCH(A249,'3. Pollutant Emissions - EF'!$K$8:$K$900,0),1))</f>
        <v/>
      </c>
      <c r="C249" t="str">
        <f>IF(A249="","",VLOOKUP(B249,'DEQ TAC List'!$A$3:$C$609,2,FALSE))</f>
        <v/>
      </c>
      <c r="D249" t="str">
        <f>IF(A249="","",VLOOKUP(B249,'DEQ TAC List'!$A$3:$C$609,3,FALSE))</f>
        <v/>
      </c>
      <c r="E249" t="str">
        <f>IF(A249="","",SUMIF('6. Pollutant Emissions - MB'!$I$9:$I$284,'4. EF Summary'!B249,'6. Pollutant Emissions - MB'!$H$9:$H$284))</f>
        <v/>
      </c>
      <c r="F249" s="1" t="str">
        <f>IF(A249="","",IF(VLOOKUP(B249,'DEQ TAC List'!$A$3:$F$609,4,FALSE)="HAP","Yes",""))</f>
        <v/>
      </c>
    </row>
    <row r="250" spans="1:6" x14ac:dyDescent="0.25">
      <c r="A250" s="1" t="str">
        <f>IF(A249="","",IF(A249+1&gt;'6. Pollutant Emissions - MB'!$J$1,"",A249+1))</f>
        <v/>
      </c>
      <c r="B250" s="1" t="str">
        <f>IF(A250="","",INDEX('3. Pollutant Emissions - EF'!$J$8:$J$900,MATCH(A250,'3. Pollutant Emissions - EF'!$K$8:$K$900,0),1))</f>
        <v/>
      </c>
      <c r="C250" t="str">
        <f>IF(A250="","",VLOOKUP(B250,'DEQ TAC List'!$A$3:$C$609,2,FALSE))</f>
        <v/>
      </c>
      <c r="D250" t="str">
        <f>IF(A250="","",VLOOKUP(B250,'DEQ TAC List'!$A$3:$C$609,3,FALSE))</f>
        <v/>
      </c>
      <c r="E250" t="str">
        <f>IF(A250="","",SUMIF('6. Pollutant Emissions - MB'!$I$9:$I$284,'4. EF Summary'!B250,'6. Pollutant Emissions - MB'!$H$9:$H$284))</f>
        <v/>
      </c>
      <c r="F250" s="1" t="str">
        <f>IF(A250="","",IF(VLOOKUP(B250,'DEQ TAC List'!$A$3:$F$609,4,FALSE)="HAP","Yes",""))</f>
        <v/>
      </c>
    </row>
    <row r="251" spans="1:6" x14ac:dyDescent="0.25">
      <c r="A251" s="1" t="str">
        <f>IF(A250="","",IF(A250+1&gt;'6. Pollutant Emissions - MB'!$J$1,"",A250+1))</f>
        <v/>
      </c>
      <c r="B251" s="1" t="str">
        <f>IF(A251="","",INDEX('3. Pollutant Emissions - EF'!$J$8:$J$900,MATCH(A251,'3. Pollutant Emissions - EF'!$K$8:$K$900,0),1))</f>
        <v/>
      </c>
      <c r="C251" t="str">
        <f>IF(A251="","",VLOOKUP(B251,'DEQ TAC List'!$A$3:$C$609,2,FALSE))</f>
        <v/>
      </c>
      <c r="D251" t="str">
        <f>IF(A251="","",VLOOKUP(B251,'DEQ TAC List'!$A$3:$C$609,3,FALSE))</f>
        <v/>
      </c>
      <c r="E251" t="str">
        <f>IF(A251="","",SUMIF('6. Pollutant Emissions - MB'!$I$9:$I$284,'4. EF Summary'!B251,'6. Pollutant Emissions - MB'!$H$9:$H$284))</f>
        <v/>
      </c>
      <c r="F251" s="1" t="str">
        <f>IF(A251="","",IF(VLOOKUP(B251,'DEQ TAC List'!$A$3:$F$609,4,FALSE)="HAP","Yes",""))</f>
        <v/>
      </c>
    </row>
    <row r="252" spans="1:6" x14ac:dyDescent="0.25">
      <c r="A252" s="1" t="str">
        <f>IF(A251="","",IF(A251+1&gt;'6. Pollutant Emissions - MB'!$J$1,"",A251+1))</f>
        <v/>
      </c>
      <c r="B252" s="1" t="str">
        <f>IF(A252="","",INDEX('3. Pollutant Emissions - EF'!$J$8:$J$900,MATCH(A252,'3. Pollutant Emissions - EF'!$K$8:$K$900,0),1))</f>
        <v/>
      </c>
      <c r="C252" t="str">
        <f>IF(A252="","",VLOOKUP(B252,'DEQ TAC List'!$A$3:$C$609,2,FALSE))</f>
        <v/>
      </c>
      <c r="D252" t="str">
        <f>IF(A252="","",VLOOKUP(B252,'DEQ TAC List'!$A$3:$C$609,3,FALSE))</f>
        <v/>
      </c>
      <c r="E252" t="str">
        <f>IF(A252="","",SUMIF('6. Pollutant Emissions - MB'!$I$9:$I$284,'4. EF Summary'!B252,'6. Pollutant Emissions - MB'!$H$9:$H$284))</f>
        <v/>
      </c>
      <c r="F252" s="1" t="str">
        <f>IF(A252="","",IF(VLOOKUP(B252,'DEQ TAC List'!$A$3:$F$609,4,FALSE)="HAP","Yes",""))</f>
        <v/>
      </c>
    </row>
    <row r="253" spans="1:6" x14ac:dyDescent="0.25">
      <c r="A253" s="1" t="str">
        <f>IF(A252="","",IF(A252+1&gt;'6. Pollutant Emissions - MB'!$J$1,"",A252+1))</f>
        <v/>
      </c>
      <c r="B253" s="1" t="str">
        <f>IF(A253="","",INDEX('3. Pollutant Emissions - EF'!$J$8:$J$900,MATCH(A253,'3. Pollutant Emissions - EF'!$K$8:$K$900,0),1))</f>
        <v/>
      </c>
      <c r="C253" t="str">
        <f>IF(A253="","",VLOOKUP(B253,'DEQ TAC List'!$A$3:$C$609,2,FALSE))</f>
        <v/>
      </c>
      <c r="D253" t="str">
        <f>IF(A253="","",VLOOKUP(B253,'DEQ TAC List'!$A$3:$C$609,3,FALSE))</f>
        <v/>
      </c>
      <c r="E253" t="str">
        <f>IF(A253="","",SUMIF('6. Pollutant Emissions - MB'!$I$9:$I$284,'4. EF Summary'!B253,'6. Pollutant Emissions - MB'!$H$9:$H$284))</f>
        <v/>
      </c>
      <c r="F253" s="1" t="str">
        <f>IF(A253="","",IF(VLOOKUP(B253,'DEQ TAC List'!$A$3:$F$609,4,FALSE)="HAP","Yes",""))</f>
        <v/>
      </c>
    </row>
    <row r="254" spans="1:6" x14ac:dyDescent="0.25">
      <c r="A254" s="1" t="str">
        <f>IF(A253="","",IF(A253+1&gt;'6. Pollutant Emissions - MB'!$J$1,"",A253+1))</f>
        <v/>
      </c>
      <c r="B254" s="1" t="str">
        <f>IF(A254="","",INDEX('3. Pollutant Emissions - EF'!$J$8:$J$900,MATCH(A254,'3. Pollutant Emissions - EF'!$K$8:$K$900,0),1))</f>
        <v/>
      </c>
      <c r="C254" t="str">
        <f>IF(A254="","",VLOOKUP(B254,'DEQ TAC List'!$A$3:$C$609,2,FALSE))</f>
        <v/>
      </c>
      <c r="D254" t="str">
        <f>IF(A254="","",VLOOKUP(B254,'DEQ TAC List'!$A$3:$C$609,3,FALSE))</f>
        <v/>
      </c>
      <c r="E254" t="str">
        <f>IF(A254="","",SUMIF('6. Pollutant Emissions - MB'!$I$9:$I$284,'4. EF Summary'!B254,'6. Pollutant Emissions - MB'!$H$9:$H$284))</f>
        <v/>
      </c>
      <c r="F254" s="1" t="str">
        <f>IF(A254="","",IF(VLOOKUP(B254,'DEQ TAC List'!$A$3:$F$609,4,FALSE)="HAP","Yes",""))</f>
        <v/>
      </c>
    </row>
    <row r="255" spans="1:6" x14ac:dyDescent="0.25">
      <c r="A255" s="1" t="str">
        <f>IF(A254="","",IF(A254+1&gt;'6. Pollutant Emissions - MB'!$J$1,"",A254+1))</f>
        <v/>
      </c>
      <c r="B255" s="1" t="str">
        <f>IF(A255="","",INDEX('3. Pollutant Emissions - EF'!$J$8:$J$900,MATCH(A255,'3. Pollutant Emissions - EF'!$K$8:$K$900,0),1))</f>
        <v/>
      </c>
      <c r="C255" t="str">
        <f>IF(A255="","",VLOOKUP(B255,'DEQ TAC List'!$A$3:$C$609,2,FALSE))</f>
        <v/>
      </c>
      <c r="D255" t="str">
        <f>IF(A255="","",VLOOKUP(B255,'DEQ TAC List'!$A$3:$C$609,3,FALSE))</f>
        <v/>
      </c>
      <c r="E255" t="str">
        <f>IF(A255="","",SUMIF('6. Pollutant Emissions - MB'!$I$9:$I$284,'4. EF Summary'!B255,'6. Pollutant Emissions - MB'!$H$9:$H$284))</f>
        <v/>
      </c>
      <c r="F255" s="1" t="str">
        <f>IF(A255="","",IF(VLOOKUP(B255,'DEQ TAC List'!$A$3:$F$609,4,FALSE)="HAP","Yes",""))</f>
        <v/>
      </c>
    </row>
    <row r="256" spans="1:6" x14ac:dyDescent="0.25">
      <c r="A256" s="1" t="str">
        <f>IF(A255="","",IF(A255+1&gt;'6. Pollutant Emissions - MB'!$J$1,"",A255+1))</f>
        <v/>
      </c>
      <c r="B256" s="1" t="str">
        <f>IF(A256="","",INDEX('3. Pollutant Emissions - EF'!$J$8:$J$900,MATCH(A256,'3. Pollutant Emissions - EF'!$K$8:$K$900,0),1))</f>
        <v/>
      </c>
      <c r="C256" t="str">
        <f>IF(A256="","",VLOOKUP(B256,'DEQ TAC List'!$A$3:$C$609,2,FALSE))</f>
        <v/>
      </c>
      <c r="D256" t="str">
        <f>IF(A256="","",VLOOKUP(B256,'DEQ TAC List'!$A$3:$C$609,3,FALSE))</f>
        <v/>
      </c>
      <c r="E256" t="str">
        <f>IF(A256="","",SUMIF('6. Pollutant Emissions - MB'!$I$9:$I$284,'4. EF Summary'!B256,'6. Pollutant Emissions - MB'!$H$9:$H$284))</f>
        <v/>
      </c>
      <c r="F256" s="1" t="str">
        <f>IF(A256="","",IF(VLOOKUP(B256,'DEQ TAC List'!$A$3:$F$609,4,FALSE)="HAP","Yes",""))</f>
        <v/>
      </c>
    </row>
    <row r="257" spans="1:6" x14ac:dyDescent="0.25">
      <c r="A257" s="1" t="str">
        <f>IF(A256="","",IF(A256+1&gt;'6. Pollutant Emissions - MB'!$J$1,"",A256+1))</f>
        <v/>
      </c>
      <c r="B257" s="1" t="str">
        <f>IF(A257="","",INDEX('3. Pollutant Emissions - EF'!$J$8:$J$900,MATCH(A257,'3. Pollutant Emissions - EF'!$K$8:$K$900,0),1))</f>
        <v/>
      </c>
      <c r="C257" t="str">
        <f>IF(A257="","",VLOOKUP(B257,'DEQ TAC List'!$A$3:$C$609,2,FALSE))</f>
        <v/>
      </c>
      <c r="D257" t="str">
        <f>IF(A257="","",VLOOKUP(B257,'DEQ TAC List'!$A$3:$C$609,3,FALSE))</f>
        <v/>
      </c>
      <c r="E257" t="str">
        <f>IF(A257="","",SUMIF('6. Pollutant Emissions - MB'!$I$9:$I$284,'4. EF Summary'!B257,'6. Pollutant Emissions - MB'!$H$9:$H$284))</f>
        <v/>
      </c>
      <c r="F257" s="1" t="str">
        <f>IF(A257="","",IF(VLOOKUP(B257,'DEQ TAC List'!$A$3:$F$609,4,FALSE)="HAP","Yes",""))</f>
        <v/>
      </c>
    </row>
    <row r="258" spans="1:6" x14ac:dyDescent="0.25">
      <c r="A258" s="1" t="str">
        <f>IF(A257="","",IF(A257+1&gt;'6. Pollutant Emissions - MB'!$J$1,"",A257+1))</f>
        <v/>
      </c>
      <c r="B258" s="1" t="str">
        <f>IF(A258="","",INDEX('3. Pollutant Emissions - EF'!$J$8:$J$900,MATCH(A258,'3. Pollutant Emissions - EF'!$K$8:$K$900,0),1))</f>
        <v/>
      </c>
      <c r="C258" t="str">
        <f>IF(A258="","",VLOOKUP(B258,'DEQ TAC List'!$A$3:$C$609,2,FALSE))</f>
        <v/>
      </c>
      <c r="D258" t="str">
        <f>IF(A258="","",VLOOKUP(B258,'DEQ TAC List'!$A$3:$C$609,3,FALSE))</f>
        <v/>
      </c>
      <c r="E258" t="str">
        <f>IF(A258="","",SUMIF('6. Pollutant Emissions - MB'!$I$9:$I$284,'4. EF Summary'!B258,'6. Pollutant Emissions - MB'!$H$9:$H$284))</f>
        <v/>
      </c>
      <c r="F258" s="1" t="str">
        <f>IF(A258="","",IF(VLOOKUP(B258,'DEQ TAC List'!$A$3:$F$609,4,FALSE)="HAP","Yes",""))</f>
        <v/>
      </c>
    </row>
    <row r="259" spans="1:6" x14ac:dyDescent="0.25">
      <c r="A259" s="1" t="str">
        <f>IF(A258="","",IF(A258+1&gt;'6. Pollutant Emissions - MB'!$J$1,"",A258+1))</f>
        <v/>
      </c>
      <c r="B259" s="1" t="str">
        <f>IF(A259="","",INDEX('3. Pollutant Emissions - EF'!$J$8:$J$900,MATCH(A259,'3. Pollutant Emissions - EF'!$K$8:$K$900,0),1))</f>
        <v/>
      </c>
      <c r="C259" t="str">
        <f>IF(A259="","",VLOOKUP(B259,'DEQ TAC List'!$A$3:$C$609,2,FALSE))</f>
        <v/>
      </c>
      <c r="D259" t="str">
        <f>IF(A259="","",VLOOKUP(B259,'DEQ TAC List'!$A$3:$C$609,3,FALSE))</f>
        <v/>
      </c>
      <c r="E259" t="str">
        <f>IF(A259="","",SUMIF('6. Pollutant Emissions - MB'!$I$9:$I$284,'4. EF Summary'!B259,'6. Pollutant Emissions - MB'!$H$9:$H$284))</f>
        <v/>
      </c>
      <c r="F259" s="1" t="str">
        <f>IF(A259="","",IF(VLOOKUP(B259,'DEQ TAC List'!$A$3:$F$609,4,FALSE)="HAP","Yes",""))</f>
        <v/>
      </c>
    </row>
    <row r="260" spans="1:6" x14ac:dyDescent="0.25">
      <c r="A260" s="1" t="str">
        <f>IF(A259="","",IF(A259+1&gt;'6. Pollutant Emissions - MB'!$J$1,"",A259+1))</f>
        <v/>
      </c>
      <c r="B260" s="1" t="str">
        <f>IF(A260="","",INDEX('3. Pollutant Emissions - EF'!$J$8:$J$900,MATCH(A260,'3. Pollutant Emissions - EF'!$K$8:$K$900,0),1))</f>
        <v/>
      </c>
      <c r="C260" t="str">
        <f>IF(A260="","",VLOOKUP(B260,'DEQ TAC List'!$A$3:$C$609,2,FALSE))</f>
        <v/>
      </c>
      <c r="D260" t="str">
        <f>IF(A260="","",VLOOKUP(B260,'DEQ TAC List'!$A$3:$C$609,3,FALSE))</f>
        <v/>
      </c>
      <c r="E260" t="str">
        <f>IF(A260="","",SUMIF('6. Pollutant Emissions - MB'!$I$9:$I$284,'4. EF Summary'!B260,'6. Pollutant Emissions - MB'!$H$9:$H$284))</f>
        <v/>
      </c>
      <c r="F260" s="1" t="str">
        <f>IF(A260="","",IF(VLOOKUP(B260,'DEQ TAC List'!$A$3:$F$609,4,FALSE)="HAP","Yes",""))</f>
        <v/>
      </c>
    </row>
    <row r="261" spans="1:6" x14ac:dyDescent="0.25">
      <c r="A261" s="1" t="str">
        <f>IF(A260="","",IF(A260+1&gt;'6. Pollutant Emissions - MB'!$J$1,"",A260+1))</f>
        <v/>
      </c>
      <c r="B261" s="1" t="str">
        <f>IF(A261="","",INDEX('3. Pollutant Emissions - EF'!$J$8:$J$900,MATCH(A261,'3. Pollutant Emissions - EF'!$K$8:$K$900,0),1))</f>
        <v/>
      </c>
      <c r="C261" t="str">
        <f>IF(A261="","",VLOOKUP(B261,'DEQ TAC List'!$A$3:$C$609,2,FALSE))</f>
        <v/>
      </c>
      <c r="D261" t="str">
        <f>IF(A261="","",VLOOKUP(B261,'DEQ TAC List'!$A$3:$C$609,3,FALSE))</f>
        <v/>
      </c>
      <c r="E261" t="str">
        <f>IF(A261="","",SUMIF('6. Pollutant Emissions - MB'!$I$9:$I$284,'4. EF Summary'!B261,'6. Pollutant Emissions - MB'!$H$9:$H$284))</f>
        <v/>
      </c>
      <c r="F261" s="1" t="str">
        <f>IF(A261="","",IF(VLOOKUP(B261,'DEQ TAC List'!$A$3:$F$609,4,FALSE)="HAP","Yes",""))</f>
        <v/>
      </c>
    </row>
    <row r="262" spans="1:6" x14ac:dyDescent="0.25">
      <c r="A262" s="1" t="str">
        <f>IF(A261="","",IF(A261+1&gt;'6. Pollutant Emissions - MB'!$J$1,"",A261+1))</f>
        <v/>
      </c>
      <c r="B262" s="1" t="str">
        <f>IF(A262="","",INDEX('3. Pollutant Emissions - EF'!$J$8:$J$900,MATCH(A262,'3. Pollutant Emissions - EF'!$K$8:$K$900,0),1))</f>
        <v/>
      </c>
      <c r="C262" t="str">
        <f>IF(A262="","",VLOOKUP(B262,'DEQ TAC List'!$A$3:$C$609,2,FALSE))</f>
        <v/>
      </c>
      <c r="D262" t="str">
        <f>IF(A262="","",VLOOKUP(B262,'DEQ TAC List'!$A$3:$C$609,3,FALSE))</f>
        <v/>
      </c>
      <c r="E262" t="str">
        <f>IF(A262="","",SUMIF('6. Pollutant Emissions - MB'!$I$9:$I$284,'4. EF Summary'!B262,'6. Pollutant Emissions - MB'!$H$9:$H$284))</f>
        <v/>
      </c>
      <c r="F262" s="1" t="str">
        <f>IF(A262="","",IF(VLOOKUP(B262,'DEQ TAC List'!$A$3:$F$609,4,FALSE)="HAP","Yes",""))</f>
        <v/>
      </c>
    </row>
    <row r="263" spans="1:6" x14ac:dyDescent="0.25">
      <c r="A263" s="1" t="str">
        <f>IF(A262="","",IF(A262+1&gt;'6. Pollutant Emissions - MB'!$J$1,"",A262+1))</f>
        <v/>
      </c>
      <c r="B263" s="1" t="str">
        <f>IF(A263="","",INDEX('3. Pollutant Emissions - EF'!$J$8:$J$900,MATCH(A263,'3. Pollutant Emissions - EF'!$K$8:$K$900,0),1))</f>
        <v/>
      </c>
      <c r="C263" t="str">
        <f>IF(A263="","",VLOOKUP(B263,'DEQ TAC List'!$A$3:$C$609,2,FALSE))</f>
        <v/>
      </c>
      <c r="D263" t="str">
        <f>IF(A263="","",VLOOKUP(B263,'DEQ TAC List'!$A$3:$C$609,3,FALSE))</f>
        <v/>
      </c>
      <c r="E263" t="str">
        <f>IF(A263="","",SUMIF('6. Pollutant Emissions - MB'!$I$9:$I$284,'4. EF Summary'!B263,'6. Pollutant Emissions - MB'!$H$9:$H$284))</f>
        <v/>
      </c>
      <c r="F263" s="1" t="str">
        <f>IF(A263="","",IF(VLOOKUP(B263,'DEQ TAC List'!$A$3:$F$609,4,FALSE)="HAP","Yes",""))</f>
        <v/>
      </c>
    </row>
    <row r="264" spans="1:6" x14ac:dyDescent="0.25">
      <c r="A264" s="1" t="str">
        <f>IF(A263="","",IF(A263+1&gt;'6. Pollutant Emissions - MB'!$J$1,"",A263+1))</f>
        <v/>
      </c>
      <c r="B264" s="1" t="str">
        <f>IF(A264="","",INDEX('3. Pollutant Emissions - EF'!$J$8:$J$900,MATCH(A264,'3. Pollutant Emissions - EF'!$K$8:$K$900,0),1))</f>
        <v/>
      </c>
      <c r="C264" t="str">
        <f>IF(A264="","",VLOOKUP(B264,'DEQ TAC List'!$A$3:$C$609,2,FALSE))</f>
        <v/>
      </c>
      <c r="D264" t="str">
        <f>IF(A264="","",VLOOKUP(B264,'DEQ TAC List'!$A$3:$C$609,3,FALSE))</f>
        <v/>
      </c>
      <c r="E264" t="str">
        <f>IF(A264="","",SUMIF('6. Pollutant Emissions - MB'!$I$9:$I$284,'4. EF Summary'!B264,'6. Pollutant Emissions - MB'!$H$9:$H$284))</f>
        <v/>
      </c>
      <c r="F264" s="1" t="str">
        <f>IF(A264="","",IF(VLOOKUP(B264,'DEQ TAC List'!$A$3:$F$609,4,FALSE)="HAP","Yes",""))</f>
        <v/>
      </c>
    </row>
    <row r="265" spans="1:6" x14ac:dyDescent="0.25">
      <c r="A265" s="1" t="str">
        <f>IF(A264="","",IF(A264+1&gt;'6. Pollutant Emissions - MB'!$J$1,"",A264+1))</f>
        <v/>
      </c>
      <c r="B265" s="1" t="str">
        <f>IF(A265="","",INDEX('3. Pollutant Emissions - EF'!$J$8:$J$900,MATCH(A265,'3. Pollutant Emissions - EF'!$K$8:$K$900,0),1))</f>
        <v/>
      </c>
      <c r="C265" t="str">
        <f>IF(A265="","",VLOOKUP(B265,'DEQ TAC List'!$A$3:$C$609,2,FALSE))</f>
        <v/>
      </c>
      <c r="D265" t="str">
        <f>IF(A265="","",VLOOKUP(B265,'DEQ TAC List'!$A$3:$C$609,3,FALSE))</f>
        <v/>
      </c>
      <c r="E265" t="str">
        <f>IF(A265="","",SUMIF('6. Pollutant Emissions - MB'!$I$9:$I$284,'4. EF Summary'!B265,'6. Pollutant Emissions - MB'!$H$9:$H$284))</f>
        <v/>
      </c>
      <c r="F265" s="1" t="str">
        <f>IF(A265="","",IF(VLOOKUP(B265,'DEQ TAC List'!$A$3:$F$609,4,FALSE)="HAP","Yes",""))</f>
        <v/>
      </c>
    </row>
    <row r="266" spans="1:6" x14ac:dyDescent="0.25">
      <c r="A266" s="1" t="str">
        <f>IF(A265="","",IF(A265+1&gt;'6. Pollutant Emissions - MB'!$J$1,"",A265+1))</f>
        <v/>
      </c>
      <c r="B266" s="1" t="str">
        <f>IF(A266="","",INDEX('3. Pollutant Emissions - EF'!$J$8:$J$900,MATCH(A266,'3. Pollutant Emissions - EF'!$K$8:$K$900,0),1))</f>
        <v/>
      </c>
      <c r="C266" t="str">
        <f>IF(A266="","",VLOOKUP(B266,'DEQ TAC List'!$A$3:$C$609,2,FALSE))</f>
        <v/>
      </c>
      <c r="D266" t="str">
        <f>IF(A266="","",VLOOKUP(B266,'DEQ TAC List'!$A$3:$C$609,3,FALSE))</f>
        <v/>
      </c>
      <c r="E266" t="str">
        <f>IF(A266="","",SUMIF('6. Pollutant Emissions - MB'!$I$9:$I$284,'4. EF Summary'!B266,'6. Pollutant Emissions - MB'!$H$9:$H$284))</f>
        <v/>
      </c>
      <c r="F266" s="1" t="str">
        <f>IF(A266="","",IF(VLOOKUP(B266,'DEQ TAC List'!$A$3:$F$609,4,FALSE)="HAP","Yes",""))</f>
        <v/>
      </c>
    </row>
    <row r="267" spans="1:6" x14ac:dyDescent="0.25">
      <c r="A267" s="1" t="str">
        <f>IF(A266="","",IF(A266+1&gt;'6. Pollutant Emissions - MB'!$J$1,"",A266+1))</f>
        <v/>
      </c>
      <c r="B267" s="1" t="str">
        <f>IF(A267="","",INDEX('3. Pollutant Emissions - EF'!$J$8:$J$900,MATCH(A267,'3. Pollutant Emissions - EF'!$K$8:$K$900,0),1))</f>
        <v/>
      </c>
      <c r="C267" t="str">
        <f>IF(A267="","",VLOOKUP(B267,'DEQ TAC List'!$A$3:$C$609,2,FALSE))</f>
        <v/>
      </c>
      <c r="D267" t="str">
        <f>IF(A267="","",VLOOKUP(B267,'DEQ TAC List'!$A$3:$C$609,3,FALSE))</f>
        <v/>
      </c>
      <c r="E267" t="str">
        <f>IF(A267="","",SUMIF('6. Pollutant Emissions - MB'!$I$9:$I$284,'4. EF Summary'!B267,'6. Pollutant Emissions - MB'!$H$9:$H$284))</f>
        <v/>
      </c>
      <c r="F267" s="1" t="str">
        <f>IF(A267="","",IF(VLOOKUP(B267,'DEQ TAC List'!$A$3:$F$609,4,FALSE)="HAP","Yes",""))</f>
        <v/>
      </c>
    </row>
    <row r="268" spans="1:6" x14ac:dyDescent="0.25">
      <c r="A268" s="1" t="str">
        <f>IF(A267="","",IF(A267+1&gt;'6. Pollutant Emissions - MB'!$J$1,"",A267+1))</f>
        <v/>
      </c>
      <c r="B268" s="1" t="str">
        <f>IF(A268="","",INDEX('3. Pollutant Emissions - EF'!$J$8:$J$900,MATCH(A268,'3. Pollutant Emissions - EF'!$K$8:$K$900,0),1))</f>
        <v/>
      </c>
      <c r="C268" t="str">
        <f>IF(A268="","",VLOOKUP(B268,'DEQ TAC List'!$A$3:$C$609,2,FALSE))</f>
        <v/>
      </c>
      <c r="D268" t="str">
        <f>IF(A268="","",VLOOKUP(B268,'DEQ TAC List'!$A$3:$C$609,3,FALSE))</f>
        <v/>
      </c>
      <c r="E268" t="str">
        <f>IF(A268="","",SUMIF('6. Pollutant Emissions - MB'!$I$9:$I$284,'4. EF Summary'!B268,'6. Pollutant Emissions - MB'!$H$9:$H$284))</f>
        <v/>
      </c>
      <c r="F268" s="1" t="str">
        <f>IF(A268="","",IF(VLOOKUP(B268,'DEQ TAC List'!$A$3:$F$609,4,FALSE)="HAP","Yes",""))</f>
        <v/>
      </c>
    </row>
    <row r="269" spans="1:6" x14ac:dyDescent="0.25">
      <c r="A269" s="1" t="str">
        <f>IF(A268="","",IF(A268+1&gt;'6. Pollutant Emissions - MB'!$J$1,"",A268+1))</f>
        <v/>
      </c>
      <c r="B269" s="1" t="str">
        <f>IF(A269="","",INDEX('3. Pollutant Emissions - EF'!$J$8:$J$900,MATCH(A269,'3. Pollutant Emissions - EF'!$K$8:$K$900,0),1))</f>
        <v/>
      </c>
      <c r="C269" t="str">
        <f>IF(A269="","",VLOOKUP(B269,'DEQ TAC List'!$A$3:$C$609,2,FALSE))</f>
        <v/>
      </c>
      <c r="D269" t="str">
        <f>IF(A269="","",VLOOKUP(B269,'DEQ TAC List'!$A$3:$C$609,3,FALSE))</f>
        <v/>
      </c>
      <c r="E269" t="str">
        <f>IF(A269="","",SUMIF('6. Pollutant Emissions - MB'!$I$9:$I$284,'4. EF Summary'!B269,'6. Pollutant Emissions - MB'!$H$9:$H$284))</f>
        <v/>
      </c>
      <c r="F269" s="1" t="str">
        <f>IF(A269="","",IF(VLOOKUP(B269,'DEQ TAC List'!$A$3:$F$609,4,FALSE)="HAP","Yes",""))</f>
        <v/>
      </c>
    </row>
    <row r="270" spans="1:6" x14ac:dyDescent="0.25">
      <c r="A270" s="1" t="str">
        <f>IF(A269="","",IF(A269+1&gt;'6. Pollutant Emissions - MB'!$J$1,"",A269+1))</f>
        <v/>
      </c>
      <c r="B270" s="1" t="str">
        <f>IF(A270="","",INDEX('3. Pollutant Emissions - EF'!$J$8:$J$900,MATCH(A270,'3. Pollutant Emissions - EF'!$K$8:$K$900,0),1))</f>
        <v/>
      </c>
      <c r="C270" t="str">
        <f>IF(A270="","",VLOOKUP(B270,'DEQ TAC List'!$A$3:$C$609,2,FALSE))</f>
        <v/>
      </c>
      <c r="D270" t="str">
        <f>IF(A270="","",VLOOKUP(B270,'DEQ TAC List'!$A$3:$C$609,3,FALSE))</f>
        <v/>
      </c>
      <c r="E270" t="str">
        <f>IF(A270="","",SUMIF('6. Pollutant Emissions - MB'!$I$9:$I$284,'4. EF Summary'!B270,'6. Pollutant Emissions - MB'!$H$9:$H$284))</f>
        <v/>
      </c>
      <c r="F270" s="1" t="str">
        <f>IF(A270="","",IF(VLOOKUP(B270,'DEQ TAC List'!$A$3:$F$609,4,FALSE)="HAP","Yes",""))</f>
        <v/>
      </c>
    </row>
    <row r="271" spans="1:6" x14ac:dyDescent="0.25">
      <c r="A271" s="1" t="str">
        <f>IF(A270="","",IF(A270+1&gt;'6. Pollutant Emissions - MB'!$J$1,"",A270+1))</f>
        <v/>
      </c>
      <c r="B271" s="1" t="str">
        <f>IF(A271="","",INDEX('3. Pollutant Emissions - EF'!$J$8:$J$900,MATCH(A271,'3. Pollutant Emissions - EF'!$K$8:$K$900,0),1))</f>
        <v/>
      </c>
      <c r="C271" t="str">
        <f>IF(A271="","",VLOOKUP(B271,'DEQ TAC List'!$A$3:$C$609,2,FALSE))</f>
        <v/>
      </c>
      <c r="D271" t="str">
        <f>IF(A271="","",VLOOKUP(B271,'DEQ TAC List'!$A$3:$C$609,3,FALSE))</f>
        <v/>
      </c>
      <c r="E271" t="str">
        <f>IF(A271="","",SUMIF('6. Pollutant Emissions - MB'!$I$9:$I$284,'4. EF Summary'!B271,'6. Pollutant Emissions - MB'!$H$9:$H$284))</f>
        <v/>
      </c>
      <c r="F271" s="1" t="str">
        <f>IF(A271="","",IF(VLOOKUP(B271,'DEQ TAC List'!$A$3:$F$609,4,FALSE)="HAP","Yes",""))</f>
        <v/>
      </c>
    </row>
    <row r="272" spans="1:6" x14ac:dyDescent="0.25">
      <c r="A272" s="1" t="str">
        <f>IF(A271="","",IF(A271+1&gt;'6. Pollutant Emissions - MB'!$J$1,"",A271+1))</f>
        <v/>
      </c>
      <c r="B272" s="1" t="str">
        <f>IF(A272="","",INDEX('3. Pollutant Emissions - EF'!$J$8:$J$900,MATCH(A272,'3. Pollutant Emissions - EF'!$K$8:$K$900,0),1))</f>
        <v/>
      </c>
      <c r="C272" t="str">
        <f>IF(A272="","",VLOOKUP(B272,'DEQ TAC List'!$A$3:$C$609,2,FALSE))</f>
        <v/>
      </c>
      <c r="D272" t="str">
        <f>IF(A272="","",VLOOKUP(B272,'DEQ TAC List'!$A$3:$C$609,3,FALSE))</f>
        <v/>
      </c>
      <c r="E272" t="str">
        <f>IF(A272="","",SUMIF('6. Pollutant Emissions - MB'!$I$9:$I$284,'4. EF Summary'!B272,'6. Pollutant Emissions - MB'!$H$9:$H$284))</f>
        <v/>
      </c>
      <c r="F272" s="1" t="str">
        <f>IF(A272="","",IF(VLOOKUP(B272,'DEQ TAC List'!$A$3:$F$609,4,FALSE)="HAP","Yes",""))</f>
        <v/>
      </c>
    </row>
    <row r="273" spans="1:6" x14ac:dyDescent="0.25">
      <c r="A273" s="1" t="str">
        <f>IF(A272="","",IF(A272+1&gt;'6. Pollutant Emissions - MB'!$J$1,"",A272+1))</f>
        <v/>
      </c>
      <c r="B273" s="1" t="str">
        <f>IF(A273="","",INDEX('3. Pollutant Emissions - EF'!$J$8:$J$900,MATCH(A273,'3. Pollutant Emissions - EF'!$K$8:$K$900,0),1))</f>
        <v/>
      </c>
      <c r="C273" t="str">
        <f>IF(A273="","",VLOOKUP(B273,'DEQ TAC List'!$A$3:$C$609,2,FALSE))</f>
        <v/>
      </c>
      <c r="D273" t="str">
        <f>IF(A273="","",VLOOKUP(B273,'DEQ TAC List'!$A$3:$C$609,3,FALSE))</f>
        <v/>
      </c>
      <c r="E273" t="str">
        <f>IF(A273="","",SUMIF('6. Pollutant Emissions - MB'!$I$9:$I$284,'4. EF Summary'!B273,'6. Pollutant Emissions - MB'!$H$9:$H$284))</f>
        <v/>
      </c>
      <c r="F273" s="1" t="str">
        <f>IF(A273="","",IF(VLOOKUP(B273,'DEQ TAC List'!$A$3:$F$609,4,FALSE)="HAP","Yes",""))</f>
        <v/>
      </c>
    </row>
    <row r="274" spans="1:6" x14ac:dyDescent="0.25">
      <c r="A274" s="1" t="str">
        <f>IF(A273="","",IF(A273+1&gt;'6. Pollutant Emissions - MB'!$J$1,"",A273+1))</f>
        <v/>
      </c>
      <c r="B274" s="1" t="str">
        <f>IF(A274="","",INDEX('3. Pollutant Emissions - EF'!$J$8:$J$900,MATCH(A274,'3. Pollutant Emissions - EF'!$K$8:$K$900,0),1))</f>
        <v/>
      </c>
      <c r="C274" t="str">
        <f>IF(A274="","",VLOOKUP(B274,'DEQ TAC List'!$A$3:$C$609,2,FALSE))</f>
        <v/>
      </c>
      <c r="D274" t="str">
        <f>IF(A274="","",VLOOKUP(B274,'DEQ TAC List'!$A$3:$C$609,3,FALSE))</f>
        <v/>
      </c>
      <c r="E274" t="str">
        <f>IF(A274="","",SUMIF('6. Pollutant Emissions - MB'!$I$9:$I$284,'4. EF Summary'!B274,'6. Pollutant Emissions - MB'!$H$9:$H$284))</f>
        <v/>
      </c>
      <c r="F274" s="1" t="str">
        <f>IF(A274="","",IF(VLOOKUP(B274,'DEQ TAC List'!$A$3:$F$609,4,FALSE)="HAP","Yes",""))</f>
        <v/>
      </c>
    </row>
    <row r="275" spans="1:6" x14ac:dyDescent="0.25">
      <c r="A275" s="1" t="str">
        <f>IF(A274="","",IF(A274+1&gt;'6. Pollutant Emissions - MB'!$J$1,"",A274+1))</f>
        <v/>
      </c>
      <c r="B275" s="1" t="str">
        <f>IF(A275="","",INDEX('3. Pollutant Emissions - EF'!$J$8:$J$900,MATCH(A275,'3. Pollutant Emissions - EF'!$K$8:$K$900,0),1))</f>
        <v/>
      </c>
      <c r="C275" t="str">
        <f>IF(A275="","",VLOOKUP(B275,'DEQ TAC List'!$A$3:$C$609,2,FALSE))</f>
        <v/>
      </c>
      <c r="D275" t="str">
        <f>IF(A275="","",VLOOKUP(B275,'DEQ TAC List'!$A$3:$C$609,3,FALSE))</f>
        <v/>
      </c>
      <c r="E275" t="str">
        <f>IF(A275="","",SUMIF('6. Pollutant Emissions - MB'!$I$9:$I$284,'4. EF Summary'!B275,'6. Pollutant Emissions - MB'!$H$9:$H$284))</f>
        <v/>
      </c>
      <c r="F275" s="1" t="str">
        <f>IF(A275="","",IF(VLOOKUP(B275,'DEQ TAC List'!$A$3:$F$609,4,FALSE)="HAP","Yes",""))</f>
        <v/>
      </c>
    </row>
    <row r="276" spans="1:6" x14ac:dyDescent="0.25">
      <c r="A276" s="1" t="str">
        <f>IF(A275="","",IF(A275+1&gt;'6. Pollutant Emissions - MB'!$J$1,"",A275+1))</f>
        <v/>
      </c>
      <c r="B276" s="1" t="str">
        <f>IF(A276="","",INDEX('3. Pollutant Emissions - EF'!$J$8:$J$900,MATCH(A276,'3. Pollutant Emissions - EF'!$K$8:$K$900,0),1))</f>
        <v/>
      </c>
      <c r="C276" t="str">
        <f>IF(A276="","",VLOOKUP(B276,'DEQ TAC List'!$A$3:$C$609,2,FALSE))</f>
        <v/>
      </c>
      <c r="D276" t="str">
        <f>IF(A276="","",VLOOKUP(B276,'DEQ TAC List'!$A$3:$C$609,3,FALSE))</f>
        <v/>
      </c>
      <c r="E276" t="str">
        <f>IF(A276="","",SUMIF('6. Pollutant Emissions - MB'!$I$9:$I$284,'4. EF Summary'!B276,'6. Pollutant Emissions - MB'!$H$9:$H$284))</f>
        <v/>
      </c>
      <c r="F276" s="1" t="str">
        <f>IF(A276="","",IF(VLOOKUP(B276,'DEQ TAC List'!$A$3:$F$609,4,FALSE)="HAP","Yes",""))</f>
        <v/>
      </c>
    </row>
    <row r="277" spans="1:6" x14ac:dyDescent="0.25">
      <c r="A277" s="1" t="str">
        <f>IF(A276="","",IF(A276+1&gt;'6. Pollutant Emissions - MB'!$J$1,"",A276+1))</f>
        <v/>
      </c>
      <c r="B277" s="1" t="str">
        <f>IF(A277="","",INDEX('3. Pollutant Emissions - EF'!$J$8:$J$900,MATCH(A277,'3. Pollutant Emissions - EF'!$K$8:$K$900,0),1))</f>
        <v/>
      </c>
      <c r="C277" t="str">
        <f>IF(A277="","",VLOOKUP(B277,'DEQ TAC List'!$A$3:$C$609,2,FALSE))</f>
        <v/>
      </c>
      <c r="D277" t="str">
        <f>IF(A277="","",VLOOKUP(B277,'DEQ TAC List'!$A$3:$C$609,3,FALSE))</f>
        <v/>
      </c>
      <c r="E277" t="str">
        <f>IF(A277="","",SUMIF('6. Pollutant Emissions - MB'!$I$9:$I$284,'4. EF Summary'!B277,'6. Pollutant Emissions - MB'!$H$9:$H$284))</f>
        <v/>
      </c>
      <c r="F277" s="1" t="str">
        <f>IF(A277="","",IF(VLOOKUP(B277,'DEQ TAC List'!$A$3:$F$609,4,FALSE)="HAP","Yes",""))</f>
        <v/>
      </c>
    </row>
    <row r="278" spans="1:6" x14ac:dyDescent="0.25">
      <c r="A278" s="1" t="str">
        <f>IF(A277="","",IF(A277+1&gt;'6. Pollutant Emissions - MB'!$J$1,"",A277+1))</f>
        <v/>
      </c>
      <c r="B278" s="1" t="str">
        <f>IF(A278="","",INDEX('3. Pollutant Emissions - EF'!$J$8:$J$900,MATCH(A278,'3. Pollutant Emissions - EF'!$K$8:$K$900,0),1))</f>
        <v/>
      </c>
      <c r="C278" t="str">
        <f>IF(A278="","",VLOOKUP(B278,'DEQ TAC List'!$A$3:$C$609,2,FALSE))</f>
        <v/>
      </c>
      <c r="D278" t="str">
        <f>IF(A278="","",VLOOKUP(B278,'DEQ TAC List'!$A$3:$C$609,3,FALSE))</f>
        <v/>
      </c>
      <c r="E278" t="str">
        <f>IF(A278="","",SUMIF('6. Pollutant Emissions - MB'!$I$9:$I$284,'4. EF Summary'!B278,'6. Pollutant Emissions - MB'!$H$9:$H$284))</f>
        <v/>
      </c>
      <c r="F278" s="1" t="str">
        <f>IF(A278="","",IF(VLOOKUP(B278,'DEQ TAC List'!$A$3:$F$609,4,FALSE)="HAP","Yes",""))</f>
        <v/>
      </c>
    </row>
    <row r="279" spans="1:6" x14ac:dyDescent="0.25">
      <c r="A279" s="1" t="str">
        <f>IF(A278="","",IF(A278+1&gt;'6. Pollutant Emissions - MB'!$J$1,"",A278+1))</f>
        <v/>
      </c>
      <c r="B279" s="1" t="str">
        <f>IF(A279="","",INDEX('3. Pollutant Emissions - EF'!$J$8:$J$900,MATCH(A279,'3. Pollutant Emissions - EF'!$K$8:$K$900,0),1))</f>
        <v/>
      </c>
      <c r="C279" t="str">
        <f>IF(A279="","",VLOOKUP(B279,'DEQ TAC List'!$A$3:$C$609,2,FALSE))</f>
        <v/>
      </c>
      <c r="D279" t="str">
        <f>IF(A279="","",VLOOKUP(B279,'DEQ TAC List'!$A$3:$C$609,3,FALSE))</f>
        <v/>
      </c>
      <c r="E279" t="str">
        <f>IF(A279="","",SUMIF('6. Pollutant Emissions - MB'!$I$9:$I$284,'4. EF Summary'!B279,'6. Pollutant Emissions - MB'!$H$9:$H$284))</f>
        <v/>
      </c>
      <c r="F279" s="1" t="str">
        <f>IF(A279="","",IF(VLOOKUP(B279,'DEQ TAC List'!$A$3:$F$609,4,FALSE)="HAP","Yes",""))</f>
        <v/>
      </c>
    </row>
    <row r="280" spans="1:6" x14ac:dyDescent="0.25">
      <c r="A280" s="1" t="str">
        <f>IF(A279="","",IF(A279+1&gt;'6. Pollutant Emissions - MB'!$J$1,"",A279+1))</f>
        <v/>
      </c>
      <c r="B280" s="1" t="str">
        <f>IF(A280="","",INDEX('3. Pollutant Emissions - EF'!$J$8:$J$900,MATCH(A280,'3. Pollutant Emissions - EF'!$K$8:$K$900,0),1))</f>
        <v/>
      </c>
      <c r="C280" t="str">
        <f>IF(A280="","",VLOOKUP(B280,'DEQ TAC List'!$A$3:$C$609,2,FALSE))</f>
        <v/>
      </c>
      <c r="D280" t="str">
        <f>IF(A280="","",VLOOKUP(B280,'DEQ TAC List'!$A$3:$C$609,3,FALSE))</f>
        <v/>
      </c>
      <c r="E280" t="str">
        <f>IF(A280="","",SUMIF('6. Pollutant Emissions - MB'!$I$9:$I$284,'4. EF Summary'!B280,'6. Pollutant Emissions - MB'!$H$9:$H$284))</f>
        <v/>
      </c>
      <c r="F280" s="1" t="str">
        <f>IF(A280="","",IF(VLOOKUP(B280,'DEQ TAC List'!$A$3:$F$609,4,FALSE)="HAP","Yes",""))</f>
        <v/>
      </c>
    </row>
    <row r="281" spans="1:6" x14ac:dyDescent="0.25">
      <c r="A281" s="1" t="str">
        <f>IF(A280="","",IF(A280+1&gt;'6. Pollutant Emissions - MB'!$J$1,"",A280+1))</f>
        <v/>
      </c>
      <c r="B281" s="1" t="str">
        <f>IF(A281="","",INDEX('3. Pollutant Emissions - EF'!$J$8:$J$900,MATCH(A281,'3. Pollutant Emissions - EF'!$K$8:$K$900,0),1))</f>
        <v/>
      </c>
      <c r="C281" t="str">
        <f>IF(A281="","",VLOOKUP(B281,'DEQ TAC List'!$A$3:$C$609,2,FALSE))</f>
        <v/>
      </c>
      <c r="D281" t="str">
        <f>IF(A281="","",VLOOKUP(B281,'DEQ TAC List'!$A$3:$C$609,3,FALSE))</f>
        <v/>
      </c>
      <c r="E281" t="str">
        <f>IF(A281="","",SUMIF('6. Pollutant Emissions - MB'!$I$9:$I$284,'4. EF Summary'!B281,'6. Pollutant Emissions - MB'!$H$9:$H$284))</f>
        <v/>
      </c>
      <c r="F281" s="1" t="str">
        <f>IF(A281="","",IF(VLOOKUP(B281,'DEQ TAC List'!$A$3:$F$609,4,FALSE)="HAP","Yes",""))</f>
        <v/>
      </c>
    </row>
    <row r="282" spans="1:6" x14ac:dyDescent="0.25">
      <c r="A282" s="1" t="str">
        <f>IF(A281="","",IF(A281+1&gt;'6. Pollutant Emissions - MB'!$J$1,"",A281+1))</f>
        <v/>
      </c>
      <c r="B282" s="1" t="str">
        <f>IF(A282="","",INDEX('3. Pollutant Emissions - EF'!$J$8:$J$900,MATCH(A282,'3. Pollutant Emissions - EF'!$K$8:$K$900,0),1))</f>
        <v/>
      </c>
      <c r="C282" t="str">
        <f>IF(A282="","",VLOOKUP(B282,'DEQ TAC List'!$A$3:$C$609,2,FALSE))</f>
        <v/>
      </c>
      <c r="D282" t="str">
        <f>IF(A282="","",VLOOKUP(B282,'DEQ TAC List'!$A$3:$C$609,3,FALSE))</f>
        <v/>
      </c>
      <c r="E282" t="str">
        <f>IF(A282="","",SUMIF('6. Pollutant Emissions - MB'!$I$9:$I$284,'4. EF Summary'!B282,'6. Pollutant Emissions - MB'!$H$9:$H$284))</f>
        <v/>
      </c>
      <c r="F282" s="1" t="str">
        <f>IF(A282="","",IF(VLOOKUP(B282,'DEQ TAC List'!$A$3:$F$609,4,FALSE)="HAP","Yes",""))</f>
        <v/>
      </c>
    </row>
    <row r="283" spans="1:6" x14ac:dyDescent="0.25">
      <c r="A283" s="1" t="str">
        <f>IF(A282="","",IF(A282+1&gt;'6. Pollutant Emissions - MB'!$J$1,"",A282+1))</f>
        <v/>
      </c>
      <c r="B283" s="1" t="str">
        <f>IF(A283="","",INDEX('3. Pollutant Emissions - EF'!$J$8:$J$900,MATCH(A283,'3. Pollutant Emissions - EF'!$K$8:$K$900,0),1))</f>
        <v/>
      </c>
      <c r="C283" t="str">
        <f>IF(A283="","",VLOOKUP(B283,'DEQ TAC List'!$A$3:$C$609,2,FALSE))</f>
        <v/>
      </c>
      <c r="D283" t="str">
        <f>IF(A283="","",VLOOKUP(B283,'DEQ TAC List'!$A$3:$C$609,3,FALSE))</f>
        <v/>
      </c>
      <c r="E283" t="str">
        <f>IF(A283="","",SUMIF('6. Pollutant Emissions - MB'!$I$9:$I$284,'4. EF Summary'!B283,'6. Pollutant Emissions - MB'!$H$9:$H$284))</f>
        <v/>
      </c>
      <c r="F283" s="1" t="str">
        <f>IF(A283="","",IF(VLOOKUP(B283,'DEQ TAC List'!$A$3:$F$609,4,FALSE)="HAP","Yes",""))</f>
        <v/>
      </c>
    </row>
    <row r="284" spans="1:6" x14ac:dyDescent="0.25">
      <c r="A284" s="1" t="str">
        <f>IF(A283="","",IF(A283+1&gt;'6. Pollutant Emissions - MB'!$J$1,"",A283+1))</f>
        <v/>
      </c>
      <c r="B284" s="1" t="str">
        <f>IF(A284="","",INDEX('3. Pollutant Emissions - EF'!$J$8:$J$900,MATCH(A284,'3. Pollutant Emissions - EF'!$K$8:$K$900,0),1))</f>
        <v/>
      </c>
      <c r="C284" t="str">
        <f>IF(A284="","",VLOOKUP(B284,'DEQ TAC List'!$A$3:$C$609,2,FALSE))</f>
        <v/>
      </c>
      <c r="D284" t="str">
        <f>IF(A284="","",VLOOKUP(B284,'DEQ TAC List'!$A$3:$C$609,3,FALSE))</f>
        <v/>
      </c>
      <c r="E284" t="str">
        <f>IF(A284="","",SUMIF('6. Pollutant Emissions - MB'!$I$9:$I$284,'4. EF Summary'!B284,'6. Pollutant Emissions - MB'!$H$9:$H$284))</f>
        <v/>
      </c>
      <c r="F284" s="1" t="str">
        <f>IF(A284="","",IF(VLOOKUP(B284,'DEQ TAC List'!$A$3:$F$609,4,FALSE)="HAP","Yes",""))</f>
        <v/>
      </c>
    </row>
    <row r="285" spans="1:6" x14ac:dyDescent="0.25">
      <c r="A285" s="1" t="str">
        <f>IF(A284="","",IF(A284+1&gt;'6. Pollutant Emissions - MB'!$J$1,"",A284+1))</f>
        <v/>
      </c>
      <c r="B285" s="1" t="str">
        <f>IF(A285="","",INDEX('3. Pollutant Emissions - EF'!$J$8:$J$900,MATCH(A285,'3. Pollutant Emissions - EF'!$K$8:$K$900,0),1))</f>
        <v/>
      </c>
      <c r="C285" t="str">
        <f>IF(A285="","",VLOOKUP(B285,'DEQ TAC List'!$A$3:$C$609,2,FALSE))</f>
        <v/>
      </c>
      <c r="D285" t="str">
        <f>IF(A285="","",VLOOKUP(B285,'DEQ TAC List'!$A$3:$C$609,3,FALSE))</f>
        <v/>
      </c>
      <c r="E285" t="str">
        <f>IF(A285="","",SUMIF('6. Pollutant Emissions - MB'!$I$9:$I$284,'4. EF Summary'!B285,'6. Pollutant Emissions - MB'!$H$9:$H$284))</f>
        <v/>
      </c>
      <c r="F285" s="1" t="str">
        <f>IF(A285="","",IF(VLOOKUP(B285,'DEQ TAC List'!$A$3:$F$609,4,FALSE)="HAP","Yes",""))</f>
        <v/>
      </c>
    </row>
    <row r="286" spans="1:6" x14ac:dyDescent="0.25">
      <c r="A286" s="1" t="str">
        <f>IF(A285="","",IF(A285+1&gt;'6. Pollutant Emissions - MB'!$J$1,"",A285+1))</f>
        <v/>
      </c>
      <c r="B286" s="1" t="str">
        <f>IF(A286="","",INDEX('3. Pollutant Emissions - EF'!$J$8:$J$900,MATCH(A286,'3. Pollutant Emissions - EF'!$K$8:$K$900,0),1))</f>
        <v/>
      </c>
      <c r="C286" t="str">
        <f>IF(A286="","",VLOOKUP(B286,'DEQ TAC List'!$A$3:$C$609,2,FALSE))</f>
        <v/>
      </c>
      <c r="D286" t="str">
        <f>IF(A286="","",VLOOKUP(B286,'DEQ TAC List'!$A$3:$C$609,3,FALSE))</f>
        <v/>
      </c>
      <c r="E286" t="str">
        <f>IF(A286="","",SUMIF('6. Pollutant Emissions - MB'!$I$9:$I$284,'4. EF Summary'!B286,'6. Pollutant Emissions - MB'!$H$9:$H$284))</f>
        <v/>
      </c>
      <c r="F286" s="1" t="str">
        <f>IF(A286="","",IF(VLOOKUP(B286,'DEQ TAC List'!$A$3:$F$609,4,FALSE)="HAP","Yes",""))</f>
        <v/>
      </c>
    </row>
    <row r="287" spans="1:6" x14ac:dyDescent="0.25">
      <c r="A287" s="1" t="str">
        <f>IF(A286="","",IF(A286+1&gt;'6. Pollutant Emissions - MB'!$J$1,"",A286+1))</f>
        <v/>
      </c>
      <c r="B287" s="1" t="str">
        <f>IF(A287="","",INDEX('3. Pollutant Emissions - EF'!$J$8:$J$900,MATCH(A287,'3. Pollutant Emissions - EF'!$K$8:$K$900,0),1))</f>
        <v/>
      </c>
      <c r="C287" t="str">
        <f>IF(A287="","",VLOOKUP(B287,'DEQ TAC List'!$A$3:$C$609,2,FALSE))</f>
        <v/>
      </c>
      <c r="D287" t="str">
        <f>IF(A287="","",VLOOKUP(B287,'DEQ TAC List'!$A$3:$C$609,3,FALSE))</f>
        <v/>
      </c>
      <c r="E287" t="str">
        <f>IF(A287="","",SUMIF('6. Pollutant Emissions - MB'!$I$9:$I$284,'4. EF Summary'!B287,'6. Pollutant Emissions - MB'!$H$9:$H$284))</f>
        <v/>
      </c>
      <c r="F287" s="1" t="str">
        <f>IF(A287="","",IF(VLOOKUP(B287,'DEQ TAC List'!$A$3:$F$609,4,FALSE)="HAP","Yes",""))</f>
        <v/>
      </c>
    </row>
    <row r="288" spans="1:6" x14ac:dyDescent="0.25">
      <c r="A288" s="1" t="str">
        <f>IF(A287="","",IF(A287+1&gt;'6. Pollutant Emissions - MB'!$J$1,"",A287+1))</f>
        <v/>
      </c>
      <c r="B288" s="1" t="str">
        <f>IF(A288="","",INDEX('3. Pollutant Emissions - EF'!$J$8:$J$900,MATCH(A288,'3. Pollutant Emissions - EF'!$K$8:$K$900,0),1))</f>
        <v/>
      </c>
      <c r="C288" t="str">
        <f>IF(A288="","",VLOOKUP(B288,'DEQ TAC List'!$A$3:$C$609,2,FALSE))</f>
        <v/>
      </c>
      <c r="D288" t="str">
        <f>IF(A288="","",VLOOKUP(B288,'DEQ TAC List'!$A$3:$C$609,3,FALSE))</f>
        <v/>
      </c>
      <c r="E288" t="str">
        <f>IF(A288="","",SUMIF('6. Pollutant Emissions - MB'!$I$9:$I$284,'4. EF Summary'!B288,'6. Pollutant Emissions - MB'!$H$9:$H$284))</f>
        <v/>
      </c>
      <c r="F288" s="1" t="str">
        <f>IF(A288="","",IF(VLOOKUP(B288,'DEQ TAC List'!$A$3:$F$609,4,FALSE)="HAP","Yes",""))</f>
        <v/>
      </c>
    </row>
    <row r="289" spans="1:6" x14ac:dyDescent="0.25">
      <c r="A289" s="1" t="str">
        <f>IF(A288="","",IF(A288+1&gt;'6. Pollutant Emissions - MB'!$J$1,"",A288+1))</f>
        <v/>
      </c>
      <c r="B289" s="1" t="str">
        <f>IF(A289="","",INDEX('3. Pollutant Emissions - EF'!$J$8:$J$900,MATCH(A289,'3. Pollutant Emissions - EF'!$K$8:$K$900,0),1))</f>
        <v/>
      </c>
      <c r="C289" t="str">
        <f>IF(A289="","",VLOOKUP(B289,'DEQ TAC List'!$A$3:$C$609,2,FALSE))</f>
        <v/>
      </c>
      <c r="D289" t="str">
        <f>IF(A289="","",VLOOKUP(B289,'DEQ TAC List'!$A$3:$C$609,3,FALSE))</f>
        <v/>
      </c>
      <c r="E289" t="str">
        <f>IF(A289="","",SUMIF('6. Pollutant Emissions - MB'!$I$9:$I$284,'4. EF Summary'!B289,'6. Pollutant Emissions - MB'!$H$9:$H$284))</f>
        <v/>
      </c>
      <c r="F289" s="1" t="str">
        <f>IF(A289="","",IF(VLOOKUP(B289,'DEQ TAC List'!$A$3:$F$609,4,FALSE)="HAP","Yes",""))</f>
        <v/>
      </c>
    </row>
    <row r="290" spans="1:6" x14ac:dyDescent="0.25">
      <c r="A290" s="1" t="str">
        <f>IF(A289="","",IF(A289+1&gt;'6. Pollutant Emissions - MB'!$J$1,"",A289+1))</f>
        <v/>
      </c>
      <c r="B290" s="1" t="str">
        <f>IF(A290="","",INDEX('3. Pollutant Emissions - EF'!$J$8:$J$900,MATCH(A290,'3. Pollutant Emissions - EF'!$K$8:$K$900,0),1))</f>
        <v/>
      </c>
      <c r="C290" t="str">
        <f>IF(A290="","",VLOOKUP(B290,'DEQ TAC List'!$A$3:$C$609,2,FALSE))</f>
        <v/>
      </c>
      <c r="D290" t="str">
        <f>IF(A290="","",VLOOKUP(B290,'DEQ TAC List'!$A$3:$C$609,3,FALSE))</f>
        <v/>
      </c>
      <c r="E290" t="str">
        <f>IF(A290="","",SUMIF('6. Pollutant Emissions - MB'!$I$9:$I$284,'4. EF Summary'!B290,'6. Pollutant Emissions - MB'!$H$9:$H$284))</f>
        <v/>
      </c>
      <c r="F290" s="1" t="str">
        <f>IF(A290="","",IF(VLOOKUP(B290,'DEQ TAC List'!$A$3:$F$609,4,FALSE)="HAP","Yes",""))</f>
        <v/>
      </c>
    </row>
    <row r="291" spans="1:6" x14ac:dyDescent="0.25">
      <c r="A291" s="1" t="str">
        <f>IF(A290="","",IF(A290+1&gt;'6. Pollutant Emissions - MB'!$J$1,"",A290+1))</f>
        <v/>
      </c>
      <c r="B291" s="1" t="str">
        <f>IF(A291="","",INDEX('3. Pollutant Emissions - EF'!$J$8:$J$900,MATCH(A291,'3. Pollutant Emissions - EF'!$K$8:$K$900,0),1))</f>
        <v/>
      </c>
      <c r="C291" t="str">
        <f>IF(A291="","",VLOOKUP(B291,'DEQ TAC List'!$A$3:$C$609,2,FALSE))</f>
        <v/>
      </c>
      <c r="D291" t="str">
        <f>IF(A291="","",VLOOKUP(B291,'DEQ TAC List'!$A$3:$C$609,3,FALSE))</f>
        <v/>
      </c>
      <c r="E291" t="str">
        <f>IF(A291="","",SUMIF('6. Pollutant Emissions - MB'!$I$9:$I$284,'4. EF Summary'!B291,'6. Pollutant Emissions - MB'!$H$9:$H$284))</f>
        <v/>
      </c>
      <c r="F291" s="1" t="str">
        <f>IF(A291="","",IF(VLOOKUP(B291,'DEQ TAC List'!$A$3:$F$609,4,FALSE)="HAP","Yes",""))</f>
        <v/>
      </c>
    </row>
    <row r="292" spans="1:6" x14ac:dyDescent="0.25">
      <c r="A292" s="1" t="str">
        <f>IF(A291="","",IF(A291+1&gt;'6. Pollutant Emissions - MB'!$J$1,"",A291+1))</f>
        <v/>
      </c>
      <c r="B292" s="1" t="str">
        <f>IF(A292="","",INDEX('3. Pollutant Emissions - EF'!$J$8:$J$900,MATCH(A292,'3. Pollutant Emissions - EF'!$K$8:$K$900,0),1))</f>
        <v/>
      </c>
      <c r="C292" t="str">
        <f>IF(A292="","",VLOOKUP(B292,'DEQ TAC List'!$A$3:$C$609,2,FALSE))</f>
        <v/>
      </c>
      <c r="D292" t="str">
        <f>IF(A292="","",VLOOKUP(B292,'DEQ TAC List'!$A$3:$C$609,3,FALSE))</f>
        <v/>
      </c>
      <c r="E292" t="str">
        <f>IF(A292="","",SUMIF('6. Pollutant Emissions - MB'!$I$9:$I$284,'4. EF Summary'!B292,'6. Pollutant Emissions - MB'!$H$9:$H$284))</f>
        <v/>
      </c>
      <c r="F292" s="1" t="str">
        <f>IF(A292="","",IF(VLOOKUP(B292,'DEQ TAC List'!$A$3:$F$609,4,FALSE)="HAP","Yes",""))</f>
        <v/>
      </c>
    </row>
    <row r="293" spans="1:6" x14ac:dyDescent="0.25">
      <c r="A293" s="1" t="str">
        <f>IF(A292="","",IF(A292+1&gt;'6. Pollutant Emissions - MB'!$J$1,"",A292+1))</f>
        <v/>
      </c>
      <c r="B293" s="1" t="str">
        <f>IF(A293="","",INDEX('3. Pollutant Emissions - EF'!$J$8:$J$900,MATCH(A293,'3. Pollutant Emissions - EF'!$K$8:$K$900,0),1))</f>
        <v/>
      </c>
      <c r="C293" t="str">
        <f>IF(A293="","",VLOOKUP(B293,'DEQ TAC List'!$A$3:$C$609,2,FALSE))</f>
        <v/>
      </c>
      <c r="D293" t="str">
        <f>IF(A293="","",VLOOKUP(B293,'DEQ TAC List'!$A$3:$C$609,3,FALSE))</f>
        <v/>
      </c>
      <c r="E293" t="str">
        <f>IF(A293="","",SUMIF('6. Pollutant Emissions - MB'!$I$9:$I$284,'4. EF Summary'!B293,'6. Pollutant Emissions - MB'!$H$9:$H$284))</f>
        <v/>
      </c>
      <c r="F293" s="1" t="str">
        <f>IF(A293="","",IF(VLOOKUP(B293,'DEQ TAC List'!$A$3:$F$609,4,FALSE)="HAP","Yes",""))</f>
        <v/>
      </c>
    </row>
    <row r="294" spans="1:6" x14ac:dyDescent="0.25">
      <c r="A294" s="1" t="str">
        <f>IF(A293="","",IF(A293+1&gt;'6. Pollutant Emissions - MB'!$J$1,"",A293+1))</f>
        <v/>
      </c>
      <c r="B294" s="1" t="str">
        <f>IF(A294="","",INDEX('3. Pollutant Emissions - EF'!$J$8:$J$900,MATCH(A294,'3. Pollutant Emissions - EF'!$K$8:$K$900,0),1))</f>
        <v/>
      </c>
      <c r="C294" t="str">
        <f>IF(A294="","",VLOOKUP(B294,'DEQ TAC List'!$A$3:$C$609,2,FALSE))</f>
        <v/>
      </c>
      <c r="D294" t="str">
        <f>IF(A294="","",VLOOKUP(B294,'DEQ TAC List'!$A$3:$C$609,3,FALSE))</f>
        <v/>
      </c>
      <c r="E294" t="str">
        <f>IF(A294="","",SUMIF('6. Pollutant Emissions - MB'!$I$9:$I$284,'4. EF Summary'!B294,'6. Pollutant Emissions - MB'!$H$9:$H$284))</f>
        <v/>
      </c>
      <c r="F294" s="1" t="str">
        <f>IF(A294="","",IF(VLOOKUP(B294,'DEQ TAC List'!$A$3:$F$609,4,FALSE)="HAP","Yes",""))</f>
        <v/>
      </c>
    </row>
    <row r="295" spans="1:6" x14ac:dyDescent="0.25">
      <c r="A295" s="1" t="str">
        <f>IF(A294="","",IF(A294+1&gt;'6. Pollutant Emissions - MB'!$J$1,"",A294+1))</f>
        <v/>
      </c>
      <c r="B295" s="1" t="str">
        <f>IF(A295="","",INDEX('3. Pollutant Emissions - EF'!$J$8:$J$900,MATCH(A295,'3. Pollutant Emissions - EF'!$K$8:$K$900,0),1))</f>
        <v/>
      </c>
      <c r="C295" t="str">
        <f>IF(A295="","",VLOOKUP(B295,'DEQ TAC List'!$A$3:$C$609,2,FALSE))</f>
        <v/>
      </c>
      <c r="D295" t="str">
        <f>IF(A295="","",VLOOKUP(B295,'DEQ TAC List'!$A$3:$C$609,3,FALSE))</f>
        <v/>
      </c>
      <c r="E295" t="str">
        <f>IF(A295="","",SUMIF('6. Pollutant Emissions - MB'!$I$9:$I$284,'4. EF Summary'!B295,'6. Pollutant Emissions - MB'!$H$9:$H$284))</f>
        <v/>
      </c>
      <c r="F295" s="1" t="str">
        <f>IF(A295="","",IF(VLOOKUP(B295,'DEQ TAC List'!$A$3:$F$609,4,FALSE)="HAP","Yes",""))</f>
        <v/>
      </c>
    </row>
    <row r="296" spans="1:6" x14ac:dyDescent="0.25">
      <c r="A296" s="1" t="str">
        <f>IF(A295="","",IF(A295+1&gt;'6. Pollutant Emissions - MB'!$J$1,"",A295+1))</f>
        <v/>
      </c>
      <c r="B296" s="1" t="str">
        <f>IF(A296="","",INDEX('3. Pollutant Emissions - EF'!$J$8:$J$900,MATCH(A296,'3. Pollutant Emissions - EF'!$K$8:$K$900,0),1))</f>
        <v/>
      </c>
      <c r="C296" t="str">
        <f>IF(A296="","",VLOOKUP(B296,'DEQ TAC List'!$A$3:$C$609,2,FALSE))</f>
        <v/>
      </c>
      <c r="D296" t="str">
        <f>IF(A296="","",VLOOKUP(B296,'DEQ TAC List'!$A$3:$C$609,3,FALSE))</f>
        <v/>
      </c>
      <c r="E296" t="str">
        <f>IF(A296="","",SUMIF('6. Pollutant Emissions - MB'!$I$9:$I$284,'4. EF Summary'!B296,'6. Pollutant Emissions - MB'!$H$9:$H$284))</f>
        <v/>
      </c>
      <c r="F296" s="1" t="str">
        <f>IF(A296="","",IF(VLOOKUP(B296,'DEQ TAC List'!$A$3:$F$609,4,FALSE)="HAP","Yes",""))</f>
        <v/>
      </c>
    </row>
    <row r="297" spans="1:6" x14ac:dyDescent="0.25">
      <c r="A297" s="1" t="str">
        <f>IF(A296="","",IF(A296+1&gt;'6. Pollutant Emissions - MB'!$J$1,"",A296+1))</f>
        <v/>
      </c>
      <c r="B297" s="1" t="str">
        <f>IF(A297="","",INDEX('3. Pollutant Emissions - EF'!$J$8:$J$900,MATCH(A297,'3. Pollutant Emissions - EF'!$K$8:$K$900,0),1))</f>
        <v/>
      </c>
      <c r="C297" t="str">
        <f>IF(A297="","",VLOOKUP(B297,'DEQ TAC List'!$A$3:$C$609,2,FALSE))</f>
        <v/>
      </c>
      <c r="D297" t="str">
        <f>IF(A297="","",VLOOKUP(B297,'DEQ TAC List'!$A$3:$C$609,3,FALSE))</f>
        <v/>
      </c>
      <c r="E297" t="str">
        <f>IF(A297="","",SUMIF('6. Pollutant Emissions - MB'!$I$9:$I$284,'4. EF Summary'!B297,'6. Pollutant Emissions - MB'!$H$9:$H$284))</f>
        <v/>
      </c>
      <c r="F297" s="1" t="str">
        <f>IF(A297="","",IF(VLOOKUP(B297,'DEQ TAC List'!$A$3:$F$609,4,FALSE)="HAP","Yes",""))</f>
        <v/>
      </c>
    </row>
    <row r="298" spans="1:6" x14ac:dyDescent="0.25">
      <c r="A298" s="1" t="str">
        <f>IF(A297="","",IF(A297+1&gt;'6. Pollutant Emissions - MB'!$J$1,"",A297+1))</f>
        <v/>
      </c>
      <c r="B298" s="1" t="str">
        <f>IF(A298="","",INDEX('3. Pollutant Emissions - EF'!$J$8:$J$900,MATCH(A298,'3. Pollutant Emissions - EF'!$K$8:$K$900,0),1))</f>
        <v/>
      </c>
      <c r="C298" t="str">
        <f>IF(A298="","",VLOOKUP(B298,'DEQ TAC List'!$A$3:$C$609,2,FALSE))</f>
        <v/>
      </c>
      <c r="D298" t="str">
        <f>IF(A298="","",VLOOKUP(B298,'DEQ TAC List'!$A$3:$C$609,3,FALSE))</f>
        <v/>
      </c>
      <c r="E298" t="str">
        <f>IF(A298="","",SUMIF('6. Pollutant Emissions - MB'!$I$9:$I$284,'4. EF Summary'!B298,'6. Pollutant Emissions - MB'!$H$9:$H$284))</f>
        <v/>
      </c>
      <c r="F298" s="1" t="str">
        <f>IF(A298="","",IF(VLOOKUP(B298,'DEQ TAC List'!$A$3:$F$609,4,FALSE)="HAP","Yes",""))</f>
        <v/>
      </c>
    </row>
    <row r="299" spans="1:6" x14ac:dyDescent="0.25">
      <c r="A299" s="1" t="str">
        <f>IF(A298="","",IF(A298+1&gt;'6. Pollutant Emissions - MB'!$J$1,"",A298+1))</f>
        <v/>
      </c>
      <c r="B299" s="1" t="str">
        <f>IF(A299="","",INDEX('3. Pollutant Emissions - EF'!$J$8:$J$900,MATCH(A299,'3. Pollutant Emissions - EF'!$K$8:$K$900,0),1))</f>
        <v/>
      </c>
      <c r="C299" t="str">
        <f>IF(A299="","",VLOOKUP(B299,'DEQ TAC List'!$A$3:$C$609,2,FALSE))</f>
        <v/>
      </c>
      <c r="D299" t="str">
        <f>IF(A299="","",VLOOKUP(B299,'DEQ TAC List'!$A$3:$C$609,3,FALSE))</f>
        <v/>
      </c>
      <c r="E299" t="str">
        <f>IF(A299="","",SUMIF('6. Pollutant Emissions - MB'!$I$9:$I$284,'4. EF Summary'!B299,'6. Pollutant Emissions - MB'!$H$9:$H$284))</f>
        <v/>
      </c>
      <c r="F299" s="1" t="str">
        <f>IF(A299="","",IF(VLOOKUP(B299,'DEQ TAC List'!$A$3:$F$609,4,FALSE)="HAP","Yes",""))</f>
        <v/>
      </c>
    </row>
    <row r="300" spans="1:6" x14ac:dyDescent="0.25">
      <c r="A300" s="1" t="str">
        <f>IF(A299="","",IF(A299+1&gt;'6. Pollutant Emissions - MB'!$J$1,"",A299+1))</f>
        <v/>
      </c>
      <c r="B300" s="1" t="str">
        <f>IF(A300="","",INDEX('3. Pollutant Emissions - EF'!$J$8:$J$900,MATCH(A300,'3. Pollutant Emissions - EF'!$K$8:$K$900,0),1))</f>
        <v/>
      </c>
      <c r="C300" t="str">
        <f>IF(A300="","",VLOOKUP(B300,'DEQ TAC List'!$A$3:$C$609,2,FALSE))</f>
        <v/>
      </c>
      <c r="D300" t="str">
        <f>IF(A300="","",VLOOKUP(B300,'DEQ TAC List'!$A$3:$C$609,3,FALSE))</f>
        <v/>
      </c>
      <c r="E300" t="str">
        <f>IF(A300="","",SUMIF('6. Pollutant Emissions - MB'!$I$9:$I$284,'4. EF Summary'!B300,'6. Pollutant Emissions - MB'!$H$9:$H$284))</f>
        <v/>
      </c>
      <c r="F300" s="1" t="str">
        <f>IF(A300="","",IF(VLOOKUP(B300,'DEQ TAC List'!$A$3:$F$609,4,FALSE)="HAP","Yes",""))</f>
        <v/>
      </c>
    </row>
    <row r="301" spans="1:6" x14ac:dyDescent="0.25">
      <c r="A301" s="1" t="str">
        <f>IF(A300="","",IF(A300+1&gt;'6. Pollutant Emissions - MB'!$J$1,"",A300+1))</f>
        <v/>
      </c>
      <c r="B301" s="1" t="str">
        <f>IF(A301="","",INDEX('3. Pollutant Emissions - EF'!$J$8:$J$900,MATCH(A301,'3. Pollutant Emissions - EF'!$K$8:$K$900,0),1))</f>
        <v/>
      </c>
      <c r="C301" t="str">
        <f>IF(A301="","",VLOOKUP(B301,'DEQ TAC List'!$A$3:$C$609,2,FALSE))</f>
        <v/>
      </c>
      <c r="D301" t="str">
        <f>IF(A301="","",VLOOKUP(B301,'DEQ TAC List'!$A$3:$C$609,3,FALSE))</f>
        <v/>
      </c>
      <c r="E301" t="str">
        <f>IF(A301="","",SUMIF('6. Pollutant Emissions - MB'!$I$9:$I$284,'4. EF Summary'!B301,'6. Pollutant Emissions - MB'!$H$9:$H$284))</f>
        <v/>
      </c>
      <c r="F301" s="1" t="str">
        <f>IF(A301="","",IF(VLOOKUP(B301,'DEQ TAC List'!$A$3:$F$609,4,FALSE)="HAP","Yes",""))</f>
        <v/>
      </c>
    </row>
    <row r="302" spans="1:6" x14ac:dyDescent="0.25">
      <c r="A302" s="1" t="str">
        <f>IF(A301="","",IF(A301+1&gt;'6. Pollutant Emissions - MB'!$J$1,"",A301+1))</f>
        <v/>
      </c>
      <c r="B302" s="1" t="str">
        <f>IF(A302="","",INDEX('3. Pollutant Emissions - EF'!$J$8:$J$900,MATCH(A302,'3. Pollutant Emissions - EF'!$K$8:$K$900,0),1))</f>
        <v/>
      </c>
      <c r="C302" t="str">
        <f>IF(A302="","",VLOOKUP(B302,'DEQ TAC List'!$A$3:$C$609,2,FALSE))</f>
        <v/>
      </c>
      <c r="D302" t="str">
        <f>IF(A302="","",VLOOKUP(B302,'DEQ TAC List'!$A$3:$C$609,3,FALSE))</f>
        <v/>
      </c>
      <c r="E302" t="str">
        <f>IF(A302="","",SUMIF('6. Pollutant Emissions - MB'!$I$9:$I$284,'4. EF Summary'!B302,'6. Pollutant Emissions - MB'!$H$9:$H$284))</f>
        <v/>
      </c>
      <c r="F302" s="1" t="str">
        <f>IF(A302="","",IF(VLOOKUP(B302,'DEQ TAC List'!$A$3:$F$609,4,FALSE)="HAP","Yes",""))</f>
        <v/>
      </c>
    </row>
  </sheetData>
  <sheetProtection algorithmName="SHA-512" hashValue="GmNbVt1dkpo9sGWaO7tKfX9v42x1TweWWGvMIjFF9fJWZijwQb5BIL592NG6yC46sJAFmjJG9vLHlqYgFqIurQ==" saltValue="5hdIn/2lR4qfRizcBxMKLg==" spinCount="100000" sheet="1" pivotTables="0"/>
  <mergeCells count="4">
    <mergeCell ref="A7:D7"/>
    <mergeCell ref="E7:E8"/>
    <mergeCell ref="F7:F8"/>
    <mergeCell ref="G7:G8"/>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C6D4BE"/>
  </sheetPr>
  <dimension ref="A1:L188"/>
  <sheetViews>
    <sheetView showGridLines="0" zoomScaleNormal="100" workbookViewId="0">
      <pane ySplit="3" topLeftCell="A4" activePane="bottomLeft" state="frozen"/>
      <selection activeCell="G34" sqref="G34"/>
      <selection pane="bottomLeft" activeCell="I1" sqref="I1:I1048576"/>
    </sheetView>
  </sheetViews>
  <sheetFormatPr defaultColWidth="8.7109375" defaultRowHeight="15" x14ac:dyDescent="0.25"/>
  <cols>
    <col min="1" max="1" width="15.5703125" style="6" customWidth="1"/>
    <col min="2" max="2" width="9.85546875" style="6" customWidth="1"/>
    <col min="3" max="3" width="19.7109375" style="15" customWidth="1"/>
    <col min="4" max="4" width="45.7109375" style="15" customWidth="1"/>
    <col min="5" max="5" width="20.7109375" customWidth="1"/>
    <col min="6" max="6" width="17.7109375" style="15" customWidth="1"/>
    <col min="7" max="7" width="12.42578125" style="15" customWidth="1"/>
    <col min="8" max="8" width="12.42578125" style="6" customWidth="1"/>
    <col min="9" max="9" width="29.140625" style="6" hidden="1" customWidth="1"/>
    <col min="10" max="10" width="2.28515625" style="15" customWidth="1"/>
    <col min="11" max="16384" width="8.7109375" style="15"/>
  </cols>
  <sheetData>
    <row r="1" spans="1:12" ht="10.5" customHeight="1" thickBot="1" x14ac:dyDescent="0.25">
      <c r="A1" s="224"/>
      <c r="B1" s="224"/>
      <c r="C1" s="224"/>
      <c r="D1" s="224"/>
      <c r="E1" s="224"/>
      <c r="F1" s="224"/>
      <c r="G1" s="224"/>
      <c r="H1" s="94"/>
      <c r="I1" s="84"/>
    </row>
    <row r="2" spans="1:12" ht="24" customHeight="1" thickBot="1" x14ac:dyDescent="0.25">
      <c r="A2" s="337" t="s">
        <v>1074</v>
      </c>
      <c r="B2" s="338"/>
      <c r="C2" s="338"/>
      <c r="D2" s="338"/>
      <c r="E2" s="338"/>
      <c r="F2" s="339"/>
      <c r="G2" s="332" t="s">
        <v>1323</v>
      </c>
      <c r="H2" s="332" t="s">
        <v>1324</v>
      </c>
      <c r="I2" s="90"/>
    </row>
    <row r="3" spans="1:12" s="39" customFormat="1" ht="30" customHeight="1" thickBot="1" x14ac:dyDescent="0.25">
      <c r="A3" s="147" t="s">
        <v>1223</v>
      </c>
      <c r="B3" s="153" t="s">
        <v>1359</v>
      </c>
      <c r="C3" s="236" t="s">
        <v>1268</v>
      </c>
      <c r="D3" s="148" t="s">
        <v>1091</v>
      </c>
      <c r="E3" s="122" t="s">
        <v>1073</v>
      </c>
      <c r="F3" s="123" t="s">
        <v>1322</v>
      </c>
      <c r="G3" s="333"/>
      <c r="H3" s="333"/>
      <c r="I3" s="53" t="s">
        <v>1253</v>
      </c>
    </row>
    <row r="4" spans="1:12" ht="15" customHeight="1" thickTop="1" x14ac:dyDescent="0.2">
      <c r="A4" s="116" t="s">
        <v>1327</v>
      </c>
      <c r="B4" s="152" t="s">
        <v>1360</v>
      </c>
      <c r="C4" s="112" t="s">
        <v>1147</v>
      </c>
      <c r="D4" s="113" t="s">
        <v>1121</v>
      </c>
      <c r="E4" s="113" t="s">
        <v>1122</v>
      </c>
      <c r="F4" s="114" t="s">
        <v>1155</v>
      </c>
      <c r="G4" s="115">
        <v>13188</v>
      </c>
      <c r="H4" s="116">
        <v>2000</v>
      </c>
      <c r="I4" s="32" t="s">
        <v>1264</v>
      </c>
    </row>
    <row r="5" spans="1:12" ht="14.25" x14ac:dyDescent="0.2">
      <c r="A5" s="116" t="s">
        <v>1327</v>
      </c>
      <c r="B5" s="152" t="s">
        <v>1362</v>
      </c>
      <c r="C5" s="112" t="s">
        <v>1151</v>
      </c>
      <c r="D5" s="113" t="s">
        <v>1152</v>
      </c>
      <c r="E5" s="113" t="s">
        <v>1153</v>
      </c>
      <c r="F5" s="114" t="s">
        <v>1154</v>
      </c>
      <c r="G5" s="111">
        <v>950</v>
      </c>
      <c r="H5" s="116">
        <v>15</v>
      </c>
      <c r="I5" s="32" t="s">
        <v>1265</v>
      </c>
    </row>
    <row r="6" spans="1:12" ht="14.25" x14ac:dyDescent="0.2">
      <c r="A6" s="154" t="s">
        <v>1259</v>
      </c>
      <c r="B6" s="235" t="s">
        <v>1361</v>
      </c>
      <c r="C6" s="70" t="s">
        <v>1260</v>
      </c>
      <c r="D6" s="69" t="s">
        <v>1275</v>
      </c>
      <c r="E6" s="69" t="s">
        <v>1073</v>
      </c>
      <c r="F6" s="40" t="s">
        <v>1279</v>
      </c>
      <c r="G6" s="41" t="s">
        <v>1276</v>
      </c>
      <c r="H6" s="41" t="s">
        <v>1277</v>
      </c>
      <c r="I6" s="40" t="s">
        <v>1267</v>
      </c>
    </row>
    <row r="7" spans="1:12" x14ac:dyDescent="0.25">
      <c r="A7" s="91"/>
      <c r="B7" s="68"/>
      <c r="C7" s="71"/>
      <c r="D7" s="66"/>
      <c r="E7" s="66"/>
      <c r="F7" s="42"/>
      <c r="G7" s="238"/>
      <c r="H7" s="238"/>
      <c r="I7" s="31" t="str">
        <f>A7&amp;delimiter&amp;D7</f>
        <v>|</v>
      </c>
    </row>
    <row r="8" spans="1:12" x14ac:dyDescent="0.25">
      <c r="A8" s="91"/>
      <c r="B8" s="68"/>
      <c r="C8" s="71"/>
      <c r="D8" s="66"/>
      <c r="E8" s="66"/>
      <c r="F8" s="42"/>
      <c r="G8" s="238"/>
      <c r="H8" s="238"/>
      <c r="I8" s="31" t="str">
        <f t="shared" ref="I8:I34" si="0">A8&amp;delimiter&amp;D8</f>
        <v>|</v>
      </c>
    </row>
    <row r="9" spans="1:12" x14ac:dyDescent="0.25">
      <c r="A9" s="91"/>
      <c r="B9" s="68"/>
      <c r="C9" s="71"/>
      <c r="D9" s="66"/>
      <c r="E9" s="66"/>
      <c r="F9" s="42"/>
      <c r="G9" s="238"/>
      <c r="H9" s="238"/>
      <c r="I9" s="31" t="str">
        <f t="shared" si="0"/>
        <v>|</v>
      </c>
      <c r="L9"/>
    </row>
    <row r="10" spans="1:12" x14ac:dyDescent="0.25">
      <c r="A10" s="91"/>
      <c r="B10" s="68"/>
      <c r="C10" s="71"/>
      <c r="D10" s="66"/>
      <c r="E10" s="66"/>
      <c r="F10" s="42"/>
      <c r="G10" s="238"/>
      <c r="H10" s="238"/>
      <c r="I10" s="31" t="str">
        <f t="shared" si="0"/>
        <v>|</v>
      </c>
    </row>
    <row r="11" spans="1:12" x14ac:dyDescent="0.25">
      <c r="A11" s="91"/>
      <c r="B11" s="68"/>
      <c r="C11" s="71"/>
      <c r="D11" s="66"/>
      <c r="E11" s="66"/>
      <c r="F11" s="42"/>
      <c r="G11" s="238"/>
      <c r="H11" s="238"/>
      <c r="I11" s="31" t="str">
        <f t="shared" si="0"/>
        <v>|</v>
      </c>
    </row>
    <row r="12" spans="1:12" x14ac:dyDescent="0.25">
      <c r="A12" s="91"/>
      <c r="B12" s="68"/>
      <c r="C12" s="71"/>
      <c r="D12" s="66"/>
      <c r="E12" s="66"/>
      <c r="F12" s="42"/>
      <c r="G12" s="238"/>
      <c r="H12" s="238"/>
      <c r="I12" s="31" t="str">
        <f t="shared" si="0"/>
        <v>|</v>
      </c>
    </row>
    <row r="13" spans="1:12" x14ac:dyDescent="0.25">
      <c r="A13" s="91"/>
      <c r="B13" s="68"/>
      <c r="C13" s="71"/>
      <c r="D13" s="66"/>
      <c r="E13" s="66"/>
      <c r="F13" s="42"/>
      <c r="G13" s="238"/>
      <c r="H13" s="238"/>
      <c r="I13" s="31" t="str">
        <f t="shared" si="0"/>
        <v>|</v>
      </c>
    </row>
    <row r="14" spans="1:12" x14ac:dyDescent="0.25">
      <c r="A14" s="91"/>
      <c r="B14" s="68"/>
      <c r="C14" s="71"/>
      <c r="D14" s="66"/>
      <c r="E14" s="66"/>
      <c r="F14" s="42"/>
      <c r="G14" s="238"/>
      <c r="H14" s="238"/>
      <c r="I14" s="31" t="str">
        <f t="shared" si="0"/>
        <v>|</v>
      </c>
    </row>
    <row r="15" spans="1:12" x14ac:dyDescent="0.25">
      <c r="A15" s="91"/>
      <c r="B15" s="68"/>
      <c r="C15" s="71"/>
      <c r="D15" s="66"/>
      <c r="E15" s="66"/>
      <c r="F15" s="42"/>
      <c r="G15" s="238"/>
      <c r="H15" s="238"/>
      <c r="I15" s="31" t="str">
        <f t="shared" si="0"/>
        <v>|</v>
      </c>
    </row>
    <row r="16" spans="1:12" x14ac:dyDescent="0.25">
      <c r="A16" s="91"/>
      <c r="B16" s="68"/>
      <c r="C16" s="71"/>
      <c r="D16" s="66"/>
      <c r="E16" s="66"/>
      <c r="F16" s="42"/>
      <c r="G16" s="238"/>
      <c r="H16" s="238"/>
      <c r="I16" s="31" t="str">
        <f t="shared" si="0"/>
        <v>|</v>
      </c>
    </row>
    <row r="17" spans="1:9" x14ac:dyDescent="0.25">
      <c r="A17" s="91"/>
      <c r="B17" s="68"/>
      <c r="C17" s="71"/>
      <c r="D17" s="66"/>
      <c r="E17" s="66"/>
      <c r="F17" s="42"/>
      <c r="G17" s="238"/>
      <c r="H17" s="238"/>
      <c r="I17" s="31" t="str">
        <f t="shared" si="0"/>
        <v>|</v>
      </c>
    </row>
    <row r="18" spans="1:9" x14ac:dyDescent="0.25">
      <c r="A18" s="91"/>
      <c r="B18" s="68"/>
      <c r="C18" s="71"/>
      <c r="D18" s="66"/>
      <c r="E18" s="66"/>
      <c r="F18" s="42"/>
      <c r="G18" s="238"/>
      <c r="H18" s="238"/>
      <c r="I18" s="31" t="str">
        <f t="shared" si="0"/>
        <v>|</v>
      </c>
    </row>
    <row r="19" spans="1:9" x14ac:dyDescent="0.25">
      <c r="A19" s="91"/>
      <c r="B19" s="68"/>
      <c r="C19" s="71"/>
      <c r="D19" s="66"/>
      <c r="E19" s="66"/>
      <c r="F19" s="42"/>
      <c r="G19" s="238"/>
      <c r="H19" s="238"/>
      <c r="I19" s="31" t="str">
        <f t="shared" si="0"/>
        <v>|</v>
      </c>
    </row>
    <row r="20" spans="1:9" x14ac:dyDescent="0.25">
      <c r="A20" s="91"/>
      <c r="B20" s="68"/>
      <c r="C20" s="71"/>
      <c r="D20" s="66"/>
      <c r="E20" s="66"/>
      <c r="F20" s="42"/>
      <c r="G20" s="238"/>
      <c r="H20" s="238"/>
      <c r="I20" s="31" t="str">
        <f t="shared" si="0"/>
        <v>|</v>
      </c>
    </row>
    <row r="21" spans="1:9" x14ac:dyDescent="0.25">
      <c r="A21" s="91"/>
      <c r="B21" s="68"/>
      <c r="C21" s="71"/>
      <c r="D21" s="66"/>
      <c r="E21" s="66"/>
      <c r="F21" s="42"/>
      <c r="G21" s="238"/>
      <c r="H21" s="238"/>
      <c r="I21" s="31" t="str">
        <f t="shared" si="0"/>
        <v>|</v>
      </c>
    </row>
    <row r="22" spans="1:9" x14ac:dyDescent="0.25">
      <c r="A22" s="91"/>
      <c r="B22" s="68"/>
      <c r="C22" s="71"/>
      <c r="D22" s="66"/>
      <c r="E22" s="66"/>
      <c r="F22" s="42"/>
      <c r="G22" s="238"/>
      <c r="H22" s="238"/>
      <c r="I22" s="31" t="str">
        <f t="shared" si="0"/>
        <v>|</v>
      </c>
    </row>
    <row r="23" spans="1:9" x14ac:dyDescent="0.25">
      <c r="A23" s="91"/>
      <c r="B23" s="68"/>
      <c r="C23" s="71"/>
      <c r="D23" s="66"/>
      <c r="E23" s="66"/>
      <c r="F23" s="42"/>
      <c r="G23" s="238"/>
      <c r="H23" s="238"/>
      <c r="I23" s="31" t="str">
        <f t="shared" si="0"/>
        <v>|</v>
      </c>
    </row>
    <row r="24" spans="1:9" x14ac:dyDescent="0.25">
      <c r="A24" s="91"/>
      <c r="B24" s="68"/>
      <c r="C24" s="71"/>
      <c r="D24" s="66"/>
      <c r="E24" s="66"/>
      <c r="F24" s="42"/>
      <c r="G24" s="238"/>
      <c r="H24" s="238"/>
      <c r="I24" s="31" t="str">
        <f t="shared" si="0"/>
        <v>|</v>
      </c>
    </row>
    <row r="25" spans="1:9" x14ac:dyDescent="0.25">
      <c r="A25" s="91"/>
      <c r="B25" s="68"/>
      <c r="C25" s="71"/>
      <c r="D25" s="66"/>
      <c r="E25" s="66"/>
      <c r="F25" s="42"/>
      <c r="G25" s="238"/>
      <c r="H25" s="238"/>
      <c r="I25" s="31" t="str">
        <f t="shared" si="0"/>
        <v>|</v>
      </c>
    </row>
    <row r="26" spans="1:9" x14ac:dyDescent="0.25">
      <c r="A26" s="91"/>
      <c r="B26" s="68"/>
      <c r="C26" s="71"/>
      <c r="D26" s="66"/>
      <c r="E26" s="66"/>
      <c r="F26" s="42"/>
      <c r="G26" s="238"/>
      <c r="H26" s="238"/>
      <c r="I26" s="31" t="str">
        <f t="shared" si="0"/>
        <v>|</v>
      </c>
    </row>
    <row r="27" spans="1:9" x14ac:dyDescent="0.25">
      <c r="A27" s="91"/>
      <c r="B27" s="68"/>
      <c r="C27" s="71"/>
      <c r="D27" s="66"/>
      <c r="E27" s="66"/>
      <c r="F27" s="42"/>
      <c r="G27" s="238"/>
      <c r="H27" s="238"/>
      <c r="I27" s="31" t="str">
        <f t="shared" si="0"/>
        <v>|</v>
      </c>
    </row>
    <row r="28" spans="1:9" x14ac:dyDescent="0.25">
      <c r="A28" s="91"/>
      <c r="B28" s="68"/>
      <c r="C28" s="71"/>
      <c r="D28" s="66"/>
      <c r="E28" s="66"/>
      <c r="F28" s="42"/>
      <c r="G28" s="238"/>
      <c r="H28" s="238"/>
      <c r="I28" s="31" t="str">
        <f t="shared" si="0"/>
        <v>|</v>
      </c>
    </row>
    <row r="29" spans="1:9" x14ac:dyDescent="0.25">
      <c r="A29" s="91"/>
      <c r="B29" s="68"/>
      <c r="C29" s="71"/>
      <c r="D29" s="66"/>
      <c r="E29" s="66"/>
      <c r="F29" s="42"/>
      <c r="G29" s="238"/>
      <c r="H29" s="238"/>
      <c r="I29" s="31" t="str">
        <f t="shared" si="0"/>
        <v>|</v>
      </c>
    </row>
    <row r="30" spans="1:9" x14ac:dyDescent="0.25">
      <c r="A30" s="91"/>
      <c r="B30" s="68"/>
      <c r="C30" s="71"/>
      <c r="D30" s="66"/>
      <c r="E30" s="66"/>
      <c r="F30" s="42"/>
      <c r="G30" s="238"/>
      <c r="H30" s="238"/>
      <c r="I30" s="31" t="str">
        <f t="shared" si="0"/>
        <v>|</v>
      </c>
    </row>
    <row r="31" spans="1:9" x14ac:dyDescent="0.25">
      <c r="A31" s="91"/>
      <c r="B31" s="68"/>
      <c r="C31" s="71"/>
      <c r="D31" s="66"/>
      <c r="E31" s="66"/>
      <c r="F31" s="42"/>
      <c r="G31" s="238"/>
      <c r="H31" s="238"/>
      <c r="I31" s="31" t="str">
        <f t="shared" si="0"/>
        <v>|</v>
      </c>
    </row>
    <row r="32" spans="1:9" x14ac:dyDescent="0.25">
      <c r="A32" s="91"/>
      <c r="B32" s="68"/>
      <c r="C32" s="71"/>
      <c r="D32" s="66"/>
      <c r="E32" s="66"/>
      <c r="F32" s="42"/>
      <c r="G32" s="238"/>
      <c r="H32" s="238"/>
      <c r="I32" s="31" t="str">
        <f t="shared" si="0"/>
        <v>|</v>
      </c>
    </row>
    <row r="33" spans="1:9" x14ac:dyDescent="0.25">
      <c r="A33" s="91"/>
      <c r="B33" s="68"/>
      <c r="C33" s="71"/>
      <c r="D33" s="66"/>
      <c r="E33" s="66"/>
      <c r="F33" s="42"/>
      <c r="G33" s="238"/>
      <c r="H33" s="238"/>
      <c r="I33" s="31" t="str">
        <f t="shared" si="0"/>
        <v>|</v>
      </c>
    </row>
    <row r="34" spans="1:9" x14ac:dyDescent="0.25">
      <c r="A34" s="91"/>
      <c r="B34" s="68"/>
      <c r="C34" s="71"/>
      <c r="D34" s="66"/>
      <c r="E34" s="66"/>
      <c r="F34" s="42"/>
      <c r="G34" s="238"/>
      <c r="H34" s="238"/>
      <c r="I34" s="31" t="str">
        <f t="shared" si="0"/>
        <v>|</v>
      </c>
    </row>
    <row r="35" spans="1:9" x14ac:dyDescent="0.25">
      <c r="A35" s="91"/>
      <c r="B35" s="68"/>
      <c r="C35" s="71"/>
      <c r="D35" s="66"/>
      <c r="E35" s="66"/>
      <c r="F35" s="42"/>
      <c r="G35" s="238"/>
      <c r="H35" s="238"/>
      <c r="I35" s="31" t="str">
        <f t="shared" ref="I35:I66" si="1">A35&amp;delimiter&amp;D35</f>
        <v>|</v>
      </c>
    </row>
    <row r="36" spans="1:9" x14ac:dyDescent="0.25">
      <c r="A36" s="91"/>
      <c r="B36" s="68"/>
      <c r="C36" s="71"/>
      <c r="D36" s="66"/>
      <c r="E36" s="66"/>
      <c r="F36" s="42"/>
      <c r="G36" s="238"/>
      <c r="H36" s="238"/>
      <c r="I36" s="31" t="str">
        <f t="shared" si="1"/>
        <v>|</v>
      </c>
    </row>
    <row r="37" spans="1:9" x14ac:dyDescent="0.25">
      <c r="A37" s="91"/>
      <c r="B37" s="68"/>
      <c r="C37" s="71"/>
      <c r="D37" s="66"/>
      <c r="E37" s="66"/>
      <c r="F37" s="42"/>
      <c r="G37" s="238"/>
      <c r="H37" s="238"/>
      <c r="I37" s="31" t="str">
        <f t="shared" si="1"/>
        <v>|</v>
      </c>
    </row>
    <row r="38" spans="1:9" x14ac:dyDescent="0.25">
      <c r="A38" s="91"/>
      <c r="B38" s="68"/>
      <c r="C38" s="71"/>
      <c r="D38" s="66"/>
      <c r="E38" s="66"/>
      <c r="F38" s="42"/>
      <c r="G38" s="238"/>
      <c r="H38" s="238"/>
      <c r="I38" s="31" t="str">
        <f t="shared" si="1"/>
        <v>|</v>
      </c>
    </row>
    <row r="39" spans="1:9" x14ac:dyDescent="0.25">
      <c r="A39" s="91"/>
      <c r="B39" s="68"/>
      <c r="C39" s="71"/>
      <c r="D39" s="66"/>
      <c r="E39" s="66"/>
      <c r="F39" s="42"/>
      <c r="G39" s="238"/>
      <c r="H39" s="238"/>
      <c r="I39" s="31" t="str">
        <f t="shared" si="1"/>
        <v>|</v>
      </c>
    </row>
    <row r="40" spans="1:9" x14ac:dyDescent="0.25">
      <c r="A40" s="91"/>
      <c r="B40" s="68"/>
      <c r="C40" s="71"/>
      <c r="D40" s="66"/>
      <c r="E40" s="66"/>
      <c r="F40" s="42"/>
      <c r="G40" s="238"/>
      <c r="H40" s="238"/>
      <c r="I40" s="31" t="str">
        <f t="shared" si="1"/>
        <v>|</v>
      </c>
    </row>
    <row r="41" spans="1:9" x14ac:dyDescent="0.25">
      <c r="A41" s="91"/>
      <c r="B41" s="68"/>
      <c r="C41" s="71"/>
      <c r="D41" s="66"/>
      <c r="E41" s="66"/>
      <c r="F41" s="42"/>
      <c r="G41" s="238"/>
      <c r="H41" s="238"/>
      <c r="I41" s="31" t="str">
        <f t="shared" si="1"/>
        <v>|</v>
      </c>
    </row>
    <row r="42" spans="1:9" x14ac:dyDescent="0.25">
      <c r="A42" s="91"/>
      <c r="B42" s="68"/>
      <c r="C42" s="71"/>
      <c r="D42" s="66"/>
      <c r="E42" s="66"/>
      <c r="F42" s="42"/>
      <c r="G42" s="238"/>
      <c r="H42" s="238"/>
      <c r="I42" s="31" t="str">
        <f t="shared" si="1"/>
        <v>|</v>
      </c>
    </row>
    <row r="43" spans="1:9" x14ac:dyDescent="0.25">
      <c r="A43" s="91"/>
      <c r="B43" s="68"/>
      <c r="C43" s="71"/>
      <c r="D43" s="66"/>
      <c r="E43" s="66"/>
      <c r="F43" s="42"/>
      <c r="G43" s="238"/>
      <c r="H43" s="238"/>
      <c r="I43" s="31" t="str">
        <f t="shared" si="1"/>
        <v>|</v>
      </c>
    </row>
    <row r="44" spans="1:9" x14ac:dyDescent="0.25">
      <c r="A44" s="91"/>
      <c r="B44" s="68"/>
      <c r="C44" s="71"/>
      <c r="D44" s="66"/>
      <c r="E44" s="66"/>
      <c r="F44" s="42"/>
      <c r="G44" s="238"/>
      <c r="H44" s="238"/>
      <c r="I44" s="31" t="str">
        <f t="shared" si="1"/>
        <v>|</v>
      </c>
    </row>
    <row r="45" spans="1:9" x14ac:dyDescent="0.25">
      <c r="A45" s="91"/>
      <c r="B45" s="68"/>
      <c r="C45" s="71"/>
      <c r="D45" s="66"/>
      <c r="E45" s="66"/>
      <c r="F45" s="42"/>
      <c r="G45" s="238"/>
      <c r="H45" s="238"/>
      <c r="I45" s="31" t="str">
        <f t="shared" si="1"/>
        <v>|</v>
      </c>
    </row>
    <row r="46" spans="1:9" x14ac:dyDescent="0.25">
      <c r="A46" s="91"/>
      <c r="B46" s="68"/>
      <c r="C46" s="71"/>
      <c r="D46" s="66"/>
      <c r="E46" s="66"/>
      <c r="F46" s="42"/>
      <c r="G46" s="238"/>
      <c r="H46" s="238"/>
      <c r="I46" s="31" t="str">
        <f t="shared" si="1"/>
        <v>|</v>
      </c>
    </row>
    <row r="47" spans="1:9" x14ac:dyDescent="0.25">
      <c r="A47" s="91"/>
      <c r="B47" s="68"/>
      <c r="C47" s="71"/>
      <c r="D47" s="66"/>
      <c r="E47" s="66"/>
      <c r="F47" s="42"/>
      <c r="G47" s="238"/>
      <c r="H47" s="238"/>
      <c r="I47" s="31" t="str">
        <f t="shared" si="1"/>
        <v>|</v>
      </c>
    </row>
    <row r="48" spans="1:9" x14ac:dyDescent="0.25">
      <c r="A48" s="91"/>
      <c r="B48" s="68"/>
      <c r="C48" s="71"/>
      <c r="D48" s="66"/>
      <c r="E48" s="66"/>
      <c r="F48" s="42"/>
      <c r="G48" s="238"/>
      <c r="H48" s="238"/>
      <c r="I48" s="31" t="str">
        <f t="shared" si="1"/>
        <v>|</v>
      </c>
    </row>
    <row r="49" spans="1:9" x14ac:dyDescent="0.25">
      <c r="A49" s="91"/>
      <c r="B49" s="68"/>
      <c r="C49" s="71"/>
      <c r="D49" s="66"/>
      <c r="E49" s="66"/>
      <c r="F49" s="42"/>
      <c r="G49" s="238"/>
      <c r="H49" s="238"/>
      <c r="I49" s="31" t="str">
        <f t="shared" si="1"/>
        <v>|</v>
      </c>
    </row>
    <row r="50" spans="1:9" x14ac:dyDescent="0.25">
      <c r="A50" s="91"/>
      <c r="B50" s="68"/>
      <c r="C50" s="71"/>
      <c r="D50" s="66"/>
      <c r="E50" s="66"/>
      <c r="F50" s="42"/>
      <c r="G50" s="238"/>
      <c r="H50" s="238"/>
      <c r="I50" s="31" t="str">
        <f t="shared" si="1"/>
        <v>|</v>
      </c>
    </row>
    <row r="51" spans="1:9" x14ac:dyDescent="0.25">
      <c r="A51" s="91"/>
      <c r="B51" s="68"/>
      <c r="C51" s="71"/>
      <c r="D51" s="66"/>
      <c r="E51" s="66"/>
      <c r="F51" s="42"/>
      <c r="G51" s="238"/>
      <c r="H51" s="238"/>
      <c r="I51" s="31" t="str">
        <f t="shared" si="1"/>
        <v>|</v>
      </c>
    </row>
    <row r="52" spans="1:9" x14ac:dyDescent="0.25">
      <c r="A52" s="91"/>
      <c r="B52" s="68"/>
      <c r="C52" s="71"/>
      <c r="D52" s="66"/>
      <c r="E52" s="66"/>
      <c r="F52" s="42"/>
      <c r="G52" s="238"/>
      <c r="H52" s="238"/>
      <c r="I52" s="31" t="str">
        <f t="shared" si="1"/>
        <v>|</v>
      </c>
    </row>
    <row r="53" spans="1:9" x14ac:dyDescent="0.25">
      <c r="A53" s="91"/>
      <c r="B53" s="68"/>
      <c r="C53" s="71"/>
      <c r="D53" s="66"/>
      <c r="E53" s="66"/>
      <c r="F53" s="42"/>
      <c r="G53" s="238"/>
      <c r="H53" s="238"/>
      <c r="I53" s="31" t="str">
        <f t="shared" si="1"/>
        <v>|</v>
      </c>
    </row>
    <row r="54" spans="1:9" x14ac:dyDescent="0.25">
      <c r="A54" s="91"/>
      <c r="B54" s="68"/>
      <c r="C54" s="71"/>
      <c r="D54" s="66"/>
      <c r="E54" s="66"/>
      <c r="F54" s="42"/>
      <c r="G54" s="238"/>
      <c r="H54" s="238"/>
      <c r="I54" s="31" t="str">
        <f t="shared" si="1"/>
        <v>|</v>
      </c>
    </row>
    <row r="55" spans="1:9" x14ac:dyDescent="0.25">
      <c r="A55" s="91"/>
      <c r="B55" s="68"/>
      <c r="C55" s="71"/>
      <c r="D55" s="66"/>
      <c r="E55" s="66"/>
      <c r="F55" s="42"/>
      <c r="G55" s="238"/>
      <c r="H55" s="238"/>
      <c r="I55" s="31" t="str">
        <f t="shared" si="1"/>
        <v>|</v>
      </c>
    </row>
    <row r="56" spans="1:9" x14ac:dyDescent="0.25">
      <c r="A56" s="91"/>
      <c r="B56" s="68"/>
      <c r="C56" s="71"/>
      <c r="D56" s="66"/>
      <c r="E56" s="66"/>
      <c r="F56" s="42"/>
      <c r="G56" s="238"/>
      <c r="H56" s="238"/>
      <c r="I56" s="31" t="str">
        <f t="shared" si="1"/>
        <v>|</v>
      </c>
    </row>
    <row r="57" spans="1:9" x14ac:dyDescent="0.25">
      <c r="A57" s="91"/>
      <c r="B57" s="68"/>
      <c r="C57" s="71"/>
      <c r="D57" s="66"/>
      <c r="E57" s="66"/>
      <c r="F57" s="42"/>
      <c r="G57" s="238"/>
      <c r="H57" s="238"/>
      <c r="I57" s="31" t="str">
        <f t="shared" si="1"/>
        <v>|</v>
      </c>
    </row>
    <row r="58" spans="1:9" x14ac:dyDescent="0.25">
      <c r="A58" s="91"/>
      <c r="B58" s="68"/>
      <c r="C58" s="71"/>
      <c r="D58" s="66"/>
      <c r="E58" s="66"/>
      <c r="F58" s="42"/>
      <c r="G58" s="238"/>
      <c r="H58" s="238"/>
      <c r="I58" s="31" t="str">
        <f t="shared" si="1"/>
        <v>|</v>
      </c>
    </row>
    <row r="59" spans="1:9" x14ac:dyDescent="0.25">
      <c r="A59" s="91"/>
      <c r="B59" s="68"/>
      <c r="C59" s="71"/>
      <c r="D59" s="66"/>
      <c r="E59" s="66"/>
      <c r="F59" s="42"/>
      <c r="G59" s="238"/>
      <c r="H59" s="238"/>
      <c r="I59" s="31" t="str">
        <f t="shared" si="1"/>
        <v>|</v>
      </c>
    </row>
    <row r="60" spans="1:9" x14ac:dyDescent="0.25">
      <c r="A60" s="91"/>
      <c r="B60" s="68"/>
      <c r="C60" s="71"/>
      <c r="D60" s="66"/>
      <c r="E60" s="66"/>
      <c r="F60" s="42"/>
      <c r="G60" s="238"/>
      <c r="H60" s="238"/>
      <c r="I60" s="31" t="str">
        <f t="shared" si="1"/>
        <v>|</v>
      </c>
    </row>
    <row r="61" spans="1:9" x14ac:dyDescent="0.25">
      <c r="A61" s="91"/>
      <c r="B61" s="68"/>
      <c r="C61" s="71"/>
      <c r="D61" s="66"/>
      <c r="E61" s="66"/>
      <c r="F61" s="42"/>
      <c r="G61" s="238"/>
      <c r="H61" s="238"/>
      <c r="I61" s="31" t="str">
        <f t="shared" si="1"/>
        <v>|</v>
      </c>
    </row>
    <row r="62" spans="1:9" x14ac:dyDescent="0.25">
      <c r="A62" s="91"/>
      <c r="B62" s="68"/>
      <c r="C62" s="71"/>
      <c r="D62" s="66"/>
      <c r="E62" s="66"/>
      <c r="F62" s="42"/>
      <c r="G62" s="238"/>
      <c r="H62" s="238"/>
      <c r="I62" s="31" t="str">
        <f t="shared" si="1"/>
        <v>|</v>
      </c>
    </row>
    <row r="63" spans="1:9" x14ac:dyDescent="0.25">
      <c r="A63" s="91"/>
      <c r="B63" s="68"/>
      <c r="C63" s="71"/>
      <c r="D63" s="66"/>
      <c r="E63" s="66"/>
      <c r="F63" s="42"/>
      <c r="G63" s="238"/>
      <c r="H63" s="238"/>
      <c r="I63" s="31" t="str">
        <f t="shared" si="1"/>
        <v>|</v>
      </c>
    </row>
    <row r="64" spans="1:9" x14ac:dyDescent="0.25">
      <c r="A64" s="91"/>
      <c r="B64" s="68"/>
      <c r="C64" s="71"/>
      <c r="D64" s="66"/>
      <c r="E64" s="66"/>
      <c r="F64" s="42"/>
      <c r="G64" s="238"/>
      <c r="H64" s="238"/>
      <c r="I64" s="31" t="str">
        <f t="shared" si="1"/>
        <v>|</v>
      </c>
    </row>
    <row r="65" spans="1:9" x14ac:dyDescent="0.25">
      <c r="A65" s="91"/>
      <c r="B65" s="68"/>
      <c r="C65" s="71"/>
      <c r="D65" s="66"/>
      <c r="E65" s="66"/>
      <c r="F65" s="42"/>
      <c r="G65" s="238"/>
      <c r="H65" s="238"/>
      <c r="I65" s="31" t="str">
        <f t="shared" si="1"/>
        <v>|</v>
      </c>
    </row>
    <row r="66" spans="1:9" x14ac:dyDescent="0.25">
      <c r="A66" s="91"/>
      <c r="B66" s="68"/>
      <c r="C66" s="71"/>
      <c r="D66" s="66"/>
      <c r="E66" s="66"/>
      <c r="F66" s="42"/>
      <c r="G66" s="238"/>
      <c r="H66" s="238"/>
      <c r="I66" s="31" t="str">
        <f t="shared" si="1"/>
        <v>|</v>
      </c>
    </row>
    <row r="67" spans="1:9" x14ac:dyDescent="0.25">
      <c r="A67" s="91"/>
      <c r="B67" s="68"/>
      <c r="C67" s="71"/>
      <c r="D67" s="66"/>
      <c r="E67" s="66"/>
      <c r="F67" s="42"/>
      <c r="G67" s="238"/>
      <c r="H67" s="238"/>
      <c r="I67" s="31" t="str">
        <f t="shared" ref="I67:I98" si="2">A67&amp;delimiter&amp;D67</f>
        <v>|</v>
      </c>
    </row>
    <row r="68" spans="1:9" x14ac:dyDescent="0.25">
      <c r="A68" s="91"/>
      <c r="B68" s="68"/>
      <c r="C68" s="71"/>
      <c r="D68" s="66"/>
      <c r="E68" s="66"/>
      <c r="F68" s="42"/>
      <c r="G68" s="238"/>
      <c r="H68" s="238"/>
      <c r="I68" s="31" t="str">
        <f t="shared" si="2"/>
        <v>|</v>
      </c>
    </row>
    <row r="69" spans="1:9" x14ac:dyDescent="0.25">
      <c r="A69" s="91"/>
      <c r="B69" s="68"/>
      <c r="C69" s="71"/>
      <c r="D69" s="66"/>
      <c r="E69" s="66"/>
      <c r="F69" s="42"/>
      <c r="G69" s="238"/>
      <c r="H69" s="238"/>
      <c r="I69" s="31" t="str">
        <f t="shared" si="2"/>
        <v>|</v>
      </c>
    </row>
    <row r="70" spans="1:9" x14ac:dyDescent="0.25">
      <c r="A70" s="91"/>
      <c r="B70" s="68"/>
      <c r="C70" s="71"/>
      <c r="D70" s="66"/>
      <c r="E70" s="66"/>
      <c r="F70" s="42"/>
      <c r="G70" s="238"/>
      <c r="H70" s="238"/>
      <c r="I70" s="31" t="str">
        <f t="shared" si="2"/>
        <v>|</v>
      </c>
    </row>
    <row r="71" spans="1:9" x14ac:dyDescent="0.25">
      <c r="A71" s="91"/>
      <c r="B71" s="68"/>
      <c r="C71" s="71"/>
      <c r="D71" s="66"/>
      <c r="E71" s="66"/>
      <c r="F71" s="42"/>
      <c r="G71" s="238"/>
      <c r="H71" s="238"/>
      <c r="I71" s="31" t="str">
        <f t="shared" si="2"/>
        <v>|</v>
      </c>
    </row>
    <row r="72" spans="1:9" x14ac:dyDescent="0.25">
      <c r="A72" s="91"/>
      <c r="B72" s="68"/>
      <c r="C72" s="71"/>
      <c r="D72" s="66"/>
      <c r="E72" s="66"/>
      <c r="F72" s="42"/>
      <c r="G72" s="238"/>
      <c r="H72" s="238"/>
      <c r="I72" s="31" t="str">
        <f t="shared" si="2"/>
        <v>|</v>
      </c>
    </row>
    <row r="73" spans="1:9" x14ac:dyDescent="0.25">
      <c r="A73" s="91"/>
      <c r="B73" s="68"/>
      <c r="C73" s="71"/>
      <c r="D73" s="66"/>
      <c r="E73" s="66"/>
      <c r="F73" s="42"/>
      <c r="G73" s="238"/>
      <c r="H73" s="238"/>
      <c r="I73" s="31" t="str">
        <f t="shared" si="2"/>
        <v>|</v>
      </c>
    </row>
    <row r="74" spans="1:9" x14ac:dyDescent="0.25">
      <c r="A74" s="91"/>
      <c r="B74" s="68"/>
      <c r="C74" s="71"/>
      <c r="D74" s="66"/>
      <c r="E74" s="66"/>
      <c r="F74" s="42"/>
      <c r="G74" s="238"/>
      <c r="H74" s="238"/>
      <c r="I74" s="31" t="str">
        <f t="shared" si="2"/>
        <v>|</v>
      </c>
    </row>
    <row r="75" spans="1:9" x14ac:dyDescent="0.25">
      <c r="A75" s="91"/>
      <c r="B75" s="68"/>
      <c r="C75" s="71"/>
      <c r="D75" s="66"/>
      <c r="E75" s="66"/>
      <c r="F75" s="42"/>
      <c r="G75" s="238"/>
      <c r="H75" s="238"/>
      <c r="I75" s="31" t="str">
        <f t="shared" si="2"/>
        <v>|</v>
      </c>
    </row>
    <row r="76" spans="1:9" x14ac:dyDescent="0.25">
      <c r="A76" s="91"/>
      <c r="B76" s="68"/>
      <c r="C76" s="71"/>
      <c r="D76" s="66"/>
      <c r="E76" s="66"/>
      <c r="F76" s="42"/>
      <c r="G76" s="238"/>
      <c r="H76" s="238"/>
      <c r="I76" s="31" t="str">
        <f t="shared" si="2"/>
        <v>|</v>
      </c>
    </row>
    <row r="77" spans="1:9" x14ac:dyDescent="0.25">
      <c r="A77" s="91"/>
      <c r="B77" s="68"/>
      <c r="C77" s="71"/>
      <c r="D77" s="66"/>
      <c r="E77" s="66"/>
      <c r="F77" s="42"/>
      <c r="G77" s="238"/>
      <c r="H77" s="238"/>
      <c r="I77" s="31" t="str">
        <f t="shared" si="2"/>
        <v>|</v>
      </c>
    </row>
    <row r="78" spans="1:9" x14ac:dyDescent="0.25">
      <c r="A78" s="91"/>
      <c r="B78" s="68"/>
      <c r="C78" s="71"/>
      <c r="D78" s="66"/>
      <c r="E78" s="66"/>
      <c r="F78" s="42"/>
      <c r="G78" s="238"/>
      <c r="H78" s="238"/>
      <c r="I78" s="31" t="str">
        <f t="shared" si="2"/>
        <v>|</v>
      </c>
    </row>
    <row r="79" spans="1:9" x14ac:dyDescent="0.25">
      <c r="A79" s="91"/>
      <c r="B79" s="68"/>
      <c r="C79" s="71"/>
      <c r="D79" s="66"/>
      <c r="E79" s="66"/>
      <c r="F79" s="42"/>
      <c r="G79" s="238"/>
      <c r="H79" s="238"/>
      <c r="I79" s="31" t="str">
        <f t="shared" si="2"/>
        <v>|</v>
      </c>
    </row>
    <row r="80" spans="1:9" x14ac:dyDescent="0.25">
      <c r="A80" s="91"/>
      <c r="B80" s="68"/>
      <c r="C80" s="71"/>
      <c r="D80" s="66"/>
      <c r="E80" s="66"/>
      <c r="F80" s="42"/>
      <c r="G80" s="238"/>
      <c r="H80" s="238"/>
      <c r="I80" s="31" t="str">
        <f t="shared" si="2"/>
        <v>|</v>
      </c>
    </row>
    <row r="81" spans="1:9" x14ac:dyDescent="0.25">
      <c r="A81" s="91"/>
      <c r="B81" s="68"/>
      <c r="C81" s="71"/>
      <c r="D81" s="66"/>
      <c r="E81" s="66"/>
      <c r="F81" s="42"/>
      <c r="G81" s="238"/>
      <c r="H81" s="238"/>
      <c r="I81" s="31" t="str">
        <f t="shared" si="2"/>
        <v>|</v>
      </c>
    </row>
    <row r="82" spans="1:9" x14ac:dyDescent="0.25">
      <c r="A82" s="91"/>
      <c r="B82" s="68"/>
      <c r="C82" s="71"/>
      <c r="D82" s="66"/>
      <c r="E82" s="66"/>
      <c r="F82" s="42"/>
      <c r="G82" s="238"/>
      <c r="H82" s="238"/>
      <c r="I82" s="31" t="str">
        <f t="shared" si="2"/>
        <v>|</v>
      </c>
    </row>
    <row r="83" spans="1:9" x14ac:dyDescent="0.25">
      <c r="A83" s="91"/>
      <c r="B83" s="68"/>
      <c r="C83" s="71"/>
      <c r="D83" s="66"/>
      <c r="E83" s="66"/>
      <c r="F83" s="42"/>
      <c r="G83" s="238"/>
      <c r="H83" s="238"/>
      <c r="I83" s="31" t="str">
        <f t="shared" si="2"/>
        <v>|</v>
      </c>
    </row>
    <row r="84" spans="1:9" x14ac:dyDescent="0.25">
      <c r="A84" s="91"/>
      <c r="B84" s="68"/>
      <c r="C84" s="71"/>
      <c r="D84" s="66"/>
      <c r="E84" s="66"/>
      <c r="F84" s="42"/>
      <c r="G84" s="238"/>
      <c r="H84" s="238"/>
      <c r="I84" s="31" t="str">
        <f t="shared" si="2"/>
        <v>|</v>
      </c>
    </row>
    <row r="85" spans="1:9" x14ac:dyDescent="0.25">
      <c r="A85" s="91"/>
      <c r="B85" s="68"/>
      <c r="C85" s="71"/>
      <c r="D85" s="66"/>
      <c r="E85" s="66"/>
      <c r="F85" s="42"/>
      <c r="G85" s="238"/>
      <c r="H85" s="238"/>
      <c r="I85" s="31" t="str">
        <f t="shared" si="2"/>
        <v>|</v>
      </c>
    </row>
    <row r="86" spans="1:9" x14ac:dyDescent="0.25">
      <c r="A86" s="91"/>
      <c r="B86" s="68"/>
      <c r="C86" s="71"/>
      <c r="D86" s="66"/>
      <c r="E86" s="66"/>
      <c r="F86" s="42"/>
      <c r="G86" s="238"/>
      <c r="H86" s="238"/>
      <c r="I86" s="31" t="str">
        <f t="shared" si="2"/>
        <v>|</v>
      </c>
    </row>
    <row r="87" spans="1:9" x14ac:dyDescent="0.25">
      <c r="A87" s="91"/>
      <c r="B87" s="68"/>
      <c r="C87" s="71"/>
      <c r="D87" s="66"/>
      <c r="E87" s="66"/>
      <c r="F87" s="42"/>
      <c r="G87" s="238"/>
      <c r="H87" s="238"/>
      <c r="I87" s="31" t="str">
        <f t="shared" si="2"/>
        <v>|</v>
      </c>
    </row>
    <row r="88" spans="1:9" x14ac:dyDescent="0.25">
      <c r="A88" s="91"/>
      <c r="B88" s="68"/>
      <c r="C88" s="71"/>
      <c r="D88" s="66"/>
      <c r="E88" s="66"/>
      <c r="F88" s="42"/>
      <c r="G88" s="238"/>
      <c r="H88" s="238"/>
      <c r="I88" s="31" t="str">
        <f t="shared" si="2"/>
        <v>|</v>
      </c>
    </row>
    <row r="89" spans="1:9" x14ac:dyDescent="0.25">
      <c r="A89" s="91"/>
      <c r="B89" s="68"/>
      <c r="C89" s="71"/>
      <c r="D89" s="66"/>
      <c r="E89" s="66"/>
      <c r="F89" s="42"/>
      <c r="G89" s="238"/>
      <c r="H89" s="238"/>
      <c r="I89" s="31" t="str">
        <f t="shared" si="2"/>
        <v>|</v>
      </c>
    </row>
    <row r="90" spans="1:9" x14ac:dyDescent="0.25">
      <c r="A90" s="91"/>
      <c r="B90" s="68"/>
      <c r="C90" s="71"/>
      <c r="D90" s="66"/>
      <c r="E90" s="66"/>
      <c r="F90" s="42"/>
      <c r="G90" s="238"/>
      <c r="H90" s="238"/>
      <c r="I90" s="31" t="str">
        <f t="shared" si="2"/>
        <v>|</v>
      </c>
    </row>
    <row r="91" spans="1:9" x14ac:dyDescent="0.25">
      <c r="A91" s="91"/>
      <c r="B91" s="68"/>
      <c r="C91" s="71"/>
      <c r="D91" s="66"/>
      <c r="E91" s="66"/>
      <c r="F91" s="42"/>
      <c r="G91" s="238"/>
      <c r="H91" s="238"/>
      <c r="I91" s="31" t="str">
        <f t="shared" si="2"/>
        <v>|</v>
      </c>
    </row>
    <row r="92" spans="1:9" x14ac:dyDescent="0.25">
      <c r="A92" s="91"/>
      <c r="B92" s="68"/>
      <c r="C92" s="71"/>
      <c r="D92" s="66"/>
      <c r="E92" s="66"/>
      <c r="F92" s="42"/>
      <c r="G92" s="238"/>
      <c r="H92" s="238"/>
      <c r="I92" s="31" t="str">
        <f t="shared" si="2"/>
        <v>|</v>
      </c>
    </row>
    <row r="93" spans="1:9" x14ac:dyDescent="0.25">
      <c r="A93" s="91"/>
      <c r="B93" s="68"/>
      <c r="C93" s="71"/>
      <c r="D93" s="66"/>
      <c r="E93" s="66"/>
      <c r="F93" s="42"/>
      <c r="G93" s="238"/>
      <c r="H93" s="238"/>
      <c r="I93" s="31" t="str">
        <f t="shared" si="2"/>
        <v>|</v>
      </c>
    </row>
    <row r="94" spans="1:9" x14ac:dyDescent="0.25">
      <c r="A94" s="91"/>
      <c r="B94" s="68"/>
      <c r="C94" s="71"/>
      <c r="D94" s="66"/>
      <c r="E94" s="66"/>
      <c r="F94" s="42"/>
      <c r="G94" s="238"/>
      <c r="H94" s="238"/>
      <c r="I94" s="31" t="str">
        <f t="shared" si="2"/>
        <v>|</v>
      </c>
    </row>
    <row r="95" spans="1:9" x14ac:dyDescent="0.25">
      <c r="A95" s="91"/>
      <c r="B95" s="68"/>
      <c r="C95" s="71"/>
      <c r="D95" s="66"/>
      <c r="E95" s="66"/>
      <c r="F95" s="42"/>
      <c r="G95" s="238"/>
      <c r="H95" s="238"/>
      <c r="I95" s="31" t="str">
        <f t="shared" si="2"/>
        <v>|</v>
      </c>
    </row>
    <row r="96" spans="1:9" x14ac:dyDescent="0.25">
      <c r="A96" s="91"/>
      <c r="B96" s="68"/>
      <c r="C96" s="71"/>
      <c r="D96" s="66"/>
      <c r="E96" s="66"/>
      <c r="F96" s="42"/>
      <c r="G96" s="238"/>
      <c r="H96" s="238"/>
      <c r="I96" s="31" t="str">
        <f t="shared" si="2"/>
        <v>|</v>
      </c>
    </row>
    <row r="97" spans="1:9" x14ac:dyDescent="0.25">
      <c r="A97" s="91"/>
      <c r="B97" s="68"/>
      <c r="C97" s="71"/>
      <c r="D97" s="66"/>
      <c r="E97" s="66"/>
      <c r="F97" s="42"/>
      <c r="G97" s="238"/>
      <c r="H97" s="238"/>
      <c r="I97" s="31" t="str">
        <f t="shared" si="2"/>
        <v>|</v>
      </c>
    </row>
    <row r="98" spans="1:9" x14ac:dyDescent="0.25">
      <c r="A98" s="91"/>
      <c r="B98" s="68"/>
      <c r="C98" s="71"/>
      <c r="D98" s="66"/>
      <c r="E98" s="66"/>
      <c r="F98" s="42"/>
      <c r="G98" s="238"/>
      <c r="H98" s="238"/>
      <c r="I98" s="31" t="str">
        <f t="shared" si="2"/>
        <v>|</v>
      </c>
    </row>
    <row r="99" spans="1:9" x14ac:dyDescent="0.25">
      <c r="A99" s="91"/>
      <c r="B99" s="68"/>
      <c r="C99" s="71"/>
      <c r="D99" s="66"/>
      <c r="E99" s="66"/>
      <c r="F99" s="42"/>
      <c r="G99" s="238"/>
      <c r="H99" s="238"/>
      <c r="I99" s="31" t="str">
        <f t="shared" ref="I99:I130" si="3">A99&amp;delimiter&amp;D99</f>
        <v>|</v>
      </c>
    </row>
    <row r="100" spans="1:9" x14ac:dyDescent="0.25">
      <c r="A100" s="91"/>
      <c r="B100" s="68"/>
      <c r="C100" s="71"/>
      <c r="D100" s="66"/>
      <c r="E100" s="66"/>
      <c r="F100" s="42"/>
      <c r="G100" s="238"/>
      <c r="H100" s="238"/>
      <c r="I100" s="31" t="str">
        <f t="shared" si="3"/>
        <v>|</v>
      </c>
    </row>
    <row r="101" spans="1:9" x14ac:dyDescent="0.25">
      <c r="A101" s="91"/>
      <c r="B101" s="68"/>
      <c r="C101" s="71"/>
      <c r="D101" s="66"/>
      <c r="E101" s="66"/>
      <c r="F101" s="42"/>
      <c r="G101" s="238"/>
      <c r="H101" s="238"/>
      <c r="I101" s="31" t="str">
        <f t="shared" si="3"/>
        <v>|</v>
      </c>
    </row>
    <row r="102" spans="1:9" x14ac:dyDescent="0.25">
      <c r="A102" s="91"/>
      <c r="B102" s="68"/>
      <c r="C102" s="71"/>
      <c r="D102" s="66"/>
      <c r="E102" s="66"/>
      <c r="F102" s="42"/>
      <c r="G102" s="238"/>
      <c r="H102" s="238"/>
      <c r="I102" s="31" t="str">
        <f t="shared" si="3"/>
        <v>|</v>
      </c>
    </row>
    <row r="103" spans="1:9" x14ac:dyDescent="0.25">
      <c r="A103" s="91"/>
      <c r="B103" s="68"/>
      <c r="C103" s="71"/>
      <c r="D103" s="66"/>
      <c r="E103" s="66"/>
      <c r="F103" s="42"/>
      <c r="G103" s="238"/>
      <c r="H103" s="238"/>
      <c r="I103" s="31" t="str">
        <f t="shared" si="3"/>
        <v>|</v>
      </c>
    </row>
    <row r="104" spans="1:9" x14ac:dyDescent="0.25">
      <c r="A104" s="91"/>
      <c r="B104" s="68"/>
      <c r="C104" s="71"/>
      <c r="D104" s="66"/>
      <c r="E104" s="66"/>
      <c r="F104" s="42"/>
      <c r="G104" s="238"/>
      <c r="H104" s="238"/>
      <c r="I104" s="31" t="str">
        <f t="shared" si="3"/>
        <v>|</v>
      </c>
    </row>
    <row r="105" spans="1:9" x14ac:dyDescent="0.25">
      <c r="A105" s="91"/>
      <c r="B105" s="68"/>
      <c r="C105" s="71"/>
      <c r="D105" s="66"/>
      <c r="E105" s="66"/>
      <c r="F105" s="42"/>
      <c r="G105" s="238"/>
      <c r="H105" s="238"/>
      <c r="I105" s="31" t="str">
        <f t="shared" si="3"/>
        <v>|</v>
      </c>
    </row>
    <row r="106" spans="1:9" x14ac:dyDescent="0.25">
      <c r="A106" s="91"/>
      <c r="B106" s="68"/>
      <c r="C106" s="71"/>
      <c r="D106" s="66"/>
      <c r="E106" s="66"/>
      <c r="F106" s="42"/>
      <c r="G106" s="238"/>
      <c r="H106" s="238"/>
      <c r="I106" s="31" t="str">
        <f t="shared" si="3"/>
        <v>|</v>
      </c>
    </row>
    <row r="107" spans="1:9" x14ac:dyDescent="0.25">
      <c r="A107" s="91"/>
      <c r="B107" s="68"/>
      <c r="C107" s="71"/>
      <c r="D107" s="66"/>
      <c r="E107" s="66"/>
      <c r="F107" s="42"/>
      <c r="G107" s="238"/>
      <c r="H107" s="238"/>
      <c r="I107" s="31" t="str">
        <f t="shared" si="3"/>
        <v>|</v>
      </c>
    </row>
    <row r="108" spans="1:9" x14ac:dyDescent="0.25">
      <c r="A108" s="91"/>
      <c r="B108" s="68"/>
      <c r="C108" s="71"/>
      <c r="D108" s="66"/>
      <c r="E108" s="66"/>
      <c r="F108" s="42"/>
      <c r="G108" s="238"/>
      <c r="H108" s="238"/>
      <c r="I108" s="31" t="str">
        <f t="shared" si="3"/>
        <v>|</v>
      </c>
    </row>
    <row r="109" spans="1:9" x14ac:dyDescent="0.25">
      <c r="A109" s="91"/>
      <c r="B109" s="68"/>
      <c r="C109" s="71"/>
      <c r="D109" s="66"/>
      <c r="E109" s="66"/>
      <c r="F109" s="42"/>
      <c r="G109" s="238"/>
      <c r="H109" s="238"/>
      <c r="I109" s="31" t="str">
        <f t="shared" si="3"/>
        <v>|</v>
      </c>
    </row>
    <row r="110" spans="1:9" x14ac:dyDescent="0.25">
      <c r="A110" s="91"/>
      <c r="B110" s="68"/>
      <c r="C110" s="71"/>
      <c r="D110" s="66"/>
      <c r="E110" s="66"/>
      <c r="F110" s="42"/>
      <c r="G110" s="238"/>
      <c r="H110" s="238"/>
      <c r="I110" s="31" t="str">
        <f t="shared" si="3"/>
        <v>|</v>
      </c>
    </row>
    <row r="111" spans="1:9" x14ac:dyDescent="0.25">
      <c r="A111" s="91"/>
      <c r="B111" s="68"/>
      <c r="C111" s="71"/>
      <c r="D111" s="66"/>
      <c r="E111" s="66"/>
      <c r="F111" s="42"/>
      <c r="G111" s="238"/>
      <c r="H111" s="238"/>
      <c r="I111" s="31" t="str">
        <f t="shared" si="3"/>
        <v>|</v>
      </c>
    </row>
    <row r="112" spans="1:9" x14ac:dyDescent="0.25">
      <c r="A112" s="91"/>
      <c r="B112" s="68"/>
      <c r="C112" s="71"/>
      <c r="D112" s="66"/>
      <c r="E112" s="66"/>
      <c r="F112" s="42"/>
      <c r="G112" s="238"/>
      <c r="H112" s="238"/>
      <c r="I112" s="31" t="str">
        <f t="shared" si="3"/>
        <v>|</v>
      </c>
    </row>
    <row r="113" spans="1:9" x14ac:dyDescent="0.25">
      <c r="A113" s="91"/>
      <c r="B113" s="68"/>
      <c r="C113" s="71"/>
      <c r="D113" s="66"/>
      <c r="E113" s="66"/>
      <c r="F113" s="42"/>
      <c r="G113" s="238"/>
      <c r="H113" s="238"/>
      <c r="I113" s="31" t="str">
        <f t="shared" si="3"/>
        <v>|</v>
      </c>
    </row>
    <row r="114" spans="1:9" x14ac:dyDescent="0.25">
      <c r="A114" s="91"/>
      <c r="B114" s="68"/>
      <c r="C114" s="71"/>
      <c r="D114" s="66"/>
      <c r="E114" s="66"/>
      <c r="F114" s="42"/>
      <c r="G114" s="238"/>
      <c r="H114" s="238"/>
      <c r="I114" s="31" t="str">
        <f t="shared" si="3"/>
        <v>|</v>
      </c>
    </row>
    <row r="115" spans="1:9" x14ac:dyDescent="0.25">
      <c r="A115" s="91"/>
      <c r="B115" s="68"/>
      <c r="C115" s="71"/>
      <c r="D115" s="66"/>
      <c r="E115" s="66"/>
      <c r="F115" s="42"/>
      <c r="G115" s="238"/>
      <c r="H115" s="238"/>
      <c r="I115" s="31" t="str">
        <f t="shared" si="3"/>
        <v>|</v>
      </c>
    </row>
    <row r="116" spans="1:9" x14ac:dyDescent="0.25">
      <c r="A116" s="91"/>
      <c r="B116" s="68"/>
      <c r="C116" s="71"/>
      <c r="D116" s="66"/>
      <c r="E116" s="66"/>
      <c r="F116" s="42"/>
      <c r="G116" s="238"/>
      <c r="H116" s="238"/>
      <c r="I116" s="31" t="str">
        <f t="shared" si="3"/>
        <v>|</v>
      </c>
    </row>
    <row r="117" spans="1:9" x14ac:dyDescent="0.25">
      <c r="A117" s="91"/>
      <c r="B117" s="68"/>
      <c r="C117" s="71"/>
      <c r="D117" s="66"/>
      <c r="E117" s="66"/>
      <c r="F117" s="42"/>
      <c r="G117" s="238"/>
      <c r="H117" s="238"/>
      <c r="I117" s="31" t="str">
        <f t="shared" si="3"/>
        <v>|</v>
      </c>
    </row>
    <row r="118" spans="1:9" x14ac:dyDescent="0.25">
      <c r="A118" s="91"/>
      <c r="B118" s="68"/>
      <c r="C118" s="71"/>
      <c r="D118" s="66"/>
      <c r="E118" s="66"/>
      <c r="F118" s="42"/>
      <c r="G118" s="238"/>
      <c r="H118" s="238"/>
      <c r="I118" s="31" t="str">
        <f t="shared" si="3"/>
        <v>|</v>
      </c>
    </row>
    <row r="119" spans="1:9" x14ac:dyDescent="0.25">
      <c r="A119" s="91"/>
      <c r="B119" s="68"/>
      <c r="C119" s="71"/>
      <c r="D119" s="66"/>
      <c r="E119" s="66"/>
      <c r="F119" s="42"/>
      <c r="G119" s="238"/>
      <c r="H119" s="238"/>
      <c r="I119" s="31" t="str">
        <f t="shared" si="3"/>
        <v>|</v>
      </c>
    </row>
    <row r="120" spans="1:9" x14ac:dyDescent="0.25">
      <c r="A120" s="91"/>
      <c r="B120" s="68"/>
      <c r="C120" s="71"/>
      <c r="D120" s="66"/>
      <c r="E120" s="66"/>
      <c r="F120" s="42"/>
      <c r="G120" s="238"/>
      <c r="H120" s="238"/>
      <c r="I120" s="31" t="str">
        <f t="shared" si="3"/>
        <v>|</v>
      </c>
    </row>
    <row r="121" spans="1:9" x14ac:dyDescent="0.25">
      <c r="A121" s="91"/>
      <c r="B121" s="68"/>
      <c r="C121" s="71"/>
      <c r="D121" s="66"/>
      <c r="E121" s="66"/>
      <c r="F121" s="42"/>
      <c r="G121" s="238"/>
      <c r="H121" s="238"/>
      <c r="I121" s="31" t="str">
        <f t="shared" si="3"/>
        <v>|</v>
      </c>
    </row>
    <row r="122" spans="1:9" x14ac:dyDescent="0.25">
      <c r="A122" s="91"/>
      <c r="B122" s="68"/>
      <c r="C122" s="71"/>
      <c r="D122" s="66"/>
      <c r="E122" s="66"/>
      <c r="F122" s="42"/>
      <c r="G122" s="238"/>
      <c r="H122" s="238"/>
      <c r="I122" s="31" t="str">
        <f t="shared" si="3"/>
        <v>|</v>
      </c>
    </row>
    <row r="123" spans="1:9" x14ac:dyDescent="0.25">
      <c r="A123" s="91"/>
      <c r="B123" s="68"/>
      <c r="C123" s="71"/>
      <c r="D123" s="66"/>
      <c r="E123" s="66"/>
      <c r="F123" s="42"/>
      <c r="G123" s="238"/>
      <c r="H123" s="238"/>
      <c r="I123" s="31" t="str">
        <f t="shared" si="3"/>
        <v>|</v>
      </c>
    </row>
    <row r="124" spans="1:9" x14ac:dyDescent="0.25">
      <c r="A124" s="91"/>
      <c r="B124" s="68"/>
      <c r="C124" s="71"/>
      <c r="D124" s="66"/>
      <c r="E124" s="66"/>
      <c r="F124" s="42"/>
      <c r="G124" s="238"/>
      <c r="H124" s="238"/>
      <c r="I124" s="31" t="str">
        <f t="shared" si="3"/>
        <v>|</v>
      </c>
    </row>
    <row r="125" spans="1:9" x14ac:dyDescent="0.25">
      <c r="A125" s="91"/>
      <c r="B125" s="68"/>
      <c r="C125" s="71"/>
      <c r="D125" s="66"/>
      <c r="E125" s="66"/>
      <c r="F125" s="42"/>
      <c r="G125" s="238"/>
      <c r="H125" s="238"/>
      <c r="I125" s="31" t="str">
        <f t="shared" si="3"/>
        <v>|</v>
      </c>
    </row>
    <row r="126" spans="1:9" x14ac:dyDescent="0.25">
      <c r="A126" s="91"/>
      <c r="B126" s="68"/>
      <c r="C126" s="71"/>
      <c r="D126" s="66"/>
      <c r="E126" s="66"/>
      <c r="F126" s="42"/>
      <c r="G126" s="238"/>
      <c r="H126" s="238"/>
      <c r="I126" s="31" t="str">
        <f t="shared" si="3"/>
        <v>|</v>
      </c>
    </row>
    <row r="127" spans="1:9" x14ac:dyDescent="0.25">
      <c r="A127" s="91"/>
      <c r="B127" s="68"/>
      <c r="C127" s="71"/>
      <c r="D127" s="66"/>
      <c r="E127" s="66"/>
      <c r="F127" s="42"/>
      <c r="G127" s="238"/>
      <c r="H127" s="238"/>
      <c r="I127" s="31" t="str">
        <f t="shared" si="3"/>
        <v>|</v>
      </c>
    </row>
    <row r="128" spans="1:9" x14ac:dyDescent="0.25">
      <c r="A128" s="91"/>
      <c r="B128" s="68"/>
      <c r="C128" s="71"/>
      <c r="D128" s="66"/>
      <c r="E128" s="66"/>
      <c r="F128" s="42"/>
      <c r="G128" s="238"/>
      <c r="H128" s="238"/>
      <c r="I128" s="31" t="str">
        <f t="shared" si="3"/>
        <v>|</v>
      </c>
    </row>
    <row r="129" spans="1:9" x14ac:dyDescent="0.25">
      <c r="A129" s="91"/>
      <c r="B129" s="68"/>
      <c r="C129" s="71"/>
      <c r="D129" s="66"/>
      <c r="E129" s="66"/>
      <c r="F129" s="42"/>
      <c r="G129" s="238"/>
      <c r="H129" s="238"/>
      <c r="I129" s="31" t="str">
        <f t="shared" si="3"/>
        <v>|</v>
      </c>
    </row>
    <row r="130" spans="1:9" x14ac:dyDescent="0.25">
      <c r="A130" s="91"/>
      <c r="B130" s="68"/>
      <c r="C130" s="71"/>
      <c r="D130" s="66"/>
      <c r="E130" s="66"/>
      <c r="F130" s="42"/>
      <c r="G130" s="238"/>
      <c r="H130" s="238"/>
      <c r="I130" s="31" t="str">
        <f t="shared" si="3"/>
        <v>|</v>
      </c>
    </row>
    <row r="131" spans="1:9" x14ac:dyDescent="0.25">
      <c r="A131" s="91"/>
      <c r="B131" s="68"/>
      <c r="C131" s="71"/>
      <c r="D131" s="66"/>
      <c r="E131" s="66"/>
      <c r="F131" s="42"/>
      <c r="G131" s="238"/>
      <c r="H131" s="238"/>
      <c r="I131" s="31" t="str">
        <f t="shared" ref="I131:I162" si="4">A131&amp;delimiter&amp;D131</f>
        <v>|</v>
      </c>
    </row>
    <row r="132" spans="1:9" x14ac:dyDescent="0.25">
      <c r="A132" s="91"/>
      <c r="B132" s="68"/>
      <c r="C132" s="71"/>
      <c r="D132" s="66"/>
      <c r="E132" s="66"/>
      <c r="F132" s="42"/>
      <c r="G132" s="238"/>
      <c r="H132" s="238"/>
      <c r="I132" s="31" t="str">
        <f t="shared" si="4"/>
        <v>|</v>
      </c>
    </row>
    <row r="133" spans="1:9" x14ac:dyDescent="0.25">
      <c r="A133" s="91"/>
      <c r="B133" s="68"/>
      <c r="C133" s="71"/>
      <c r="D133" s="66"/>
      <c r="E133" s="66"/>
      <c r="F133" s="42"/>
      <c r="G133" s="238"/>
      <c r="H133" s="238"/>
      <c r="I133" s="31" t="str">
        <f t="shared" si="4"/>
        <v>|</v>
      </c>
    </row>
    <row r="134" spans="1:9" x14ac:dyDescent="0.25">
      <c r="A134" s="91"/>
      <c r="B134" s="68"/>
      <c r="C134" s="71"/>
      <c r="D134" s="66"/>
      <c r="E134" s="66"/>
      <c r="F134" s="42"/>
      <c r="G134" s="238"/>
      <c r="H134" s="238"/>
      <c r="I134" s="31" t="str">
        <f t="shared" si="4"/>
        <v>|</v>
      </c>
    </row>
    <row r="135" spans="1:9" x14ac:dyDescent="0.25">
      <c r="A135" s="91"/>
      <c r="B135" s="68"/>
      <c r="C135" s="71"/>
      <c r="D135" s="66"/>
      <c r="E135" s="66"/>
      <c r="F135" s="42"/>
      <c r="G135" s="238"/>
      <c r="H135" s="238"/>
      <c r="I135" s="31" t="str">
        <f t="shared" si="4"/>
        <v>|</v>
      </c>
    </row>
    <row r="136" spans="1:9" x14ac:dyDescent="0.25">
      <c r="A136" s="91"/>
      <c r="B136" s="68"/>
      <c r="C136" s="71"/>
      <c r="D136" s="66"/>
      <c r="E136" s="66"/>
      <c r="F136" s="42"/>
      <c r="G136" s="238"/>
      <c r="H136" s="238"/>
      <c r="I136" s="31" t="str">
        <f t="shared" si="4"/>
        <v>|</v>
      </c>
    </row>
    <row r="137" spans="1:9" x14ac:dyDescent="0.25">
      <c r="A137" s="91"/>
      <c r="B137" s="68"/>
      <c r="C137" s="71"/>
      <c r="D137" s="66"/>
      <c r="E137" s="66"/>
      <c r="F137" s="42"/>
      <c r="G137" s="238"/>
      <c r="H137" s="238"/>
      <c r="I137" s="31" t="str">
        <f t="shared" si="4"/>
        <v>|</v>
      </c>
    </row>
    <row r="138" spans="1:9" x14ac:dyDescent="0.25">
      <c r="A138" s="91"/>
      <c r="B138" s="68"/>
      <c r="C138" s="71"/>
      <c r="D138" s="66"/>
      <c r="E138" s="66"/>
      <c r="F138" s="42"/>
      <c r="G138" s="238"/>
      <c r="H138" s="238"/>
      <c r="I138" s="31" t="str">
        <f t="shared" si="4"/>
        <v>|</v>
      </c>
    </row>
    <row r="139" spans="1:9" x14ac:dyDescent="0.25">
      <c r="A139" s="91"/>
      <c r="B139" s="68"/>
      <c r="C139" s="71"/>
      <c r="D139" s="66"/>
      <c r="E139" s="66"/>
      <c r="F139" s="42"/>
      <c r="G139" s="238"/>
      <c r="H139" s="238"/>
      <c r="I139" s="31" t="str">
        <f t="shared" si="4"/>
        <v>|</v>
      </c>
    </row>
    <row r="140" spans="1:9" x14ac:dyDescent="0.25">
      <c r="A140" s="91"/>
      <c r="B140" s="68"/>
      <c r="C140" s="71"/>
      <c r="D140" s="66"/>
      <c r="E140" s="66"/>
      <c r="F140" s="42"/>
      <c r="G140" s="238"/>
      <c r="H140" s="238"/>
      <c r="I140" s="31" t="str">
        <f t="shared" si="4"/>
        <v>|</v>
      </c>
    </row>
    <row r="141" spans="1:9" x14ac:dyDescent="0.25">
      <c r="A141" s="91"/>
      <c r="B141" s="68"/>
      <c r="C141" s="71"/>
      <c r="D141" s="66"/>
      <c r="E141" s="66"/>
      <c r="F141" s="42"/>
      <c r="G141" s="238"/>
      <c r="H141" s="238"/>
      <c r="I141" s="31" t="str">
        <f t="shared" si="4"/>
        <v>|</v>
      </c>
    </row>
    <row r="142" spans="1:9" x14ac:dyDescent="0.25">
      <c r="A142" s="91"/>
      <c r="B142" s="68"/>
      <c r="C142" s="71"/>
      <c r="D142" s="66"/>
      <c r="E142" s="66"/>
      <c r="F142" s="42"/>
      <c r="G142" s="238"/>
      <c r="H142" s="238"/>
      <c r="I142" s="31" t="str">
        <f t="shared" si="4"/>
        <v>|</v>
      </c>
    </row>
    <row r="143" spans="1:9" x14ac:dyDescent="0.25">
      <c r="A143" s="91"/>
      <c r="B143" s="68"/>
      <c r="C143" s="71"/>
      <c r="D143" s="66"/>
      <c r="E143" s="66"/>
      <c r="F143" s="42"/>
      <c r="G143" s="238"/>
      <c r="H143" s="238"/>
      <c r="I143" s="31" t="str">
        <f t="shared" si="4"/>
        <v>|</v>
      </c>
    </row>
    <row r="144" spans="1:9" x14ac:dyDescent="0.25">
      <c r="A144" s="91"/>
      <c r="B144" s="68"/>
      <c r="C144" s="71"/>
      <c r="D144" s="66"/>
      <c r="E144" s="66"/>
      <c r="F144" s="42"/>
      <c r="G144" s="238"/>
      <c r="H144" s="238"/>
      <c r="I144" s="31" t="str">
        <f t="shared" si="4"/>
        <v>|</v>
      </c>
    </row>
    <row r="145" spans="1:9" x14ac:dyDescent="0.25">
      <c r="A145" s="91"/>
      <c r="B145" s="68"/>
      <c r="C145" s="71"/>
      <c r="D145" s="66"/>
      <c r="E145" s="66"/>
      <c r="F145" s="42"/>
      <c r="G145" s="238"/>
      <c r="H145" s="238"/>
      <c r="I145" s="31" t="str">
        <f t="shared" si="4"/>
        <v>|</v>
      </c>
    </row>
    <row r="146" spans="1:9" x14ac:dyDescent="0.25">
      <c r="A146" s="91"/>
      <c r="B146" s="68"/>
      <c r="C146" s="71"/>
      <c r="D146" s="66"/>
      <c r="E146" s="66"/>
      <c r="F146" s="42"/>
      <c r="G146" s="238"/>
      <c r="H146" s="238"/>
      <c r="I146" s="31" t="str">
        <f t="shared" si="4"/>
        <v>|</v>
      </c>
    </row>
    <row r="147" spans="1:9" x14ac:dyDescent="0.25">
      <c r="A147" s="91"/>
      <c r="B147" s="68"/>
      <c r="C147" s="71"/>
      <c r="D147" s="66"/>
      <c r="E147" s="66"/>
      <c r="F147" s="42"/>
      <c r="G147" s="238"/>
      <c r="H147" s="238"/>
      <c r="I147" s="31" t="str">
        <f t="shared" si="4"/>
        <v>|</v>
      </c>
    </row>
    <row r="148" spans="1:9" x14ac:dyDescent="0.25">
      <c r="A148" s="91"/>
      <c r="B148" s="68"/>
      <c r="C148" s="71"/>
      <c r="D148" s="66"/>
      <c r="E148" s="66"/>
      <c r="F148" s="42"/>
      <c r="G148" s="238"/>
      <c r="H148" s="238"/>
      <c r="I148" s="31" t="str">
        <f t="shared" si="4"/>
        <v>|</v>
      </c>
    </row>
    <row r="149" spans="1:9" x14ac:dyDescent="0.25">
      <c r="A149" s="91"/>
      <c r="B149" s="68"/>
      <c r="C149" s="71"/>
      <c r="D149" s="66"/>
      <c r="E149" s="66"/>
      <c r="F149" s="42"/>
      <c r="G149" s="238"/>
      <c r="H149" s="238"/>
      <c r="I149" s="31" t="str">
        <f t="shared" si="4"/>
        <v>|</v>
      </c>
    </row>
    <row r="150" spans="1:9" x14ac:dyDescent="0.25">
      <c r="A150" s="91"/>
      <c r="B150" s="68"/>
      <c r="C150" s="71"/>
      <c r="D150" s="66"/>
      <c r="E150" s="66"/>
      <c r="F150" s="42"/>
      <c r="G150" s="238"/>
      <c r="H150" s="238"/>
      <c r="I150" s="31" t="str">
        <f t="shared" si="4"/>
        <v>|</v>
      </c>
    </row>
    <row r="151" spans="1:9" x14ac:dyDescent="0.25">
      <c r="A151" s="91"/>
      <c r="B151" s="68"/>
      <c r="C151" s="71"/>
      <c r="D151" s="66"/>
      <c r="E151" s="66"/>
      <c r="F151" s="42"/>
      <c r="G151" s="238"/>
      <c r="H151" s="238"/>
      <c r="I151" s="31" t="str">
        <f t="shared" si="4"/>
        <v>|</v>
      </c>
    </row>
    <row r="152" spans="1:9" x14ac:dyDescent="0.25">
      <c r="A152" s="91"/>
      <c r="B152" s="68"/>
      <c r="C152" s="71"/>
      <c r="D152" s="66"/>
      <c r="E152" s="66"/>
      <c r="F152" s="42"/>
      <c r="G152" s="238"/>
      <c r="H152" s="238"/>
      <c r="I152" s="31" t="str">
        <f t="shared" si="4"/>
        <v>|</v>
      </c>
    </row>
    <row r="153" spans="1:9" x14ac:dyDescent="0.25">
      <c r="A153" s="91"/>
      <c r="B153" s="68"/>
      <c r="C153" s="71"/>
      <c r="D153" s="66"/>
      <c r="E153" s="66"/>
      <c r="F153" s="42"/>
      <c r="G153" s="238"/>
      <c r="H153" s="238"/>
      <c r="I153" s="31" t="str">
        <f t="shared" si="4"/>
        <v>|</v>
      </c>
    </row>
    <row r="154" spans="1:9" x14ac:dyDescent="0.25">
      <c r="A154" s="91"/>
      <c r="B154" s="68"/>
      <c r="C154" s="71"/>
      <c r="D154" s="66"/>
      <c r="E154" s="66"/>
      <c r="F154" s="42"/>
      <c r="G154" s="238"/>
      <c r="H154" s="238"/>
      <c r="I154" s="31" t="str">
        <f t="shared" si="4"/>
        <v>|</v>
      </c>
    </row>
    <row r="155" spans="1:9" x14ac:dyDescent="0.25">
      <c r="A155" s="91"/>
      <c r="B155" s="68"/>
      <c r="C155" s="71"/>
      <c r="D155" s="66"/>
      <c r="E155" s="66"/>
      <c r="F155" s="42"/>
      <c r="G155" s="238"/>
      <c r="H155" s="238"/>
      <c r="I155" s="31" t="str">
        <f t="shared" si="4"/>
        <v>|</v>
      </c>
    </row>
    <row r="156" spans="1:9" x14ac:dyDescent="0.25">
      <c r="A156" s="91"/>
      <c r="B156" s="68"/>
      <c r="C156" s="71"/>
      <c r="D156" s="66"/>
      <c r="E156" s="66"/>
      <c r="F156" s="42"/>
      <c r="G156" s="238"/>
      <c r="H156" s="238"/>
      <c r="I156" s="31" t="str">
        <f t="shared" si="4"/>
        <v>|</v>
      </c>
    </row>
    <row r="157" spans="1:9" x14ac:dyDescent="0.25">
      <c r="A157" s="91"/>
      <c r="B157" s="68"/>
      <c r="C157" s="71"/>
      <c r="D157" s="66"/>
      <c r="E157" s="66"/>
      <c r="F157" s="42"/>
      <c r="G157" s="238"/>
      <c r="H157" s="238"/>
      <c r="I157" s="31" t="str">
        <f t="shared" si="4"/>
        <v>|</v>
      </c>
    </row>
    <row r="158" spans="1:9" x14ac:dyDescent="0.25">
      <c r="A158" s="91"/>
      <c r="B158" s="68"/>
      <c r="C158" s="71"/>
      <c r="D158" s="66"/>
      <c r="E158" s="66"/>
      <c r="F158" s="42"/>
      <c r="G158" s="238"/>
      <c r="H158" s="238"/>
      <c r="I158" s="31" t="str">
        <f t="shared" si="4"/>
        <v>|</v>
      </c>
    </row>
    <row r="159" spans="1:9" x14ac:dyDescent="0.25">
      <c r="A159" s="91"/>
      <c r="B159" s="68"/>
      <c r="C159" s="71"/>
      <c r="D159" s="66"/>
      <c r="E159" s="66"/>
      <c r="F159" s="42"/>
      <c r="G159" s="238"/>
      <c r="H159" s="238"/>
      <c r="I159" s="31" t="str">
        <f t="shared" si="4"/>
        <v>|</v>
      </c>
    </row>
    <row r="160" spans="1:9" x14ac:dyDescent="0.25">
      <c r="A160" s="91"/>
      <c r="B160" s="68"/>
      <c r="C160" s="71"/>
      <c r="D160" s="66"/>
      <c r="E160" s="66"/>
      <c r="F160" s="42"/>
      <c r="G160" s="238"/>
      <c r="H160" s="238"/>
      <c r="I160" s="31" t="str">
        <f t="shared" si="4"/>
        <v>|</v>
      </c>
    </row>
    <row r="161" spans="1:9" x14ac:dyDescent="0.25">
      <c r="A161" s="91"/>
      <c r="B161" s="68"/>
      <c r="C161" s="71"/>
      <c r="D161" s="66"/>
      <c r="E161" s="66"/>
      <c r="F161" s="42"/>
      <c r="G161" s="238"/>
      <c r="H161" s="238"/>
      <c r="I161" s="31" t="str">
        <f t="shared" si="4"/>
        <v>|</v>
      </c>
    </row>
    <row r="162" spans="1:9" x14ac:dyDescent="0.25">
      <c r="A162" s="91"/>
      <c r="B162" s="68"/>
      <c r="C162" s="71"/>
      <c r="D162" s="66"/>
      <c r="E162" s="66"/>
      <c r="F162" s="42"/>
      <c r="G162" s="238"/>
      <c r="H162" s="238"/>
      <c r="I162" s="31" t="str">
        <f t="shared" si="4"/>
        <v>|</v>
      </c>
    </row>
    <row r="163" spans="1:9" x14ac:dyDescent="0.25">
      <c r="A163" s="91"/>
      <c r="B163" s="68"/>
      <c r="C163" s="71"/>
      <c r="D163" s="66"/>
      <c r="E163" s="66"/>
      <c r="F163" s="42"/>
      <c r="G163" s="238"/>
      <c r="H163" s="238"/>
      <c r="I163" s="31" t="str">
        <f t="shared" ref="I163:I186" si="5">A163&amp;delimiter&amp;D163</f>
        <v>|</v>
      </c>
    </row>
    <row r="164" spans="1:9" x14ac:dyDescent="0.25">
      <c r="A164" s="91"/>
      <c r="B164" s="68"/>
      <c r="C164" s="71"/>
      <c r="D164" s="66"/>
      <c r="E164" s="66"/>
      <c r="F164" s="42"/>
      <c r="G164" s="238"/>
      <c r="H164" s="238"/>
      <c r="I164" s="31" t="str">
        <f t="shared" si="5"/>
        <v>|</v>
      </c>
    </row>
    <row r="165" spans="1:9" x14ac:dyDescent="0.25">
      <c r="A165" s="91"/>
      <c r="B165" s="68"/>
      <c r="C165" s="71"/>
      <c r="D165" s="66"/>
      <c r="E165" s="66"/>
      <c r="F165" s="42"/>
      <c r="G165" s="238"/>
      <c r="H165" s="238"/>
      <c r="I165" s="31" t="str">
        <f t="shared" si="5"/>
        <v>|</v>
      </c>
    </row>
    <row r="166" spans="1:9" x14ac:dyDescent="0.25">
      <c r="A166" s="91"/>
      <c r="B166" s="68"/>
      <c r="C166" s="71"/>
      <c r="D166" s="66"/>
      <c r="E166" s="66"/>
      <c r="F166" s="42"/>
      <c r="G166" s="238"/>
      <c r="H166" s="238"/>
      <c r="I166" s="31" t="str">
        <f t="shared" si="5"/>
        <v>|</v>
      </c>
    </row>
    <row r="167" spans="1:9" x14ac:dyDescent="0.25">
      <c r="A167" s="91"/>
      <c r="B167" s="68"/>
      <c r="C167" s="71"/>
      <c r="D167" s="66"/>
      <c r="E167" s="66"/>
      <c r="F167" s="42"/>
      <c r="G167" s="238"/>
      <c r="H167" s="238"/>
      <c r="I167" s="31" t="str">
        <f t="shared" si="5"/>
        <v>|</v>
      </c>
    </row>
    <row r="168" spans="1:9" x14ac:dyDescent="0.25">
      <c r="A168" s="91"/>
      <c r="B168" s="68"/>
      <c r="C168" s="71"/>
      <c r="D168" s="66"/>
      <c r="E168" s="66"/>
      <c r="F168" s="42"/>
      <c r="G168" s="238"/>
      <c r="H168" s="238"/>
      <c r="I168" s="31" t="str">
        <f t="shared" si="5"/>
        <v>|</v>
      </c>
    </row>
    <row r="169" spans="1:9" x14ac:dyDescent="0.25">
      <c r="A169" s="91"/>
      <c r="B169" s="68"/>
      <c r="C169" s="71"/>
      <c r="D169" s="66"/>
      <c r="E169" s="66"/>
      <c r="F169" s="42"/>
      <c r="G169" s="238"/>
      <c r="H169" s="238"/>
      <c r="I169" s="31" t="str">
        <f t="shared" si="5"/>
        <v>|</v>
      </c>
    </row>
    <row r="170" spans="1:9" x14ac:dyDescent="0.25">
      <c r="A170" s="91"/>
      <c r="B170" s="68"/>
      <c r="C170" s="71"/>
      <c r="D170" s="66"/>
      <c r="E170" s="66"/>
      <c r="F170" s="42"/>
      <c r="G170" s="238"/>
      <c r="H170" s="238"/>
      <c r="I170" s="31" t="str">
        <f t="shared" si="5"/>
        <v>|</v>
      </c>
    </row>
    <row r="171" spans="1:9" x14ac:dyDescent="0.25">
      <c r="A171" s="91"/>
      <c r="B171" s="68"/>
      <c r="C171" s="71"/>
      <c r="D171" s="66"/>
      <c r="E171" s="66"/>
      <c r="F171" s="42"/>
      <c r="G171" s="238"/>
      <c r="H171" s="238"/>
      <c r="I171" s="31" t="str">
        <f t="shared" si="5"/>
        <v>|</v>
      </c>
    </row>
    <row r="172" spans="1:9" x14ac:dyDescent="0.25">
      <c r="A172" s="91"/>
      <c r="B172" s="68"/>
      <c r="C172" s="71"/>
      <c r="D172" s="66"/>
      <c r="E172" s="66"/>
      <c r="F172" s="42"/>
      <c r="G172" s="238"/>
      <c r="H172" s="238"/>
      <c r="I172" s="31" t="str">
        <f t="shared" si="5"/>
        <v>|</v>
      </c>
    </row>
    <row r="173" spans="1:9" x14ac:dyDescent="0.25">
      <c r="A173" s="91"/>
      <c r="B173" s="68"/>
      <c r="C173" s="71"/>
      <c r="D173" s="66"/>
      <c r="E173" s="66"/>
      <c r="F173" s="42"/>
      <c r="G173" s="238"/>
      <c r="H173" s="238"/>
      <c r="I173" s="31" t="str">
        <f t="shared" si="5"/>
        <v>|</v>
      </c>
    </row>
    <row r="174" spans="1:9" x14ac:dyDescent="0.25">
      <c r="A174" s="91"/>
      <c r="B174" s="68"/>
      <c r="C174" s="71"/>
      <c r="D174" s="66"/>
      <c r="E174" s="66"/>
      <c r="F174" s="42"/>
      <c r="G174" s="238"/>
      <c r="H174" s="238"/>
      <c r="I174" s="31" t="str">
        <f t="shared" si="5"/>
        <v>|</v>
      </c>
    </row>
    <row r="175" spans="1:9" x14ac:dyDescent="0.25">
      <c r="A175" s="91"/>
      <c r="B175" s="68"/>
      <c r="C175" s="71"/>
      <c r="D175" s="66"/>
      <c r="E175" s="66"/>
      <c r="F175" s="42"/>
      <c r="G175" s="238"/>
      <c r="H175" s="238"/>
      <c r="I175" s="31" t="str">
        <f t="shared" si="5"/>
        <v>|</v>
      </c>
    </row>
    <row r="176" spans="1:9" x14ac:dyDescent="0.25">
      <c r="A176" s="91"/>
      <c r="B176" s="68"/>
      <c r="C176" s="71"/>
      <c r="D176" s="66"/>
      <c r="E176" s="66"/>
      <c r="F176" s="42"/>
      <c r="G176" s="238"/>
      <c r="H176" s="238"/>
      <c r="I176" s="31" t="str">
        <f t="shared" si="5"/>
        <v>|</v>
      </c>
    </row>
    <row r="177" spans="1:9" x14ac:dyDescent="0.25">
      <c r="A177" s="91"/>
      <c r="B177" s="68"/>
      <c r="C177" s="71"/>
      <c r="D177" s="66"/>
      <c r="E177" s="66"/>
      <c r="F177" s="42"/>
      <c r="G177" s="238"/>
      <c r="H177" s="238"/>
      <c r="I177" s="31" t="str">
        <f t="shared" si="5"/>
        <v>|</v>
      </c>
    </row>
    <row r="178" spans="1:9" x14ac:dyDescent="0.25">
      <c r="A178" s="91"/>
      <c r="B178" s="68"/>
      <c r="C178" s="71"/>
      <c r="D178" s="66"/>
      <c r="E178" s="66"/>
      <c r="F178" s="42"/>
      <c r="G178" s="238"/>
      <c r="H178" s="238"/>
      <c r="I178" s="31" t="str">
        <f t="shared" si="5"/>
        <v>|</v>
      </c>
    </row>
    <row r="179" spans="1:9" x14ac:dyDescent="0.25">
      <c r="A179" s="91"/>
      <c r="B179" s="68"/>
      <c r="C179" s="71"/>
      <c r="D179" s="66"/>
      <c r="E179" s="66"/>
      <c r="F179" s="42"/>
      <c r="G179" s="238"/>
      <c r="H179" s="238"/>
      <c r="I179" s="31" t="str">
        <f t="shared" si="5"/>
        <v>|</v>
      </c>
    </row>
    <row r="180" spans="1:9" x14ac:dyDescent="0.25">
      <c r="A180" s="91"/>
      <c r="B180" s="68"/>
      <c r="C180" s="71"/>
      <c r="D180" s="66"/>
      <c r="E180" s="66"/>
      <c r="F180" s="42"/>
      <c r="G180" s="238"/>
      <c r="H180" s="238"/>
      <c r="I180" s="31" t="str">
        <f t="shared" si="5"/>
        <v>|</v>
      </c>
    </row>
    <row r="181" spans="1:9" x14ac:dyDescent="0.25">
      <c r="A181" s="91"/>
      <c r="B181" s="68"/>
      <c r="C181" s="71"/>
      <c r="D181" s="66"/>
      <c r="E181" s="66"/>
      <c r="F181" s="42"/>
      <c r="G181" s="238"/>
      <c r="H181" s="238"/>
      <c r="I181" s="31" t="str">
        <f t="shared" si="5"/>
        <v>|</v>
      </c>
    </row>
    <row r="182" spans="1:9" x14ac:dyDescent="0.25">
      <c r="A182" s="91"/>
      <c r="B182" s="68"/>
      <c r="C182" s="71"/>
      <c r="D182" s="66"/>
      <c r="E182" s="66"/>
      <c r="F182" s="42"/>
      <c r="G182" s="238"/>
      <c r="H182" s="238"/>
      <c r="I182" s="31" t="str">
        <f t="shared" si="5"/>
        <v>|</v>
      </c>
    </row>
    <row r="183" spans="1:9" x14ac:dyDescent="0.25">
      <c r="A183" s="91"/>
      <c r="B183" s="68"/>
      <c r="C183" s="71"/>
      <c r="D183" s="66"/>
      <c r="E183" s="66"/>
      <c r="F183" s="42"/>
      <c r="G183" s="238"/>
      <c r="H183" s="238"/>
      <c r="I183" s="31" t="str">
        <f t="shared" si="5"/>
        <v>|</v>
      </c>
    </row>
    <row r="184" spans="1:9" x14ac:dyDescent="0.25">
      <c r="A184" s="91"/>
      <c r="B184" s="68"/>
      <c r="C184" s="71"/>
      <c r="D184" s="66"/>
      <c r="E184" s="66"/>
      <c r="F184" s="42"/>
      <c r="G184" s="238"/>
      <c r="H184" s="238"/>
      <c r="I184" s="31" t="str">
        <f t="shared" si="5"/>
        <v>|</v>
      </c>
    </row>
    <row r="185" spans="1:9" x14ac:dyDescent="0.25">
      <c r="A185" s="91"/>
      <c r="B185" s="68"/>
      <c r="C185" s="71"/>
      <c r="D185" s="66"/>
      <c r="E185" s="66"/>
      <c r="F185" s="42"/>
      <c r="G185" s="238"/>
      <c r="H185" s="238"/>
      <c r="I185" s="31" t="str">
        <f t="shared" si="5"/>
        <v>|</v>
      </c>
    </row>
    <row r="186" spans="1:9" ht="15.75" thickBot="1" x14ac:dyDescent="0.3">
      <c r="A186" s="155"/>
      <c r="B186" s="68"/>
      <c r="C186" s="72"/>
      <c r="D186" s="67"/>
      <c r="E186" s="67"/>
      <c r="F186" s="42"/>
      <c r="G186" s="238"/>
      <c r="H186" s="238"/>
      <c r="I186" s="31" t="str">
        <f t="shared" si="5"/>
        <v>|</v>
      </c>
    </row>
    <row r="187" spans="1:9" ht="5.45" customHeight="1" x14ac:dyDescent="0.2">
      <c r="A187" s="334"/>
      <c r="B187" s="335"/>
      <c r="C187" s="335"/>
      <c r="D187" s="335"/>
      <c r="E187" s="335"/>
      <c r="F187" s="335"/>
      <c r="G187" s="335"/>
      <c r="H187" s="336"/>
      <c r="I187" s="86"/>
    </row>
    <row r="188" spans="1:9" ht="39.950000000000003" customHeight="1" x14ac:dyDescent="0.2">
      <c r="A188" s="320" t="s">
        <v>1342</v>
      </c>
      <c r="B188" s="321"/>
      <c r="C188" s="321"/>
      <c r="D188" s="321"/>
      <c r="E188" s="321"/>
      <c r="F188" s="321"/>
      <c r="G188" s="321"/>
      <c r="H188" s="322"/>
      <c r="I188" s="85"/>
    </row>
  </sheetData>
  <sheetProtection algorithmName="SHA-512" hashValue="D7+tsemurV2CqVYEfhMTmCANzsMmWQRQ/DOcEkgEAWRC8vJg6rpyQE1skDzJ6cHnX62PSZm60ca+UEPG7IxeqQ==" saltValue="PZ1eebsk2jXJQGTjT67vew==" spinCount="100000" sheet="1" insertRows="0" deleteRows="0" sort="0" autoFilter="0"/>
  <mergeCells count="5">
    <mergeCell ref="G2:G3"/>
    <mergeCell ref="H2:H3"/>
    <mergeCell ref="A187:H187"/>
    <mergeCell ref="A188:H188"/>
    <mergeCell ref="A2:F2"/>
  </mergeCells>
  <conditionalFormatting sqref="G7:G186">
    <cfRule type="expression" dxfId="5" priority="2">
      <formula>G7=INT(G7)</formula>
    </cfRule>
  </conditionalFormatting>
  <conditionalFormatting sqref="H7:H186">
    <cfRule type="expression" dxfId="4" priority="1">
      <formula>H7=INT(H7)</formula>
    </cfRule>
  </conditionalFormatting>
  <dataValidations count="1">
    <dataValidation type="list" allowBlank="1" showInputMessage="1" showErrorMessage="1" sqref="B7:B186" xr:uid="{B80AB6DA-0CD9-4214-824A-E14908604322}">
      <formula1>"Point, point, Fugitive, fugitive"</formula1>
    </dataValidation>
  </dataValidations>
  <pageMargins left="0.7" right="0.7" top="0.75" bottom="0.75" header="0.3" footer="0.3"/>
  <pageSetup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C6D4BE"/>
  </sheetPr>
  <dimension ref="A1:L477"/>
  <sheetViews>
    <sheetView showGridLines="0" zoomScaleNormal="100" workbookViewId="0">
      <pane ySplit="3" topLeftCell="A4" activePane="bottomLeft" state="frozen"/>
      <selection activeCell="G34" sqref="G34"/>
      <selection pane="bottomLeft" activeCell="Z55" sqref="Z55"/>
    </sheetView>
  </sheetViews>
  <sheetFormatPr defaultColWidth="8.7109375" defaultRowHeight="15" x14ac:dyDescent="0.25"/>
  <cols>
    <col min="1" max="1" width="15.7109375" style="6" customWidth="1"/>
    <col min="2" max="2" width="20.7109375" style="15" customWidth="1"/>
    <col min="3" max="3" width="12.28515625" style="46" customWidth="1"/>
    <col min="4" max="4" width="40.5703125" style="15" customWidth="1"/>
    <col min="5" max="5" width="15.7109375" customWidth="1"/>
    <col min="6" max="6" width="15.7109375" style="48" customWidth="1"/>
    <col min="7" max="7" width="52.28515625" style="48" customWidth="1"/>
    <col min="8" max="8" width="20.5703125" style="15" customWidth="1"/>
    <col min="9" max="9" width="6.85546875" style="6" hidden="1" customWidth="1"/>
    <col min="10" max="10" width="9.140625" style="6" hidden="1" customWidth="1"/>
    <col min="11" max="11" width="7.5703125" style="6" hidden="1" customWidth="1"/>
    <col min="12" max="12" width="2.28515625" style="6" customWidth="1"/>
    <col min="13" max="16384" width="8.7109375" style="15"/>
  </cols>
  <sheetData>
    <row r="1" spans="1:12" s="49" customFormat="1" ht="10.5" customHeight="1" thickBot="1" x14ac:dyDescent="0.3">
      <c r="A1" s="224"/>
      <c r="B1" s="224"/>
      <c r="C1" s="224"/>
      <c r="D1" s="224"/>
      <c r="E1" s="224"/>
      <c r="F1" s="224"/>
      <c r="G1" s="224"/>
      <c r="H1" s="94"/>
      <c r="I1" s="163"/>
      <c r="J1" s="225">
        <f>MAX(tbWS_5[MBUnique])</f>
        <v>1</v>
      </c>
      <c r="K1" s="225"/>
    </row>
    <row r="2" spans="1:12" s="50" customFormat="1" ht="24" customHeight="1" thickBot="1" x14ac:dyDescent="0.3">
      <c r="A2" s="343" t="s">
        <v>1223</v>
      </c>
      <c r="B2" s="345" t="s">
        <v>1091</v>
      </c>
      <c r="C2" s="340" t="s">
        <v>1075</v>
      </c>
      <c r="D2" s="342"/>
      <c r="E2" s="340" t="s">
        <v>1141</v>
      </c>
      <c r="F2" s="341"/>
      <c r="G2" s="342"/>
      <c r="H2" s="346" t="s">
        <v>1307</v>
      </c>
      <c r="I2" s="167"/>
      <c r="J2" s="248"/>
      <c r="K2" s="87"/>
    </row>
    <row r="3" spans="1:12" s="49" customFormat="1" ht="30" customHeight="1" thickBot="1" x14ac:dyDescent="0.3">
      <c r="A3" s="344"/>
      <c r="B3" s="344"/>
      <c r="C3" s="124" t="s">
        <v>1149</v>
      </c>
      <c r="D3" s="122" t="s">
        <v>1228</v>
      </c>
      <c r="E3" s="125" t="s">
        <v>1089</v>
      </c>
      <c r="F3" s="125" t="s">
        <v>1090</v>
      </c>
      <c r="G3" s="122" t="s">
        <v>1076</v>
      </c>
      <c r="H3" s="347"/>
      <c r="I3" s="211" t="s">
        <v>1229</v>
      </c>
      <c r="J3" s="212" t="s">
        <v>1366</v>
      </c>
      <c r="K3" s="249" t="s">
        <v>1510</v>
      </c>
    </row>
    <row r="4" spans="1:12" s="49" customFormat="1" thickTop="1" x14ac:dyDescent="0.25">
      <c r="A4" s="105" t="s">
        <v>1328</v>
      </c>
      <c r="B4" s="117" t="s">
        <v>1121</v>
      </c>
      <c r="C4" s="118" t="s">
        <v>522</v>
      </c>
      <c r="D4" s="117" t="s">
        <v>523</v>
      </c>
      <c r="E4" s="119">
        <v>0</v>
      </c>
      <c r="F4" s="104">
        <v>0.35</v>
      </c>
      <c r="G4" s="120"/>
      <c r="H4" s="121">
        <v>3915.7999999999997</v>
      </c>
      <c r="I4" s="77">
        <v>321</v>
      </c>
      <c r="J4" s="165">
        <v>1</v>
      </c>
      <c r="K4" s="253" t="str">
        <f>_xlfn.XLOOKUP(C4,'DEQ TAC List'!$B$3:$B$609,'DEQ TAC List'!$I$3:$I$609,"")</f>
        <v>Yes</v>
      </c>
    </row>
    <row r="5" spans="1:12" s="49" customFormat="1" ht="14.25" x14ac:dyDescent="0.25">
      <c r="A5" s="105" t="s">
        <v>1328</v>
      </c>
      <c r="B5" s="117" t="s">
        <v>1121</v>
      </c>
      <c r="C5" s="118" t="s">
        <v>224</v>
      </c>
      <c r="D5" s="117" t="s">
        <v>1185</v>
      </c>
      <c r="E5" s="119">
        <v>0.99719999999999998</v>
      </c>
      <c r="F5" s="104">
        <v>0.05</v>
      </c>
      <c r="G5" s="120" t="s">
        <v>1124</v>
      </c>
      <c r="H5" s="101">
        <v>1.5663200000000137</v>
      </c>
      <c r="I5" s="77">
        <v>136</v>
      </c>
      <c r="J5" s="165">
        <v>2</v>
      </c>
      <c r="K5" s="254" t="str">
        <f>_xlfn.XLOOKUP(C5,'DEQ TAC List'!$B$3:$B$609,'DEQ TAC List'!$I$3:$I$609,"")</f>
        <v>Yes</v>
      </c>
    </row>
    <row r="6" spans="1:12" s="49" customFormat="1" ht="14.25" x14ac:dyDescent="0.25">
      <c r="A6" s="105" t="s">
        <v>1328</v>
      </c>
      <c r="B6" s="117" t="s">
        <v>1152</v>
      </c>
      <c r="C6" s="118" t="s">
        <v>404</v>
      </c>
      <c r="D6" s="117" t="s">
        <v>405</v>
      </c>
      <c r="E6" s="119">
        <v>0</v>
      </c>
      <c r="F6" s="104">
        <v>0.05</v>
      </c>
      <c r="G6" s="120"/>
      <c r="H6" s="101">
        <v>46.75</v>
      </c>
      <c r="I6" s="77">
        <v>229</v>
      </c>
      <c r="J6" s="165">
        <v>3</v>
      </c>
      <c r="K6" s="254" t="str">
        <f>_xlfn.XLOOKUP(C6,'DEQ TAC List'!$B$3:$B$609,'DEQ TAC List'!$I$3:$I$609,"")</f>
        <v>Yes</v>
      </c>
    </row>
    <row r="7" spans="1:12" s="49" customFormat="1" ht="14.25" x14ac:dyDescent="0.25">
      <c r="A7" s="105" t="s">
        <v>1328</v>
      </c>
      <c r="B7" s="117" t="s">
        <v>1152</v>
      </c>
      <c r="C7" s="118" t="s">
        <v>987</v>
      </c>
      <c r="D7" s="117" t="s">
        <v>988</v>
      </c>
      <c r="E7" s="119">
        <v>0</v>
      </c>
      <c r="F7" s="104">
        <v>0.03</v>
      </c>
      <c r="G7" s="120"/>
      <c r="H7" s="101">
        <v>28.05</v>
      </c>
      <c r="I7" s="77">
        <v>600</v>
      </c>
      <c r="J7" s="165">
        <v>4</v>
      </c>
      <c r="K7" s="254" t="str">
        <f>_xlfn.XLOOKUP(C7,'DEQ TAC List'!$B$3:$B$609,'DEQ TAC List'!$I$3:$I$609,"")</f>
        <v>Yes</v>
      </c>
    </row>
    <row r="8" spans="1:12" s="49" customFormat="1" thickBot="1" x14ac:dyDescent="0.3">
      <c r="A8" s="73" t="s">
        <v>1259</v>
      </c>
      <c r="B8" s="65" t="s">
        <v>1275</v>
      </c>
      <c r="C8" s="74" t="s">
        <v>1261</v>
      </c>
      <c r="D8" s="65" t="s">
        <v>1271</v>
      </c>
      <c r="E8" s="79" t="s">
        <v>1273</v>
      </c>
      <c r="F8" s="78" t="s">
        <v>1278</v>
      </c>
      <c r="G8" s="35" t="s">
        <v>1262</v>
      </c>
      <c r="H8" s="89" t="s">
        <v>1266</v>
      </c>
      <c r="I8" s="34" t="s">
        <v>1340</v>
      </c>
      <c r="J8" s="166" t="s">
        <v>1365</v>
      </c>
      <c r="K8" s="244"/>
    </row>
    <row r="9" spans="1:12" x14ac:dyDescent="0.25">
      <c r="A9" s="60"/>
      <c r="B9" s="66"/>
      <c r="C9" s="75"/>
      <c r="D9" s="66" t="str">
        <f t="shared" ref="D9:D72" si="0">IFERROR(INDEX(chemical_names,MATCH(TEXT(C9,"0"),CAS_numbers,0)),"")</f>
        <v/>
      </c>
      <c r="E9" s="80"/>
      <c r="F9" s="64"/>
      <c r="G9" s="43"/>
      <c r="H9" s="241" t="str">
        <f>IF(CONCATENATE(A9,B9)="",IF(CONCATENATE(B9,C9,D9,E9,F9,G9)="","",ws5_EU_ID_MaterialName_blank),IF(ISERROR(MATCH(A9&amp;delimiter&amp;B9,tbWS_4[EU_ID_and_Material_Name],0)),ws5_matching_error_msg,(INDEX(tbWS_4[MaterialUsage],MATCH(A9&amp;delimiter&amp;B9,tbWS_4[EU_ID_and_Material_Name],0))-INDEX(tbWS_4[MaterialWaste],MATCH(A9&amp;delimiter&amp;B9,tbWS_4[EU_ID_and_Material_Name],0)))*$F9*(1-$E9)))</f>
        <v/>
      </c>
      <c r="I9" s="11" t="str">
        <f>IF(AND(C9="",D9=""),"",IFERROR(IF(OR(C9="",C9="No CAS"),INDEX(sequence_IDs,MATCH(D9,chemical_names,0)),INDEX(sequence_IDs,MATCH(C9,CAS_numbers,0))),"?"))</f>
        <v/>
      </c>
      <c r="J9" s="159">
        <v>1</v>
      </c>
      <c r="K9" s="250">
        <f>_xlfn.XLOOKUP(C9,'DEQ TAC List'!$B$3:$B$609,'DEQ TAC List'!$I$3:$I$609,"")</f>
        <v>0</v>
      </c>
      <c r="L9" s="15"/>
    </row>
    <row r="10" spans="1:12" x14ac:dyDescent="0.25">
      <c r="A10" s="60"/>
      <c r="B10" s="66"/>
      <c r="C10" s="75"/>
      <c r="D10" s="66" t="str">
        <f t="shared" si="0"/>
        <v/>
      </c>
      <c r="E10" s="80"/>
      <c r="F10" s="64"/>
      <c r="G10" s="43"/>
      <c r="H10" s="241" t="str">
        <f>IF(CONCATENATE(A10,B10)="",IF(CONCATENATE(B10,C10,D10,E10,F10,G10)="","",ws5_EU_ID_MaterialName_blank),IF(ISERROR(MATCH(A10&amp;delimiter&amp;B10,tbWS_4[EU_ID_and_Material_Name],0)),ws5_matching_error_msg,(INDEX(tbWS_4[MaterialUsage],MATCH(A10&amp;delimiter&amp;B10,tbWS_4[EU_ID_and_Material_Name],0))-INDEX(tbWS_4[MaterialWaste],MATCH(A10&amp;delimiter&amp;B10,tbWS_4[EU_ID_and_Material_Name],0)))*$F10*(1-$E10)))</f>
        <v/>
      </c>
      <c r="I10" s="11" t="str">
        <f>IF(AND(C10="",D10=""),"",IFERROR(IF(OR(C10="",C10="No CAS"),INDEX(sequence_IDs,MATCH(D10,chemical_names,0)),INDEX(sequence_IDs,MATCH(C10,CAS_numbers,0))),"?"))</f>
        <v/>
      </c>
      <c r="J10" s="159" t="str">
        <f>IF(C10="","",IF(ISNA(VLOOKUP(I10,$I$9:I9,1,FALSE)),MAX($J$9:J9)+1,0))</f>
        <v/>
      </c>
      <c r="K10" s="250">
        <f>_xlfn.XLOOKUP(C10,'DEQ TAC List'!$B$3:$B$609,'DEQ TAC List'!$I$3:$I$609,"")</f>
        <v>0</v>
      </c>
      <c r="L10" s="15"/>
    </row>
    <row r="11" spans="1:12" x14ac:dyDescent="0.25">
      <c r="A11" s="60"/>
      <c r="B11" s="66"/>
      <c r="C11" s="75"/>
      <c r="D11" s="66" t="str">
        <f t="shared" si="0"/>
        <v/>
      </c>
      <c r="E11" s="80"/>
      <c r="F11" s="64"/>
      <c r="G11" s="43"/>
      <c r="H11" s="241" t="str">
        <f>IF(CONCATENATE(A11,B11)="",IF(CONCATENATE(B11,C11,D11,E11,F11,G11)="","",ws5_EU_ID_MaterialName_blank),IF(ISERROR(MATCH(A11&amp;delimiter&amp;B11,tbWS_4[EU_ID_and_Material_Name],0)),ws5_matching_error_msg,(INDEX(tbWS_4[MaterialUsage],MATCH(A11&amp;delimiter&amp;B11,tbWS_4[EU_ID_and_Material_Name],0))-INDEX(tbWS_4[MaterialWaste],MATCH(A11&amp;delimiter&amp;B11,tbWS_4[EU_ID_and_Material_Name],0)))*$F11*(1-$E11)))</f>
        <v/>
      </c>
      <c r="I11" s="11" t="str">
        <f>IF(AND(C11="",D11=""),"",IFERROR(IF(OR(C11="",C11="No CAS"),INDEX(sequence_IDs,MATCH(D11,chemical_names,0)),INDEX(sequence_IDs,MATCH(C11,CAS_numbers,0))),"?"))</f>
        <v/>
      </c>
      <c r="J11" s="159" t="str">
        <f>IF(C11="","",IF(ISNA(VLOOKUP(I11,$I$9:I10,1,FALSE)),MAX($J$9:J10)+1,0))</f>
        <v/>
      </c>
      <c r="K11" s="250">
        <f>_xlfn.XLOOKUP(C11,'DEQ TAC List'!$B$3:$B$609,'DEQ TAC List'!$I$3:$I$609,"")</f>
        <v>0</v>
      </c>
      <c r="L11" s="15"/>
    </row>
    <row r="12" spans="1:12" x14ac:dyDescent="0.25">
      <c r="A12" s="60"/>
      <c r="B12" s="66"/>
      <c r="C12" s="75"/>
      <c r="D12" s="66" t="str">
        <f t="shared" si="0"/>
        <v/>
      </c>
      <c r="E12" s="80"/>
      <c r="F12" s="64"/>
      <c r="G12" s="43"/>
      <c r="H12" s="241" t="str">
        <f>IF(CONCATENATE(A12,B12)="",IF(CONCATENATE(B12,C12,D12,E12,F12,G12)="","",ws5_EU_ID_MaterialName_blank),IF(ISERROR(MATCH(A12&amp;delimiter&amp;B12,tbWS_4[EU_ID_and_Material_Name],0)),ws5_matching_error_msg,(INDEX(tbWS_4[MaterialUsage],MATCH(A12&amp;delimiter&amp;B12,tbWS_4[EU_ID_and_Material_Name],0))-INDEX(tbWS_4[MaterialWaste],MATCH(A12&amp;delimiter&amp;B12,tbWS_4[EU_ID_and_Material_Name],0)))*$F12*(1-$E12)))</f>
        <v/>
      </c>
      <c r="I12" s="11" t="str">
        <f t="shared" ref="I12:I72" si="1">IF(AND(C12="",D12=""),"",IFERROR(IF(OR(C12="",C12="No CAS"),INDEX(sequence_IDs,MATCH(D12,chemical_names,0)),INDEX(sequence_IDs,MATCH(C12,CAS_numbers,0))),"?"))</f>
        <v/>
      </c>
      <c r="J12" s="159" t="str">
        <f>IF(C12="","",IF(ISNA(VLOOKUP(I12,$I$9:I11,1,FALSE)),MAX($J$9:J11)+1,0))</f>
        <v/>
      </c>
      <c r="K12" s="250">
        <f>_xlfn.XLOOKUP(C12,'DEQ TAC List'!$B$3:$B$609,'DEQ TAC List'!$I$3:$I$609,"")</f>
        <v>0</v>
      </c>
      <c r="L12" s="15"/>
    </row>
    <row r="13" spans="1:12" x14ac:dyDescent="0.25">
      <c r="A13" s="60"/>
      <c r="B13" s="66"/>
      <c r="C13" s="75"/>
      <c r="D13" s="66" t="str">
        <f t="shared" si="0"/>
        <v/>
      </c>
      <c r="E13" s="80"/>
      <c r="F13" s="64"/>
      <c r="G13" s="43"/>
      <c r="H13" s="241" t="str">
        <f>IF(CONCATENATE(A13,B13)="",IF(CONCATENATE(B13,C13,D13,E13,F13,G13)="","",ws5_EU_ID_MaterialName_blank),IF(ISERROR(MATCH(A13&amp;delimiter&amp;B13,tbWS_4[EU_ID_and_Material_Name],0)),ws5_matching_error_msg,(INDEX(tbWS_4[MaterialUsage],MATCH(A13&amp;delimiter&amp;B13,tbWS_4[EU_ID_and_Material_Name],0))-INDEX(tbWS_4[MaterialWaste],MATCH(A13&amp;delimiter&amp;B13,tbWS_4[EU_ID_and_Material_Name],0)))*$F13*(1-$E13)))</f>
        <v/>
      </c>
      <c r="I13" s="11" t="str">
        <f t="shared" si="1"/>
        <v/>
      </c>
      <c r="J13" s="159" t="str">
        <f>IF(C13="","",IF(ISNA(VLOOKUP(I13,$I$9:I12,1,FALSE)),MAX($J$9:J12)+1,0))</f>
        <v/>
      </c>
      <c r="K13" s="250">
        <f>_xlfn.XLOOKUP(C13,'DEQ TAC List'!$B$3:$B$609,'DEQ TAC List'!$I$3:$I$609,"")</f>
        <v>0</v>
      </c>
      <c r="L13" s="15"/>
    </row>
    <row r="14" spans="1:12" x14ac:dyDescent="0.25">
      <c r="A14" s="60"/>
      <c r="B14" s="66"/>
      <c r="C14" s="75"/>
      <c r="D14" s="66" t="str">
        <f t="shared" si="0"/>
        <v/>
      </c>
      <c r="E14" s="80"/>
      <c r="F14" s="64"/>
      <c r="G14" s="43"/>
      <c r="H14" s="241" t="str">
        <f>IF(CONCATENATE(A14,B14)="",IF(CONCATENATE(B14,C14,D14,E14,F14,G14)="","",ws5_EU_ID_MaterialName_blank),IF(ISERROR(MATCH(A14&amp;delimiter&amp;B14,tbWS_4[EU_ID_and_Material_Name],0)),ws5_matching_error_msg,(INDEX(tbWS_4[MaterialUsage],MATCH(A14&amp;delimiter&amp;B14,tbWS_4[EU_ID_and_Material_Name],0))-INDEX(tbWS_4[MaterialWaste],MATCH(A14&amp;delimiter&amp;B14,tbWS_4[EU_ID_and_Material_Name],0)))*$F14*(1-$E14)))</f>
        <v/>
      </c>
      <c r="I14" s="11" t="str">
        <f>IF(AND(C14="",D14=""),"",IFERROR(IF(OR(C14="",C14="No CAS"),INDEX(sequence_IDs,MATCH(D14,chemical_names,0)),INDEX(sequence_IDs,MATCH(C14,CAS_numbers,0))),"?"))</f>
        <v/>
      </c>
      <c r="J14" s="159" t="str">
        <f>IF(C14="","",IF(ISNA(VLOOKUP(I14,$I$9:I13,1,FALSE)),MAX($J$9:J13)+1,0))</f>
        <v/>
      </c>
      <c r="K14" s="250">
        <f>_xlfn.XLOOKUP(C14,'DEQ TAC List'!$B$3:$B$609,'DEQ TAC List'!$I$3:$I$609,"")</f>
        <v>0</v>
      </c>
      <c r="L14" s="15"/>
    </row>
    <row r="15" spans="1:12" x14ac:dyDescent="0.25">
      <c r="A15" s="60"/>
      <c r="B15" s="66"/>
      <c r="C15" s="75"/>
      <c r="D15" s="66" t="str">
        <f t="shared" si="0"/>
        <v/>
      </c>
      <c r="E15" s="80"/>
      <c r="F15" s="64"/>
      <c r="G15" s="43"/>
      <c r="H15" s="241" t="str">
        <f>IF(CONCATENATE(A15,B15)="",IF(CONCATENATE(B15,C15,D15,E15,F15,G15)="","",ws5_EU_ID_MaterialName_blank),IF(ISERROR(MATCH(A15&amp;delimiter&amp;B15,tbWS_4[EU_ID_and_Material_Name],0)),ws5_matching_error_msg,(INDEX(tbWS_4[MaterialUsage],MATCH(A15&amp;delimiter&amp;B15,tbWS_4[EU_ID_and_Material_Name],0))-INDEX(tbWS_4[MaterialWaste],MATCH(A15&amp;delimiter&amp;B15,tbWS_4[EU_ID_and_Material_Name],0)))*$F15*(1-$E15)))</f>
        <v/>
      </c>
      <c r="I15" s="11" t="str">
        <f t="shared" si="1"/>
        <v/>
      </c>
      <c r="J15" s="159" t="str">
        <f>IF(C15="","",IF(ISNA(VLOOKUP(I15,$I$9:I14,1,FALSE)),MAX($J$9:J14)+1,0))</f>
        <v/>
      </c>
      <c r="K15" s="250">
        <f>_xlfn.XLOOKUP(C15,'DEQ TAC List'!$B$3:$B$609,'DEQ TAC List'!$I$3:$I$609,"")</f>
        <v>0</v>
      </c>
      <c r="L15" s="15"/>
    </row>
    <row r="16" spans="1:12" x14ac:dyDescent="0.25">
      <c r="A16" s="60"/>
      <c r="B16" s="66"/>
      <c r="C16" s="75"/>
      <c r="D16" s="66" t="str">
        <f t="shared" si="0"/>
        <v/>
      </c>
      <c r="E16" s="80"/>
      <c r="F16" s="64"/>
      <c r="G16" s="43"/>
      <c r="H16" s="241" t="str">
        <f>IF(CONCATENATE(A16,B16)="",IF(CONCATENATE(B16,C16,D16,E16,F16,G16)="","",ws5_EU_ID_MaterialName_blank),IF(ISERROR(MATCH(A16&amp;delimiter&amp;B16,tbWS_4[EU_ID_and_Material_Name],0)),ws5_matching_error_msg,(INDEX(tbWS_4[MaterialUsage],MATCH(A16&amp;delimiter&amp;B16,tbWS_4[EU_ID_and_Material_Name],0))-INDEX(tbWS_4[MaterialWaste],MATCH(A16&amp;delimiter&amp;B16,tbWS_4[EU_ID_and_Material_Name],0)))*$F16*(1-$E16)))</f>
        <v/>
      </c>
      <c r="I16" s="11" t="str">
        <f>IF(AND(C16="",D16=""),"",IFERROR(IF(OR(C16="",C16="No CAS"),INDEX(sequence_IDs,MATCH(D16,chemical_names,0)),INDEX(sequence_IDs,MATCH(C16,CAS_numbers,0))),"?"))</f>
        <v/>
      </c>
      <c r="J16" s="159" t="str">
        <f>IF(C16="","",IF(ISNA(VLOOKUP(I16,$I$9:I15,1,FALSE)),MAX($J$9:J15)+1,0))</f>
        <v/>
      </c>
      <c r="K16" s="250">
        <f>_xlfn.XLOOKUP(C16,'DEQ TAC List'!$B$3:$B$609,'DEQ TAC List'!$I$3:$I$609,"")</f>
        <v>0</v>
      </c>
      <c r="L16" s="15"/>
    </row>
    <row r="17" spans="1:12" x14ac:dyDescent="0.25">
      <c r="A17" s="60"/>
      <c r="B17" s="66"/>
      <c r="C17" s="75"/>
      <c r="D17" s="66" t="str">
        <f t="shared" si="0"/>
        <v/>
      </c>
      <c r="E17" s="80"/>
      <c r="F17" s="64"/>
      <c r="G17" s="43"/>
      <c r="H17" s="241" t="str">
        <f>IF(CONCATENATE(A17,B17)="",IF(CONCATENATE(B17,C17,D17,E17,F17,G17)="","",ws5_EU_ID_MaterialName_blank),IF(ISERROR(MATCH(A17&amp;delimiter&amp;B17,tbWS_4[EU_ID_and_Material_Name],0)),ws5_matching_error_msg,(INDEX(tbWS_4[MaterialUsage],MATCH(A17&amp;delimiter&amp;B17,tbWS_4[EU_ID_and_Material_Name],0))-INDEX(tbWS_4[MaterialWaste],MATCH(A17&amp;delimiter&amp;B17,tbWS_4[EU_ID_and_Material_Name],0)))*$F17*(1-$E17)))</f>
        <v/>
      </c>
      <c r="I17" s="11" t="str">
        <f t="shared" si="1"/>
        <v/>
      </c>
      <c r="J17" s="159" t="str">
        <f>IF(C17="","",IF(ISNA(VLOOKUP(I17,$I$9:I16,1,FALSE)),MAX($J$9:J16)+1,0))</f>
        <v/>
      </c>
      <c r="K17" s="250">
        <f>_xlfn.XLOOKUP(C17,'DEQ TAC List'!$B$3:$B$609,'DEQ TAC List'!$I$3:$I$609,"")</f>
        <v>0</v>
      </c>
      <c r="L17" s="15"/>
    </row>
    <row r="18" spans="1:12" x14ac:dyDescent="0.25">
      <c r="A18" s="60"/>
      <c r="B18" s="66"/>
      <c r="C18" s="75"/>
      <c r="D18" s="66" t="str">
        <f t="shared" si="0"/>
        <v/>
      </c>
      <c r="E18" s="80"/>
      <c r="F18" s="64"/>
      <c r="G18" s="43"/>
      <c r="H18" s="241" t="str">
        <f>IF(CONCATENATE(A18,B18)="",IF(CONCATENATE(B18,C18,D18,E18,F18,G18)="","",ws5_EU_ID_MaterialName_blank),IF(ISERROR(MATCH(A18&amp;delimiter&amp;B18,tbWS_4[EU_ID_and_Material_Name],0)),ws5_matching_error_msg,(INDEX(tbWS_4[MaterialUsage],MATCH(A18&amp;delimiter&amp;B18,tbWS_4[EU_ID_and_Material_Name],0))-INDEX(tbWS_4[MaterialWaste],MATCH(A18&amp;delimiter&amp;B18,tbWS_4[EU_ID_and_Material_Name],0)))*$F18*(1-$E18)))</f>
        <v/>
      </c>
      <c r="I18" s="11" t="str">
        <f t="shared" si="1"/>
        <v/>
      </c>
      <c r="J18" s="159" t="str">
        <f>IF(C18="","",IF(ISNA(VLOOKUP(I18,$I$9:I17,1,FALSE)),MAX($J$9:J17)+1,0))</f>
        <v/>
      </c>
      <c r="K18" s="250">
        <f>_xlfn.XLOOKUP(C18,'DEQ TAC List'!$B$3:$B$609,'DEQ TAC List'!$I$3:$I$609,"")</f>
        <v>0</v>
      </c>
      <c r="L18" s="15"/>
    </row>
    <row r="19" spans="1:12" x14ac:dyDescent="0.25">
      <c r="A19" s="60"/>
      <c r="B19" s="66"/>
      <c r="C19" s="75"/>
      <c r="D19" s="66" t="str">
        <f t="shared" si="0"/>
        <v/>
      </c>
      <c r="E19" s="80"/>
      <c r="F19" s="64"/>
      <c r="G19" s="43"/>
      <c r="H19" s="241" t="str">
        <f>IF(CONCATENATE(A19,B19)="",IF(CONCATENATE(B19,C19,D19,E19,F19,G19)="","",ws5_EU_ID_MaterialName_blank),IF(ISERROR(MATCH(A19&amp;delimiter&amp;B19,tbWS_4[EU_ID_and_Material_Name],0)),ws5_matching_error_msg,(INDEX(tbWS_4[MaterialUsage],MATCH(A19&amp;delimiter&amp;B19,tbWS_4[EU_ID_and_Material_Name],0))-INDEX(tbWS_4[MaterialWaste],MATCH(A19&amp;delimiter&amp;B19,tbWS_4[EU_ID_and_Material_Name],0)))*$F19*(1-$E19)))</f>
        <v/>
      </c>
      <c r="I19" s="11" t="str">
        <f t="shared" si="1"/>
        <v/>
      </c>
      <c r="J19" s="159" t="str">
        <f>IF(C19="","",IF(ISNA(VLOOKUP(I19,$I$9:I18,1,FALSE)),MAX($J$9:J18)+1,0))</f>
        <v/>
      </c>
      <c r="K19" s="250">
        <f>_xlfn.XLOOKUP(C19,'DEQ TAC List'!$B$3:$B$609,'DEQ TAC List'!$I$3:$I$609,"")</f>
        <v>0</v>
      </c>
      <c r="L19" s="15"/>
    </row>
    <row r="20" spans="1:12" x14ac:dyDescent="0.25">
      <c r="A20" s="60"/>
      <c r="B20" s="66"/>
      <c r="C20" s="75"/>
      <c r="D20" s="66" t="str">
        <f t="shared" si="0"/>
        <v/>
      </c>
      <c r="E20" s="80"/>
      <c r="F20" s="64"/>
      <c r="G20" s="43"/>
      <c r="H20" s="241" t="str">
        <f>IF(CONCATENATE(A20,B20)="",IF(CONCATENATE(B20,C20,D20,E20,F20,G20)="","",ws5_EU_ID_MaterialName_blank),IF(ISERROR(MATCH(A20&amp;delimiter&amp;B20,tbWS_4[EU_ID_and_Material_Name],0)),ws5_matching_error_msg,(INDEX(tbWS_4[MaterialUsage],MATCH(A20&amp;delimiter&amp;B20,tbWS_4[EU_ID_and_Material_Name],0))-INDEX(tbWS_4[MaterialWaste],MATCH(A20&amp;delimiter&amp;B20,tbWS_4[EU_ID_and_Material_Name],0)))*$F20*(1-$E20)))</f>
        <v/>
      </c>
      <c r="I20" s="11" t="str">
        <f t="shared" si="1"/>
        <v/>
      </c>
      <c r="J20" s="159" t="str">
        <f>IF(C20="","",IF(ISNA(VLOOKUP(I20,$I$9:I19,1,FALSE)),MAX($J$9:J19)+1,0))</f>
        <v/>
      </c>
      <c r="K20" s="250">
        <f>_xlfn.XLOOKUP(C20,'DEQ TAC List'!$B$3:$B$609,'DEQ TAC List'!$I$3:$I$609,"")</f>
        <v>0</v>
      </c>
      <c r="L20" s="15"/>
    </row>
    <row r="21" spans="1:12" x14ac:dyDescent="0.25">
      <c r="A21" s="60"/>
      <c r="B21" s="66"/>
      <c r="C21" s="75"/>
      <c r="D21" s="66" t="str">
        <f t="shared" si="0"/>
        <v/>
      </c>
      <c r="E21" s="80"/>
      <c r="F21" s="64"/>
      <c r="G21" s="43"/>
      <c r="H21" s="241" t="str">
        <f>IF(CONCATENATE(A21,B21)="",IF(CONCATENATE(B21,C21,D21,E21,F21,G21)="","",ws5_EU_ID_MaterialName_blank),IF(ISERROR(MATCH(A21&amp;delimiter&amp;B21,tbWS_4[EU_ID_and_Material_Name],0)),ws5_matching_error_msg,(INDEX(tbWS_4[MaterialUsage],MATCH(A21&amp;delimiter&amp;B21,tbWS_4[EU_ID_and_Material_Name],0))-INDEX(tbWS_4[MaterialWaste],MATCH(A21&amp;delimiter&amp;B21,tbWS_4[EU_ID_and_Material_Name],0)))*$F21*(1-$E21)))</f>
        <v/>
      </c>
      <c r="I21" s="11" t="str">
        <f t="shared" si="1"/>
        <v/>
      </c>
      <c r="J21" s="159" t="str">
        <f>IF(C21="","",IF(ISNA(VLOOKUP(I21,$I$9:I20,1,FALSE)),MAX($J$9:J20)+1,0))</f>
        <v/>
      </c>
      <c r="K21" s="250">
        <f>_xlfn.XLOOKUP(C21,'DEQ TAC List'!$B$3:$B$609,'DEQ TAC List'!$I$3:$I$609,"")</f>
        <v>0</v>
      </c>
      <c r="L21" s="15"/>
    </row>
    <row r="22" spans="1:12" x14ac:dyDescent="0.25">
      <c r="A22" s="60"/>
      <c r="B22" s="66"/>
      <c r="C22" s="75"/>
      <c r="D22" s="66" t="str">
        <f t="shared" si="0"/>
        <v/>
      </c>
      <c r="E22" s="80"/>
      <c r="F22" s="64"/>
      <c r="G22" s="43"/>
      <c r="H22" s="241" t="str">
        <f>IF(CONCATENATE(A22,B22)="",IF(CONCATENATE(B22,C22,D22,E22,F22,G22)="","",ws5_EU_ID_MaterialName_blank),IF(ISERROR(MATCH(A22&amp;delimiter&amp;B22,tbWS_4[EU_ID_and_Material_Name],0)),ws5_matching_error_msg,(INDEX(tbWS_4[MaterialUsage],MATCH(A22&amp;delimiter&amp;B22,tbWS_4[EU_ID_and_Material_Name],0))-INDEX(tbWS_4[MaterialWaste],MATCH(A22&amp;delimiter&amp;B22,tbWS_4[EU_ID_and_Material_Name],0)))*$F22*(1-$E22)))</f>
        <v/>
      </c>
      <c r="I22" s="11" t="str">
        <f t="shared" si="1"/>
        <v/>
      </c>
      <c r="J22" s="159" t="str">
        <f>IF(C22="","",IF(ISNA(VLOOKUP(I22,$I$9:I21,1,FALSE)),MAX($J$9:J21)+1,0))</f>
        <v/>
      </c>
      <c r="K22" s="250">
        <f>_xlfn.XLOOKUP(C22,'DEQ TAC List'!$B$3:$B$609,'DEQ TAC List'!$I$3:$I$609,"")</f>
        <v>0</v>
      </c>
      <c r="L22" s="15"/>
    </row>
    <row r="23" spans="1:12" x14ac:dyDescent="0.25">
      <c r="A23" s="60"/>
      <c r="B23" s="66"/>
      <c r="C23" s="75"/>
      <c r="D23" s="66" t="str">
        <f t="shared" si="0"/>
        <v/>
      </c>
      <c r="E23" s="80"/>
      <c r="F23" s="64"/>
      <c r="G23" s="43"/>
      <c r="H23" s="241" t="str">
        <f>IF(CONCATENATE(A23,B23)="",IF(CONCATENATE(B23,C23,D23,E23,F23,G23)="","",ws5_EU_ID_MaterialName_blank),IF(ISERROR(MATCH(A23&amp;delimiter&amp;B23,tbWS_4[EU_ID_and_Material_Name],0)),ws5_matching_error_msg,(INDEX(tbWS_4[MaterialUsage],MATCH(A23&amp;delimiter&amp;B23,tbWS_4[EU_ID_and_Material_Name],0))-INDEX(tbWS_4[MaterialWaste],MATCH(A23&amp;delimiter&amp;B23,tbWS_4[EU_ID_and_Material_Name],0)))*$F23*(1-$E23)))</f>
        <v/>
      </c>
      <c r="I23" s="11" t="str">
        <f t="shared" si="1"/>
        <v/>
      </c>
      <c r="J23" s="159" t="str">
        <f>IF(C23="","",IF(ISNA(VLOOKUP(I23,$I$9:I22,1,FALSE)),MAX($J$9:J22)+1,0))</f>
        <v/>
      </c>
      <c r="K23" s="250">
        <f>_xlfn.XLOOKUP(C23,'DEQ TAC List'!$B$3:$B$609,'DEQ TAC List'!$I$3:$I$609,"")</f>
        <v>0</v>
      </c>
      <c r="L23" s="15"/>
    </row>
    <row r="24" spans="1:12" x14ac:dyDescent="0.25">
      <c r="A24" s="60"/>
      <c r="B24" s="66"/>
      <c r="C24" s="75"/>
      <c r="D24" s="66" t="str">
        <f t="shared" si="0"/>
        <v/>
      </c>
      <c r="E24" s="80"/>
      <c r="F24" s="64"/>
      <c r="G24" s="43"/>
      <c r="H24" s="241" t="str">
        <f>IF(CONCATENATE(A24,B24)="",IF(CONCATENATE(B24,C24,D24,E24,F24,G24)="","",ws5_EU_ID_MaterialName_blank),IF(ISERROR(MATCH(A24&amp;delimiter&amp;B24,tbWS_4[EU_ID_and_Material_Name],0)),ws5_matching_error_msg,(INDEX(tbWS_4[MaterialUsage],MATCH(A24&amp;delimiter&amp;B24,tbWS_4[EU_ID_and_Material_Name],0))-INDEX(tbWS_4[MaterialWaste],MATCH(A24&amp;delimiter&amp;B24,tbWS_4[EU_ID_and_Material_Name],0)))*$F24*(1-$E24)))</f>
        <v/>
      </c>
      <c r="I24" s="11" t="str">
        <f t="shared" si="1"/>
        <v/>
      </c>
      <c r="J24" s="159" t="str">
        <f>IF(C24="","",IF(ISNA(VLOOKUP(I24,$I$9:I23,1,FALSE)),MAX($J$9:J23)+1,0))</f>
        <v/>
      </c>
      <c r="K24" s="250">
        <f>_xlfn.XLOOKUP(C24,'DEQ TAC List'!$B$3:$B$609,'DEQ TAC List'!$I$3:$I$609,"")</f>
        <v>0</v>
      </c>
      <c r="L24" s="15"/>
    </row>
    <row r="25" spans="1:12" x14ac:dyDescent="0.25">
      <c r="A25" s="60"/>
      <c r="B25" s="66"/>
      <c r="C25" s="75"/>
      <c r="D25" s="66" t="str">
        <f t="shared" si="0"/>
        <v/>
      </c>
      <c r="E25" s="80"/>
      <c r="F25" s="64"/>
      <c r="G25" s="43"/>
      <c r="H25" s="241" t="str">
        <f>IF(CONCATENATE(A25,B25)="",IF(CONCATENATE(B25,C25,D25,E25,F25,G25)="","",ws5_EU_ID_MaterialName_blank),IF(ISERROR(MATCH(A25&amp;delimiter&amp;B25,tbWS_4[EU_ID_and_Material_Name],0)),ws5_matching_error_msg,(INDEX(tbWS_4[MaterialUsage],MATCH(A25&amp;delimiter&amp;B25,tbWS_4[EU_ID_and_Material_Name],0))-INDEX(tbWS_4[MaterialWaste],MATCH(A25&amp;delimiter&amp;B25,tbWS_4[EU_ID_and_Material_Name],0)))*$F25*(1-$E25)))</f>
        <v/>
      </c>
      <c r="I25" s="11" t="str">
        <f t="shared" si="1"/>
        <v/>
      </c>
      <c r="J25" s="159" t="str">
        <f>IF(C25="","",IF(ISNA(VLOOKUP(I25,$I$9:I24,1,FALSE)),MAX($J$9:J24)+1,0))</f>
        <v/>
      </c>
      <c r="K25" s="250">
        <f>_xlfn.XLOOKUP(C25,'DEQ TAC List'!$B$3:$B$609,'DEQ TAC List'!$I$3:$I$609,"")</f>
        <v>0</v>
      </c>
      <c r="L25" s="15"/>
    </row>
    <row r="26" spans="1:12" x14ac:dyDescent="0.25">
      <c r="A26" s="60"/>
      <c r="B26" s="66"/>
      <c r="C26" s="75"/>
      <c r="D26" s="66" t="str">
        <f t="shared" si="0"/>
        <v/>
      </c>
      <c r="E26" s="80"/>
      <c r="F26" s="64"/>
      <c r="G26" s="43"/>
      <c r="H26" s="241" t="str">
        <f>IF(CONCATENATE(A26,B26)="",IF(CONCATENATE(B26,C26,D26,E26,F26,G26)="","",ws5_EU_ID_MaterialName_blank),IF(ISERROR(MATCH(A26&amp;delimiter&amp;B26,tbWS_4[EU_ID_and_Material_Name],0)),ws5_matching_error_msg,(INDEX(tbWS_4[MaterialUsage],MATCH(A26&amp;delimiter&amp;B26,tbWS_4[EU_ID_and_Material_Name],0))-INDEX(tbWS_4[MaterialWaste],MATCH(A26&amp;delimiter&amp;B26,tbWS_4[EU_ID_and_Material_Name],0)))*$F26*(1-$E26)))</f>
        <v/>
      </c>
      <c r="I26" s="11" t="str">
        <f t="shared" si="1"/>
        <v/>
      </c>
      <c r="J26" s="159" t="str">
        <f>IF(C26="","",IF(ISNA(VLOOKUP(I26,$I$9:I25,1,FALSE)),MAX($J$9:J25)+1,0))</f>
        <v/>
      </c>
      <c r="K26" s="250">
        <f>_xlfn.XLOOKUP(C26,'DEQ TAC List'!$B$3:$B$609,'DEQ TAC List'!$I$3:$I$609,"")</f>
        <v>0</v>
      </c>
      <c r="L26" s="15"/>
    </row>
    <row r="27" spans="1:12" x14ac:dyDescent="0.25">
      <c r="A27" s="60"/>
      <c r="B27" s="66"/>
      <c r="C27" s="75"/>
      <c r="D27" s="66" t="str">
        <f t="shared" si="0"/>
        <v/>
      </c>
      <c r="E27" s="80"/>
      <c r="F27" s="64"/>
      <c r="G27" s="43"/>
      <c r="H27" s="241" t="str">
        <f>IF(CONCATENATE(A27,B27)="",IF(CONCATENATE(B27,C27,D27,E27,F27,G27)="","",ws5_EU_ID_MaterialName_blank),IF(ISERROR(MATCH(A27&amp;delimiter&amp;B27,tbWS_4[EU_ID_and_Material_Name],0)),ws5_matching_error_msg,(INDEX(tbWS_4[MaterialUsage],MATCH(A27&amp;delimiter&amp;B27,tbWS_4[EU_ID_and_Material_Name],0))-INDEX(tbWS_4[MaterialWaste],MATCH(A27&amp;delimiter&amp;B27,tbWS_4[EU_ID_and_Material_Name],0)))*$F27*(1-$E27)))</f>
        <v/>
      </c>
      <c r="I27" s="11" t="str">
        <f t="shared" si="1"/>
        <v/>
      </c>
      <c r="J27" s="159" t="str">
        <f>IF(C27="","",IF(ISNA(VLOOKUP(I27,$I$9:I26,1,FALSE)),MAX($J$9:J26)+1,0))</f>
        <v/>
      </c>
      <c r="K27" s="250">
        <f>_xlfn.XLOOKUP(C27,'DEQ TAC List'!$B$3:$B$609,'DEQ TAC List'!$I$3:$I$609,"")</f>
        <v>0</v>
      </c>
      <c r="L27" s="15"/>
    </row>
    <row r="28" spans="1:12" x14ac:dyDescent="0.25">
      <c r="A28" s="60"/>
      <c r="B28" s="66"/>
      <c r="C28" s="75"/>
      <c r="D28" s="66" t="str">
        <f t="shared" si="0"/>
        <v/>
      </c>
      <c r="E28" s="80"/>
      <c r="F28" s="64"/>
      <c r="G28" s="43"/>
      <c r="H28" s="241" t="str">
        <f>IF(CONCATENATE(A28,B28)="",IF(CONCATENATE(B28,C28,D28,E28,F28,G28)="","",ws5_EU_ID_MaterialName_blank),IF(ISERROR(MATCH(A28&amp;delimiter&amp;B28,tbWS_4[EU_ID_and_Material_Name],0)),ws5_matching_error_msg,(INDEX(tbWS_4[MaterialUsage],MATCH(A28&amp;delimiter&amp;B28,tbWS_4[EU_ID_and_Material_Name],0))-INDEX(tbWS_4[MaterialWaste],MATCH(A28&amp;delimiter&amp;B28,tbWS_4[EU_ID_and_Material_Name],0)))*$F28*(1-$E28)))</f>
        <v/>
      </c>
      <c r="I28" s="11" t="str">
        <f t="shared" si="1"/>
        <v/>
      </c>
      <c r="J28" s="159" t="str">
        <f>IF(C28="","",IF(ISNA(VLOOKUP(I28,$I$9:I27,1,FALSE)),MAX($J$9:J27)+1,0))</f>
        <v/>
      </c>
      <c r="K28" s="250">
        <f>_xlfn.XLOOKUP(C28,'DEQ TAC List'!$B$3:$B$609,'DEQ TAC List'!$I$3:$I$609,"")</f>
        <v>0</v>
      </c>
      <c r="L28" s="15"/>
    </row>
    <row r="29" spans="1:12" x14ac:dyDescent="0.25">
      <c r="A29" s="60"/>
      <c r="B29" s="66"/>
      <c r="C29" s="75"/>
      <c r="D29" s="66" t="str">
        <f t="shared" si="0"/>
        <v/>
      </c>
      <c r="E29" s="80"/>
      <c r="F29" s="64"/>
      <c r="G29" s="43"/>
      <c r="H29" s="241" t="str">
        <f>IF(CONCATENATE(A29,B29)="",IF(CONCATENATE(B29,C29,D29,E29,F29,G29)="","",ws5_EU_ID_MaterialName_blank),IF(ISERROR(MATCH(A29&amp;delimiter&amp;B29,tbWS_4[EU_ID_and_Material_Name],0)),ws5_matching_error_msg,(INDEX(tbWS_4[MaterialUsage],MATCH(A29&amp;delimiter&amp;B29,tbWS_4[EU_ID_and_Material_Name],0))-INDEX(tbWS_4[MaterialWaste],MATCH(A29&amp;delimiter&amp;B29,tbWS_4[EU_ID_and_Material_Name],0)))*$F29*(1-$E29)))</f>
        <v/>
      </c>
      <c r="I29" s="11" t="str">
        <f t="shared" si="1"/>
        <v/>
      </c>
      <c r="J29" s="159" t="str">
        <f>IF(C29="","",IF(ISNA(VLOOKUP(I29,$I$9:I28,1,FALSE)),MAX($J$9:J28)+1,0))</f>
        <v/>
      </c>
      <c r="K29" s="250">
        <f>_xlfn.XLOOKUP(C29,'DEQ TAC List'!$B$3:$B$609,'DEQ TAC List'!$I$3:$I$609,"")</f>
        <v>0</v>
      </c>
      <c r="L29" s="15"/>
    </row>
    <row r="30" spans="1:12" x14ac:dyDescent="0.25">
      <c r="A30" s="60"/>
      <c r="B30" s="66"/>
      <c r="C30" s="75"/>
      <c r="D30" s="66" t="str">
        <f t="shared" si="0"/>
        <v/>
      </c>
      <c r="E30" s="80"/>
      <c r="F30" s="64"/>
      <c r="G30" s="43"/>
      <c r="H30" s="241" t="str">
        <f>IF(CONCATENATE(A30,B30)="",IF(CONCATENATE(B30,C30,D30,E30,F30,G30)="","",ws5_EU_ID_MaterialName_blank),IF(ISERROR(MATCH(A30&amp;delimiter&amp;B30,tbWS_4[EU_ID_and_Material_Name],0)),ws5_matching_error_msg,(INDEX(tbWS_4[MaterialUsage],MATCH(A30&amp;delimiter&amp;B30,tbWS_4[EU_ID_and_Material_Name],0))-INDEX(tbWS_4[MaterialWaste],MATCH(A30&amp;delimiter&amp;B30,tbWS_4[EU_ID_and_Material_Name],0)))*$F30*(1-$E30)))</f>
        <v/>
      </c>
      <c r="I30" s="11" t="str">
        <f t="shared" si="1"/>
        <v/>
      </c>
      <c r="J30" s="159" t="str">
        <f>IF(C30="","",IF(ISNA(VLOOKUP(I30,$I$9:I29,1,FALSE)),MAX($J$9:J29)+1,0))</f>
        <v/>
      </c>
      <c r="K30" s="250">
        <f>_xlfn.XLOOKUP(C30,'DEQ TAC List'!$B$3:$B$609,'DEQ TAC List'!$I$3:$I$609,"")</f>
        <v>0</v>
      </c>
      <c r="L30" s="15"/>
    </row>
    <row r="31" spans="1:12" x14ac:dyDescent="0.25">
      <c r="A31" s="60"/>
      <c r="B31" s="66"/>
      <c r="C31" s="75"/>
      <c r="D31" s="66" t="str">
        <f t="shared" si="0"/>
        <v/>
      </c>
      <c r="E31" s="80"/>
      <c r="F31" s="64"/>
      <c r="G31" s="43"/>
      <c r="H31" s="241" t="str">
        <f>IF(CONCATENATE(A31,B31)="",IF(CONCATENATE(B31,C31,D31,E31,F31,G31)="","",ws5_EU_ID_MaterialName_blank),IF(ISERROR(MATCH(A31&amp;delimiter&amp;B31,tbWS_4[EU_ID_and_Material_Name],0)),ws5_matching_error_msg,(INDEX(tbWS_4[MaterialUsage],MATCH(A31&amp;delimiter&amp;B31,tbWS_4[EU_ID_and_Material_Name],0))-INDEX(tbWS_4[MaterialWaste],MATCH(A31&amp;delimiter&amp;B31,tbWS_4[EU_ID_and_Material_Name],0)))*$F31*(1-$E31)))</f>
        <v/>
      </c>
      <c r="I31" s="11" t="str">
        <f t="shared" si="1"/>
        <v/>
      </c>
      <c r="J31" s="159" t="str">
        <f>IF(C31="","",IF(ISNA(VLOOKUP(I31,$I$9:I30,1,FALSE)),MAX($J$9:J30)+1,0))</f>
        <v/>
      </c>
      <c r="K31" s="250">
        <f>_xlfn.XLOOKUP(C31,'DEQ TAC List'!$B$3:$B$609,'DEQ TAC List'!$I$3:$I$609,"")</f>
        <v>0</v>
      </c>
      <c r="L31" s="15"/>
    </row>
    <row r="32" spans="1:12" x14ac:dyDescent="0.25">
      <c r="A32" s="60"/>
      <c r="B32" s="66"/>
      <c r="C32" s="75"/>
      <c r="D32" s="66" t="str">
        <f t="shared" si="0"/>
        <v/>
      </c>
      <c r="E32" s="80"/>
      <c r="F32" s="64"/>
      <c r="G32" s="43"/>
      <c r="H32" s="241" t="str">
        <f>IF(CONCATENATE(A32,B32)="",IF(CONCATENATE(B32,C32,D32,E32,F32,G32)="","",ws5_EU_ID_MaterialName_blank),IF(ISERROR(MATCH(A32&amp;delimiter&amp;B32,tbWS_4[EU_ID_and_Material_Name],0)),ws5_matching_error_msg,(INDEX(tbWS_4[MaterialUsage],MATCH(A32&amp;delimiter&amp;B32,tbWS_4[EU_ID_and_Material_Name],0))-INDEX(tbWS_4[MaterialWaste],MATCH(A32&amp;delimiter&amp;B32,tbWS_4[EU_ID_and_Material_Name],0)))*$F32*(1-$E32)))</f>
        <v/>
      </c>
      <c r="I32" s="11" t="str">
        <f t="shared" si="1"/>
        <v/>
      </c>
      <c r="J32" s="159" t="str">
        <f>IF(C32="","",IF(ISNA(VLOOKUP(I32,$I$9:I31,1,FALSE)),MAX($J$9:J31)+1,0))</f>
        <v/>
      </c>
      <c r="K32" s="250">
        <f>_xlfn.XLOOKUP(C32,'DEQ TAC List'!$B$3:$B$609,'DEQ TAC List'!$I$3:$I$609,"")</f>
        <v>0</v>
      </c>
      <c r="L32" s="15"/>
    </row>
    <row r="33" spans="1:12" x14ac:dyDescent="0.25">
      <c r="A33" s="60"/>
      <c r="B33" s="66"/>
      <c r="C33" s="75"/>
      <c r="D33" s="66" t="str">
        <f t="shared" si="0"/>
        <v/>
      </c>
      <c r="E33" s="80"/>
      <c r="F33" s="64"/>
      <c r="G33" s="43"/>
      <c r="H33" s="241" t="str">
        <f>IF(CONCATENATE(A33,B33)="",IF(CONCATENATE(B33,C33,D33,E33,F33,G33)="","",ws5_EU_ID_MaterialName_blank),IF(ISERROR(MATCH(A33&amp;delimiter&amp;B33,tbWS_4[EU_ID_and_Material_Name],0)),ws5_matching_error_msg,(INDEX(tbWS_4[MaterialUsage],MATCH(A33&amp;delimiter&amp;B33,tbWS_4[EU_ID_and_Material_Name],0))-INDEX(tbWS_4[MaterialWaste],MATCH(A33&amp;delimiter&amp;B33,tbWS_4[EU_ID_and_Material_Name],0)))*$F33*(1-$E33)))</f>
        <v/>
      </c>
      <c r="I33" s="11" t="str">
        <f t="shared" si="1"/>
        <v/>
      </c>
      <c r="J33" s="159" t="str">
        <f>IF(C33="","",IF(ISNA(VLOOKUP(I33,$I$9:I32,1,FALSE)),MAX($J$9:J32)+1,0))</f>
        <v/>
      </c>
      <c r="K33" s="250">
        <f>_xlfn.XLOOKUP(C33,'DEQ TAC List'!$B$3:$B$609,'DEQ TAC List'!$I$3:$I$609,"")</f>
        <v>0</v>
      </c>
      <c r="L33" s="15"/>
    </row>
    <row r="34" spans="1:12" x14ac:dyDescent="0.25">
      <c r="A34" s="60"/>
      <c r="B34" s="66"/>
      <c r="C34" s="75"/>
      <c r="D34" s="66" t="str">
        <f t="shared" si="0"/>
        <v/>
      </c>
      <c r="E34" s="80"/>
      <c r="F34" s="64"/>
      <c r="G34" s="43"/>
      <c r="H34" s="241" t="str">
        <f>IF(CONCATENATE(A34,B34)="",IF(CONCATENATE(B34,C34,D34,E34,F34,G34)="","",ws5_EU_ID_MaterialName_blank),IF(ISERROR(MATCH(A34&amp;delimiter&amp;B34,tbWS_4[EU_ID_and_Material_Name],0)),ws5_matching_error_msg,(INDEX(tbWS_4[MaterialUsage],MATCH(A34&amp;delimiter&amp;B34,tbWS_4[EU_ID_and_Material_Name],0))-INDEX(tbWS_4[MaterialWaste],MATCH(A34&amp;delimiter&amp;B34,tbWS_4[EU_ID_and_Material_Name],0)))*$F34*(1-$E34)))</f>
        <v/>
      </c>
      <c r="I34" s="11" t="str">
        <f t="shared" si="1"/>
        <v/>
      </c>
      <c r="J34" s="159" t="str">
        <f>IF(C34="","",IF(ISNA(VLOOKUP(I34,$I$9:I33,1,FALSE)),MAX($J$9:J33)+1,0))</f>
        <v/>
      </c>
      <c r="K34" s="250">
        <f>_xlfn.XLOOKUP(C34,'DEQ TAC List'!$B$3:$B$609,'DEQ TAC List'!$I$3:$I$609,"")</f>
        <v>0</v>
      </c>
      <c r="L34" s="15"/>
    </row>
    <row r="35" spans="1:12" x14ac:dyDescent="0.25">
      <c r="A35" s="60"/>
      <c r="B35" s="66"/>
      <c r="C35" s="75"/>
      <c r="D35" s="66" t="str">
        <f t="shared" si="0"/>
        <v/>
      </c>
      <c r="E35" s="80"/>
      <c r="F35" s="64"/>
      <c r="G35" s="43"/>
      <c r="H35" s="241" t="str">
        <f>IF(CONCATENATE(A35,B35)="",IF(CONCATENATE(B35,C35,D35,E35,F35,G35)="","",ws5_EU_ID_MaterialName_blank),IF(ISERROR(MATCH(A35&amp;delimiter&amp;B35,tbWS_4[EU_ID_and_Material_Name],0)),ws5_matching_error_msg,(INDEX(tbWS_4[MaterialUsage],MATCH(A35&amp;delimiter&amp;B35,tbWS_4[EU_ID_and_Material_Name],0))-INDEX(tbWS_4[MaterialWaste],MATCH(A35&amp;delimiter&amp;B35,tbWS_4[EU_ID_and_Material_Name],0)))*$F35*(1-$E35)))</f>
        <v/>
      </c>
      <c r="I35" s="11" t="str">
        <f t="shared" si="1"/>
        <v/>
      </c>
      <c r="J35" s="159" t="str">
        <f>IF(C35="","",IF(ISNA(VLOOKUP(I35,$I$9:I34,1,FALSE)),MAX($J$9:J34)+1,0))</f>
        <v/>
      </c>
      <c r="K35" s="250">
        <f>_xlfn.XLOOKUP(C35,'DEQ TAC List'!$B$3:$B$609,'DEQ TAC List'!$I$3:$I$609,"")</f>
        <v>0</v>
      </c>
      <c r="L35" s="15"/>
    </row>
    <row r="36" spans="1:12" x14ac:dyDescent="0.25">
      <c r="A36" s="60"/>
      <c r="B36" s="66"/>
      <c r="C36" s="75"/>
      <c r="D36" s="66" t="str">
        <f t="shared" si="0"/>
        <v/>
      </c>
      <c r="E36" s="80"/>
      <c r="F36" s="64"/>
      <c r="G36" s="43"/>
      <c r="H36" s="241" t="str">
        <f>IF(CONCATENATE(A36,B36)="",IF(CONCATENATE(B36,C36,D36,E36,F36,G36)="","",ws5_EU_ID_MaterialName_blank),IF(ISERROR(MATCH(A36&amp;delimiter&amp;B36,tbWS_4[EU_ID_and_Material_Name],0)),ws5_matching_error_msg,(INDEX(tbWS_4[MaterialUsage],MATCH(A36&amp;delimiter&amp;B36,tbWS_4[EU_ID_and_Material_Name],0))-INDEX(tbWS_4[MaterialWaste],MATCH(A36&amp;delimiter&amp;B36,tbWS_4[EU_ID_and_Material_Name],0)))*$F36*(1-$E36)))</f>
        <v/>
      </c>
      <c r="I36" s="11" t="str">
        <f t="shared" si="1"/>
        <v/>
      </c>
      <c r="J36" s="159" t="str">
        <f>IF(C36="","",IF(ISNA(VLOOKUP(I36,$I$9:I35,1,FALSE)),MAX($J$9:J35)+1,0))</f>
        <v/>
      </c>
      <c r="K36" s="250">
        <f>_xlfn.XLOOKUP(C36,'DEQ TAC List'!$B$3:$B$609,'DEQ TAC List'!$I$3:$I$609,"")</f>
        <v>0</v>
      </c>
      <c r="L36" s="15"/>
    </row>
    <row r="37" spans="1:12" x14ac:dyDescent="0.25">
      <c r="A37" s="60"/>
      <c r="B37" s="66"/>
      <c r="C37" s="75"/>
      <c r="D37" s="66" t="str">
        <f t="shared" si="0"/>
        <v/>
      </c>
      <c r="E37" s="80"/>
      <c r="F37" s="64"/>
      <c r="G37" s="43"/>
      <c r="H37" s="241" t="str">
        <f>IF(CONCATENATE(A37,B37)="",IF(CONCATENATE(B37,C37,D37,E37,F37,G37)="","",ws5_EU_ID_MaterialName_blank),IF(ISERROR(MATCH(A37&amp;delimiter&amp;B37,tbWS_4[EU_ID_and_Material_Name],0)),ws5_matching_error_msg,(INDEX(tbWS_4[MaterialUsage],MATCH(A37&amp;delimiter&amp;B37,tbWS_4[EU_ID_and_Material_Name],0))-INDEX(tbWS_4[MaterialWaste],MATCH(A37&amp;delimiter&amp;B37,tbWS_4[EU_ID_and_Material_Name],0)))*$F37*(1-$E37)))</f>
        <v/>
      </c>
      <c r="I37" s="11" t="str">
        <f t="shared" si="1"/>
        <v/>
      </c>
      <c r="J37" s="159" t="str">
        <f>IF(C37="","",IF(ISNA(VLOOKUP(I37,$I$9:I36,1,FALSE)),MAX($J$9:J36)+1,0))</f>
        <v/>
      </c>
      <c r="K37" s="250">
        <f>_xlfn.XLOOKUP(C37,'DEQ TAC List'!$B$3:$B$609,'DEQ TAC List'!$I$3:$I$609,"")</f>
        <v>0</v>
      </c>
      <c r="L37" s="15"/>
    </row>
    <row r="38" spans="1:12" x14ac:dyDescent="0.25">
      <c r="A38" s="60"/>
      <c r="B38" s="66"/>
      <c r="C38" s="75"/>
      <c r="D38" s="66" t="str">
        <f t="shared" si="0"/>
        <v/>
      </c>
      <c r="E38" s="80"/>
      <c r="F38" s="64"/>
      <c r="G38" s="43"/>
      <c r="H38" s="241" t="str">
        <f>IF(CONCATENATE(A38,B38)="",IF(CONCATENATE(B38,C38,D38,E38,F38,G38)="","",ws5_EU_ID_MaterialName_blank),IF(ISERROR(MATCH(A38&amp;delimiter&amp;B38,tbWS_4[EU_ID_and_Material_Name],0)),ws5_matching_error_msg,(INDEX(tbWS_4[MaterialUsage],MATCH(A38&amp;delimiter&amp;B38,tbWS_4[EU_ID_and_Material_Name],0))-INDEX(tbWS_4[MaterialWaste],MATCH(A38&amp;delimiter&amp;B38,tbWS_4[EU_ID_and_Material_Name],0)))*$F38*(1-$E38)))</f>
        <v/>
      </c>
      <c r="I38" s="11" t="str">
        <f t="shared" si="1"/>
        <v/>
      </c>
      <c r="J38" s="159" t="str">
        <f>IF(C38="","",IF(ISNA(VLOOKUP(I38,$I$9:I37,1,FALSE)),MAX($J$9:J37)+1,0))</f>
        <v/>
      </c>
      <c r="K38" s="250">
        <f>_xlfn.XLOOKUP(C38,'DEQ TAC List'!$B$3:$B$609,'DEQ TAC List'!$I$3:$I$609,"")</f>
        <v>0</v>
      </c>
      <c r="L38" s="15"/>
    </row>
    <row r="39" spans="1:12" x14ac:dyDescent="0.25">
      <c r="A39" s="60"/>
      <c r="B39" s="66"/>
      <c r="C39" s="75"/>
      <c r="D39" s="66" t="str">
        <f t="shared" si="0"/>
        <v/>
      </c>
      <c r="E39" s="80"/>
      <c r="F39" s="64"/>
      <c r="G39" s="43"/>
      <c r="H39" s="241" t="str">
        <f>IF(CONCATENATE(A39,B39)="",IF(CONCATENATE(B39,C39,D39,E39,F39,G39)="","",ws5_EU_ID_MaterialName_blank),IF(ISERROR(MATCH(A39&amp;delimiter&amp;B39,tbWS_4[EU_ID_and_Material_Name],0)),ws5_matching_error_msg,(INDEX(tbWS_4[MaterialUsage],MATCH(A39&amp;delimiter&amp;B39,tbWS_4[EU_ID_and_Material_Name],0))-INDEX(tbWS_4[MaterialWaste],MATCH(A39&amp;delimiter&amp;B39,tbWS_4[EU_ID_and_Material_Name],0)))*$F39*(1-$E39)))</f>
        <v/>
      </c>
      <c r="I39" s="11" t="str">
        <f t="shared" si="1"/>
        <v/>
      </c>
      <c r="J39" s="159" t="str">
        <f>IF(C39="","",IF(ISNA(VLOOKUP(I39,$I$9:I38,1,FALSE)),MAX($J$9:J38)+1,0))</f>
        <v/>
      </c>
      <c r="K39" s="250">
        <f>_xlfn.XLOOKUP(C39,'DEQ TAC List'!$B$3:$B$609,'DEQ TAC List'!$I$3:$I$609,"")</f>
        <v>0</v>
      </c>
      <c r="L39" s="15"/>
    </row>
    <row r="40" spans="1:12" x14ac:dyDescent="0.25">
      <c r="A40" s="60"/>
      <c r="B40" s="66"/>
      <c r="C40" s="75"/>
      <c r="D40" s="66" t="str">
        <f t="shared" si="0"/>
        <v/>
      </c>
      <c r="E40" s="80"/>
      <c r="F40" s="64"/>
      <c r="G40" s="43"/>
      <c r="H40" s="241" t="str">
        <f>IF(CONCATENATE(A40,B40)="",IF(CONCATENATE(B40,C40,D40,E40,F40,G40)="","",ws5_EU_ID_MaterialName_blank),IF(ISERROR(MATCH(A40&amp;delimiter&amp;B40,tbWS_4[EU_ID_and_Material_Name],0)),ws5_matching_error_msg,(INDEX(tbWS_4[MaterialUsage],MATCH(A40&amp;delimiter&amp;B40,tbWS_4[EU_ID_and_Material_Name],0))-INDEX(tbWS_4[MaterialWaste],MATCH(A40&amp;delimiter&amp;B40,tbWS_4[EU_ID_and_Material_Name],0)))*$F40*(1-$E40)))</f>
        <v/>
      </c>
      <c r="I40" s="11" t="str">
        <f t="shared" si="1"/>
        <v/>
      </c>
      <c r="J40" s="159" t="str">
        <f>IF(C40="","",IF(ISNA(VLOOKUP(I40,$I$9:I39,1,FALSE)),MAX($J$9:J39)+1,0))</f>
        <v/>
      </c>
      <c r="K40" s="250">
        <f>_xlfn.XLOOKUP(C40,'DEQ TAC List'!$B$3:$B$609,'DEQ TAC List'!$I$3:$I$609,"")</f>
        <v>0</v>
      </c>
      <c r="L40" s="15"/>
    </row>
    <row r="41" spans="1:12" x14ac:dyDescent="0.25">
      <c r="A41" s="60"/>
      <c r="B41" s="66"/>
      <c r="C41" s="75"/>
      <c r="D41" s="66" t="str">
        <f t="shared" si="0"/>
        <v/>
      </c>
      <c r="E41" s="80"/>
      <c r="F41" s="64"/>
      <c r="G41" s="43"/>
      <c r="H41" s="241" t="str">
        <f>IF(CONCATENATE(A41,B41)="",IF(CONCATENATE(B41,C41,D41,E41,F41,G41)="","",ws5_EU_ID_MaterialName_blank),IF(ISERROR(MATCH(A41&amp;delimiter&amp;B41,tbWS_4[EU_ID_and_Material_Name],0)),ws5_matching_error_msg,(INDEX(tbWS_4[MaterialUsage],MATCH(A41&amp;delimiter&amp;B41,tbWS_4[EU_ID_and_Material_Name],0))-INDEX(tbWS_4[MaterialWaste],MATCH(A41&amp;delimiter&amp;B41,tbWS_4[EU_ID_and_Material_Name],0)))*$F41*(1-$E41)))</f>
        <v/>
      </c>
      <c r="I41" s="11" t="str">
        <f t="shared" si="1"/>
        <v/>
      </c>
      <c r="J41" s="159" t="str">
        <f>IF(C41="","",IF(ISNA(VLOOKUP(I41,$I$9:I40,1,FALSE)),MAX($J$9:J40)+1,0))</f>
        <v/>
      </c>
      <c r="K41" s="250">
        <f>_xlfn.XLOOKUP(C41,'DEQ TAC List'!$B$3:$B$609,'DEQ TAC List'!$I$3:$I$609,"")</f>
        <v>0</v>
      </c>
      <c r="L41" s="15"/>
    </row>
    <row r="42" spans="1:12" x14ac:dyDescent="0.25">
      <c r="A42" s="60"/>
      <c r="B42" s="66"/>
      <c r="C42" s="75"/>
      <c r="D42" s="66" t="str">
        <f t="shared" si="0"/>
        <v/>
      </c>
      <c r="E42" s="80"/>
      <c r="F42" s="64"/>
      <c r="G42" s="43"/>
      <c r="H42" s="241" t="str">
        <f>IF(CONCATENATE(A42,B42)="",IF(CONCATENATE(B42,C42,D42,E42,F42,G42)="","",ws5_EU_ID_MaterialName_blank),IF(ISERROR(MATCH(A42&amp;delimiter&amp;B42,tbWS_4[EU_ID_and_Material_Name],0)),ws5_matching_error_msg,(INDEX(tbWS_4[MaterialUsage],MATCH(A42&amp;delimiter&amp;B42,tbWS_4[EU_ID_and_Material_Name],0))-INDEX(tbWS_4[MaterialWaste],MATCH(A42&amp;delimiter&amp;B42,tbWS_4[EU_ID_and_Material_Name],0)))*$F42*(1-$E42)))</f>
        <v/>
      </c>
      <c r="I42" s="11" t="str">
        <f t="shared" si="1"/>
        <v/>
      </c>
      <c r="J42" s="159" t="str">
        <f>IF(C42="","",IF(ISNA(VLOOKUP(I42,$I$9:I41,1,FALSE)),MAX($J$9:J41)+1,0))</f>
        <v/>
      </c>
      <c r="K42" s="250">
        <f>_xlfn.XLOOKUP(C42,'DEQ TAC List'!$B$3:$B$609,'DEQ TAC List'!$I$3:$I$609,"")</f>
        <v>0</v>
      </c>
      <c r="L42" s="15"/>
    </row>
    <row r="43" spans="1:12" x14ac:dyDescent="0.25">
      <c r="A43" s="60"/>
      <c r="B43" s="66"/>
      <c r="C43" s="75"/>
      <c r="D43" s="66" t="str">
        <f t="shared" si="0"/>
        <v/>
      </c>
      <c r="E43" s="80"/>
      <c r="F43" s="64"/>
      <c r="G43" s="43"/>
      <c r="H43" s="241" t="str">
        <f>IF(CONCATENATE(A43,B43)="",IF(CONCATENATE(B43,C43,D43,E43,F43,G43)="","",ws5_EU_ID_MaterialName_blank),IF(ISERROR(MATCH(A43&amp;delimiter&amp;B43,tbWS_4[EU_ID_and_Material_Name],0)),ws5_matching_error_msg,(INDEX(tbWS_4[MaterialUsage],MATCH(A43&amp;delimiter&amp;B43,tbWS_4[EU_ID_and_Material_Name],0))-INDEX(tbWS_4[MaterialWaste],MATCH(A43&amp;delimiter&amp;B43,tbWS_4[EU_ID_and_Material_Name],0)))*$F43*(1-$E43)))</f>
        <v/>
      </c>
      <c r="I43" s="11" t="str">
        <f t="shared" si="1"/>
        <v/>
      </c>
      <c r="J43" s="159" t="str">
        <f>IF(C43="","",IF(ISNA(VLOOKUP(I43,$I$9:I42,1,FALSE)),MAX($J$9:J42)+1,0))</f>
        <v/>
      </c>
      <c r="K43" s="250">
        <f>_xlfn.XLOOKUP(C43,'DEQ TAC List'!$B$3:$B$609,'DEQ TAC List'!$I$3:$I$609,"")</f>
        <v>0</v>
      </c>
      <c r="L43" s="15"/>
    </row>
    <row r="44" spans="1:12" x14ac:dyDescent="0.25">
      <c r="A44" s="60"/>
      <c r="B44" s="66"/>
      <c r="C44" s="75"/>
      <c r="D44" s="66" t="str">
        <f t="shared" si="0"/>
        <v/>
      </c>
      <c r="E44" s="80"/>
      <c r="F44" s="64"/>
      <c r="G44" s="43"/>
      <c r="H44" s="241" t="str">
        <f>IF(CONCATENATE(A44,B44)="",IF(CONCATENATE(B44,C44,D44,E44,F44,G44)="","",ws5_EU_ID_MaterialName_blank),IF(ISERROR(MATCH(A44&amp;delimiter&amp;B44,tbWS_4[EU_ID_and_Material_Name],0)),ws5_matching_error_msg,(INDEX(tbWS_4[MaterialUsage],MATCH(A44&amp;delimiter&amp;B44,tbWS_4[EU_ID_and_Material_Name],0))-INDEX(tbWS_4[MaterialWaste],MATCH(A44&amp;delimiter&amp;B44,tbWS_4[EU_ID_and_Material_Name],0)))*$F44*(1-$E44)))</f>
        <v/>
      </c>
      <c r="I44" s="11" t="str">
        <f t="shared" si="1"/>
        <v/>
      </c>
      <c r="J44" s="159" t="str">
        <f>IF(C44="","",IF(ISNA(VLOOKUP(I44,$I$9:I43,1,FALSE)),MAX($J$9:J43)+1,0))</f>
        <v/>
      </c>
      <c r="K44" s="250">
        <f>_xlfn.XLOOKUP(C44,'DEQ TAC List'!$B$3:$B$609,'DEQ TAC List'!$I$3:$I$609,"")</f>
        <v>0</v>
      </c>
      <c r="L44" s="15"/>
    </row>
    <row r="45" spans="1:12" x14ac:dyDescent="0.25">
      <c r="A45" s="60"/>
      <c r="B45" s="66"/>
      <c r="C45" s="75"/>
      <c r="D45" s="66" t="str">
        <f t="shared" si="0"/>
        <v/>
      </c>
      <c r="E45" s="80"/>
      <c r="F45" s="64"/>
      <c r="G45" s="43"/>
      <c r="H45" s="241" t="str">
        <f>IF(CONCATENATE(A45,B45)="",IF(CONCATENATE(B45,C45,D45,E45,F45,G45)="","",ws5_EU_ID_MaterialName_blank),IF(ISERROR(MATCH(A45&amp;delimiter&amp;B45,tbWS_4[EU_ID_and_Material_Name],0)),ws5_matching_error_msg,(INDEX(tbWS_4[MaterialUsage],MATCH(A45&amp;delimiter&amp;B45,tbWS_4[EU_ID_and_Material_Name],0))-INDEX(tbWS_4[MaterialWaste],MATCH(A45&amp;delimiter&amp;B45,tbWS_4[EU_ID_and_Material_Name],0)))*$F45*(1-$E45)))</f>
        <v/>
      </c>
      <c r="I45" s="11" t="str">
        <f t="shared" si="1"/>
        <v/>
      </c>
      <c r="J45" s="159" t="str">
        <f>IF(C45="","",IF(ISNA(VLOOKUP(I45,$I$9:I44,1,FALSE)),MAX($J$9:J44)+1,0))</f>
        <v/>
      </c>
      <c r="K45" s="250">
        <f>_xlfn.XLOOKUP(C45,'DEQ TAC List'!$B$3:$B$609,'DEQ TAC List'!$I$3:$I$609,"")</f>
        <v>0</v>
      </c>
      <c r="L45" s="15"/>
    </row>
    <row r="46" spans="1:12" x14ac:dyDescent="0.25">
      <c r="A46" s="60"/>
      <c r="B46" s="66"/>
      <c r="C46" s="75"/>
      <c r="D46" s="66" t="str">
        <f t="shared" si="0"/>
        <v/>
      </c>
      <c r="E46" s="80"/>
      <c r="F46" s="64"/>
      <c r="G46" s="43"/>
      <c r="H46" s="241" t="str">
        <f>IF(CONCATENATE(A46,B46)="",IF(CONCATENATE(B46,C46,D46,E46,F46,G46)="","",ws5_EU_ID_MaterialName_blank),IF(ISERROR(MATCH(A46&amp;delimiter&amp;B46,tbWS_4[EU_ID_and_Material_Name],0)),ws5_matching_error_msg,(INDEX(tbWS_4[MaterialUsage],MATCH(A46&amp;delimiter&amp;B46,tbWS_4[EU_ID_and_Material_Name],0))-INDEX(tbWS_4[MaterialWaste],MATCH(A46&amp;delimiter&amp;B46,tbWS_4[EU_ID_and_Material_Name],0)))*$F46*(1-$E46)))</f>
        <v/>
      </c>
      <c r="I46" s="11" t="str">
        <f t="shared" si="1"/>
        <v/>
      </c>
      <c r="J46" s="159" t="str">
        <f>IF(C46="","",IF(ISNA(VLOOKUP(I46,$I$9:I45,1,FALSE)),MAX($J$9:J45)+1,0))</f>
        <v/>
      </c>
      <c r="K46" s="250">
        <f>_xlfn.XLOOKUP(C46,'DEQ TAC List'!$B$3:$B$609,'DEQ TAC List'!$I$3:$I$609,"")</f>
        <v>0</v>
      </c>
      <c r="L46" s="15"/>
    </row>
    <row r="47" spans="1:12" x14ac:dyDescent="0.25">
      <c r="A47" s="60"/>
      <c r="B47" s="66"/>
      <c r="C47" s="75"/>
      <c r="D47" s="66" t="str">
        <f t="shared" si="0"/>
        <v/>
      </c>
      <c r="E47" s="80"/>
      <c r="F47" s="64"/>
      <c r="G47" s="43"/>
      <c r="H47" s="241" t="str">
        <f>IF(CONCATENATE(A47,B47)="",IF(CONCATENATE(B47,C47,D47,E47,F47,G47)="","",ws5_EU_ID_MaterialName_blank),IF(ISERROR(MATCH(A47&amp;delimiter&amp;B47,tbWS_4[EU_ID_and_Material_Name],0)),ws5_matching_error_msg,(INDEX(tbWS_4[MaterialUsage],MATCH(A47&amp;delimiter&amp;B47,tbWS_4[EU_ID_and_Material_Name],0))-INDEX(tbWS_4[MaterialWaste],MATCH(A47&amp;delimiter&amp;B47,tbWS_4[EU_ID_and_Material_Name],0)))*$F47*(1-$E47)))</f>
        <v/>
      </c>
      <c r="I47" s="11" t="str">
        <f t="shared" si="1"/>
        <v/>
      </c>
      <c r="J47" s="159" t="str">
        <f>IF(C47="","",IF(ISNA(VLOOKUP(I47,$I$9:I46,1,FALSE)),MAX($J$9:J46)+1,0))</f>
        <v/>
      </c>
      <c r="K47" s="250">
        <f>_xlfn.XLOOKUP(C47,'DEQ TAC List'!$B$3:$B$609,'DEQ TAC List'!$I$3:$I$609,"")</f>
        <v>0</v>
      </c>
      <c r="L47" s="15"/>
    </row>
    <row r="48" spans="1:12" x14ac:dyDescent="0.25">
      <c r="A48" s="60"/>
      <c r="B48" s="66"/>
      <c r="C48" s="75"/>
      <c r="D48" s="66" t="str">
        <f t="shared" si="0"/>
        <v/>
      </c>
      <c r="E48" s="80"/>
      <c r="F48" s="64"/>
      <c r="G48" s="43"/>
      <c r="H48" s="241" t="str">
        <f>IF(CONCATENATE(A48,B48)="",IF(CONCATENATE(B48,C48,D48,E48,F48,G48)="","",ws5_EU_ID_MaterialName_blank),IF(ISERROR(MATCH(A48&amp;delimiter&amp;B48,tbWS_4[EU_ID_and_Material_Name],0)),ws5_matching_error_msg,(INDEX(tbWS_4[MaterialUsage],MATCH(A48&amp;delimiter&amp;B48,tbWS_4[EU_ID_and_Material_Name],0))-INDEX(tbWS_4[MaterialWaste],MATCH(A48&amp;delimiter&amp;B48,tbWS_4[EU_ID_and_Material_Name],0)))*$F48*(1-$E48)))</f>
        <v/>
      </c>
      <c r="I48" s="11" t="str">
        <f t="shared" si="1"/>
        <v/>
      </c>
      <c r="J48" s="159" t="str">
        <f>IF(C48="","",IF(ISNA(VLOOKUP(I48,$I$9:I47,1,FALSE)),MAX($J$9:J47)+1,0))</f>
        <v/>
      </c>
      <c r="K48" s="250">
        <f>_xlfn.XLOOKUP(C48,'DEQ TAC List'!$B$3:$B$609,'DEQ TAC List'!$I$3:$I$609,"")</f>
        <v>0</v>
      </c>
      <c r="L48" s="15"/>
    </row>
    <row r="49" spans="1:12" x14ac:dyDescent="0.25">
      <c r="A49" s="60"/>
      <c r="B49" s="66"/>
      <c r="C49" s="75"/>
      <c r="D49" s="66" t="str">
        <f t="shared" si="0"/>
        <v/>
      </c>
      <c r="E49" s="80"/>
      <c r="F49" s="64"/>
      <c r="G49" s="43"/>
      <c r="H49" s="241" t="str">
        <f>IF(CONCATENATE(A49,B49)="",IF(CONCATENATE(B49,C49,D49,E49,F49,G49)="","",ws5_EU_ID_MaterialName_blank),IF(ISERROR(MATCH(A49&amp;delimiter&amp;B49,tbWS_4[EU_ID_and_Material_Name],0)),ws5_matching_error_msg,(INDEX(tbWS_4[MaterialUsage],MATCH(A49&amp;delimiter&amp;B49,tbWS_4[EU_ID_and_Material_Name],0))-INDEX(tbWS_4[MaterialWaste],MATCH(A49&amp;delimiter&amp;B49,tbWS_4[EU_ID_and_Material_Name],0)))*$F49*(1-$E49)))</f>
        <v/>
      </c>
      <c r="I49" s="11" t="str">
        <f t="shared" si="1"/>
        <v/>
      </c>
      <c r="J49" s="159" t="str">
        <f>IF(C49="","",IF(ISNA(VLOOKUP(I49,$I$9:I48,1,FALSE)),MAX($J$9:J48)+1,0))</f>
        <v/>
      </c>
      <c r="K49" s="250">
        <f>_xlfn.XLOOKUP(C49,'DEQ TAC List'!$B$3:$B$609,'DEQ TAC List'!$I$3:$I$609,"")</f>
        <v>0</v>
      </c>
      <c r="L49" s="15"/>
    </row>
    <row r="50" spans="1:12" x14ac:dyDescent="0.25">
      <c r="A50" s="60"/>
      <c r="B50" s="66"/>
      <c r="C50" s="75"/>
      <c r="D50" s="66" t="str">
        <f t="shared" si="0"/>
        <v/>
      </c>
      <c r="E50" s="80"/>
      <c r="F50" s="64"/>
      <c r="G50" s="43"/>
      <c r="H50" s="241" t="str">
        <f>IF(CONCATENATE(A50,B50)="",IF(CONCATENATE(B50,C50,D50,E50,F50,G50)="","",ws5_EU_ID_MaterialName_blank),IF(ISERROR(MATCH(A50&amp;delimiter&amp;B50,tbWS_4[EU_ID_and_Material_Name],0)),ws5_matching_error_msg,(INDEX(tbWS_4[MaterialUsage],MATCH(A50&amp;delimiter&amp;B50,tbWS_4[EU_ID_and_Material_Name],0))-INDEX(tbWS_4[MaterialWaste],MATCH(A50&amp;delimiter&amp;B50,tbWS_4[EU_ID_and_Material_Name],0)))*$F50*(1-$E50)))</f>
        <v/>
      </c>
      <c r="I50" s="11" t="str">
        <f t="shared" si="1"/>
        <v/>
      </c>
      <c r="J50" s="159" t="str">
        <f>IF(C50="","",IF(ISNA(VLOOKUP(I50,$I$9:I49,1,FALSE)),MAX($J$9:J49)+1,0))</f>
        <v/>
      </c>
      <c r="K50" s="250">
        <f>_xlfn.XLOOKUP(C50,'DEQ TAC List'!$B$3:$B$609,'DEQ TAC List'!$I$3:$I$609,"")</f>
        <v>0</v>
      </c>
      <c r="L50" s="15"/>
    </row>
    <row r="51" spans="1:12" x14ac:dyDescent="0.25">
      <c r="A51" s="60"/>
      <c r="B51" s="66"/>
      <c r="C51" s="75"/>
      <c r="D51" s="66" t="str">
        <f t="shared" si="0"/>
        <v/>
      </c>
      <c r="E51" s="80"/>
      <c r="F51" s="64"/>
      <c r="G51" s="43"/>
      <c r="H51" s="241" t="str">
        <f>IF(CONCATENATE(A51,B51)="",IF(CONCATENATE(B51,C51,D51,E51,F51,G51)="","",ws5_EU_ID_MaterialName_blank),IF(ISERROR(MATCH(A51&amp;delimiter&amp;B51,tbWS_4[EU_ID_and_Material_Name],0)),ws5_matching_error_msg,(INDEX(tbWS_4[MaterialUsage],MATCH(A51&amp;delimiter&amp;B51,tbWS_4[EU_ID_and_Material_Name],0))-INDEX(tbWS_4[MaterialWaste],MATCH(A51&amp;delimiter&amp;B51,tbWS_4[EU_ID_and_Material_Name],0)))*$F51*(1-$E51)))</f>
        <v/>
      </c>
      <c r="I51" s="11" t="str">
        <f t="shared" si="1"/>
        <v/>
      </c>
      <c r="J51" s="159" t="str">
        <f>IF(C51="","",IF(ISNA(VLOOKUP(I51,$I$9:I50,1,FALSE)),MAX($J$9:J50)+1,0))</f>
        <v/>
      </c>
      <c r="K51" s="250">
        <f>_xlfn.XLOOKUP(C51,'DEQ TAC List'!$B$3:$B$609,'DEQ TAC List'!$I$3:$I$609,"")</f>
        <v>0</v>
      </c>
      <c r="L51" s="15"/>
    </row>
    <row r="52" spans="1:12" x14ac:dyDescent="0.25">
      <c r="A52" s="60"/>
      <c r="B52" s="66"/>
      <c r="C52" s="75"/>
      <c r="D52" s="66" t="str">
        <f t="shared" si="0"/>
        <v/>
      </c>
      <c r="E52" s="80"/>
      <c r="F52" s="64"/>
      <c r="G52" s="43"/>
      <c r="H52" s="241" t="str">
        <f>IF(CONCATENATE(A52,B52)="",IF(CONCATENATE(B52,C52,D52,E52,F52,G52)="","",ws5_EU_ID_MaterialName_blank),IF(ISERROR(MATCH(A52&amp;delimiter&amp;B52,tbWS_4[EU_ID_and_Material_Name],0)),ws5_matching_error_msg,(INDEX(tbWS_4[MaterialUsage],MATCH(A52&amp;delimiter&amp;B52,tbWS_4[EU_ID_and_Material_Name],0))-INDEX(tbWS_4[MaterialWaste],MATCH(A52&amp;delimiter&amp;B52,tbWS_4[EU_ID_and_Material_Name],0)))*$F52*(1-$E52)))</f>
        <v/>
      </c>
      <c r="I52" s="11" t="str">
        <f t="shared" si="1"/>
        <v/>
      </c>
      <c r="J52" s="159" t="str">
        <f>IF(C52="","",IF(ISNA(VLOOKUP(I52,$I$9:I51,1,FALSE)),MAX($J$9:J51)+1,0))</f>
        <v/>
      </c>
      <c r="K52" s="250">
        <f>_xlfn.XLOOKUP(C52,'DEQ TAC List'!$B$3:$B$609,'DEQ TAC List'!$I$3:$I$609,"")</f>
        <v>0</v>
      </c>
      <c r="L52" s="15"/>
    </row>
    <row r="53" spans="1:12" x14ac:dyDescent="0.25">
      <c r="A53" s="60"/>
      <c r="B53" s="66"/>
      <c r="C53" s="75"/>
      <c r="D53" s="66" t="str">
        <f t="shared" si="0"/>
        <v/>
      </c>
      <c r="E53" s="80"/>
      <c r="F53" s="64"/>
      <c r="G53" s="43"/>
      <c r="H53" s="241" t="str">
        <f>IF(CONCATENATE(A53,B53)="",IF(CONCATENATE(B53,C53,D53,E53,F53,G53)="","",ws5_EU_ID_MaterialName_blank),IF(ISERROR(MATCH(A53&amp;delimiter&amp;B53,tbWS_4[EU_ID_and_Material_Name],0)),ws5_matching_error_msg,(INDEX(tbWS_4[MaterialUsage],MATCH(A53&amp;delimiter&amp;B53,tbWS_4[EU_ID_and_Material_Name],0))-INDEX(tbWS_4[MaterialWaste],MATCH(A53&amp;delimiter&amp;B53,tbWS_4[EU_ID_and_Material_Name],0)))*$F53*(1-$E53)))</f>
        <v/>
      </c>
      <c r="I53" s="11" t="str">
        <f t="shared" si="1"/>
        <v/>
      </c>
      <c r="J53" s="159" t="str">
        <f>IF(C53="","",IF(ISNA(VLOOKUP(I53,$I$9:I52,1,FALSE)),MAX($J$9:J52)+1,0))</f>
        <v/>
      </c>
      <c r="K53" s="250">
        <f>_xlfn.XLOOKUP(C53,'DEQ TAC List'!$B$3:$B$609,'DEQ TAC List'!$I$3:$I$609,"")</f>
        <v>0</v>
      </c>
      <c r="L53" s="15"/>
    </row>
    <row r="54" spans="1:12" x14ac:dyDescent="0.25">
      <c r="A54" s="60"/>
      <c r="B54" s="66"/>
      <c r="C54" s="75"/>
      <c r="D54" s="66" t="str">
        <f t="shared" si="0"/>
        <v/>
      </c>
      <c r="E54" s="80"/>
      <c r="F54" s="64"/>
      <c r="G54" s="43"/>
      <c r="H54" s="241" t="str">
        <f>IF(CONCATENATE(A54,B54)="",IF(CONCATENATE(B54,C54,D54,E54,F54,G54)="","",ws5_EU_ID_MaterialName_blank),IF(ISERROR(MATCH(A54&amp;delimiter&amp;B54,tbWS_4[EU_ID_and_Material_Name],0)),ws5_matching_error_msg,(INDEX(tbWS_4[MaterialUsage],MATCH(A54&amp;delimiter&amp;B54,tbWS_4[EU_ID_and_Material_Name],0))-INDEX(tbWS_4[MaterialWaste],MATCH(A54&amp;delimiter&amp;B54,tbWS_4[EU_ID_and_Material_Name],0)))*$F54*(1-$E54)))</f>
        <v/>
      </c>
      <c r="I54" s="11" t="str">
        <f t="shared" si="1"/>
        <v/>
      </c>
      <c r="J54" s="159" t="str">
        <f>IF(C54="","",IF(ISNA(VLOOKUP(I54,$I$9:I53,1,FALSE)),MAX($J$9:J53)+1,0))</f>
        <v/>
      </c>
      <c r="K54" s="250">
        <f>_xlfn.XLOOKUP(C54,'DEQ TAC List'!$B$3:$B$609,'DEQ TAC List'!$I$3:$I$609,"")</f>
        <v>0</v>
      </c>
      <c r="L54" s="15"/>
    </row>
    <row r="55" spans="1:12" x14ac:dyDescent="0.25">
      <c r="A55" s="60"/>
      <c r="B55" s="66"/>
      <c r="C55" s="75"/>
      <c r="D55" s="66" t="str">
        <f t="shared" si="0"/>
        <v/>
      </c>
      <c r="E55" s="80"/>
      <c r="F55" s="64"/>
      <c r="G55" s="43"/>
      <c r="H55" s="241" t="str">
        <f>IF(CONCATENATE(A55,B55)="",IF(CONCATENATE(B55,C55,D55,E55,F55,G55)="","",ws5_EU_ID_MaterialName_blank),IF(ISERROR(MATCH(A55&amp;delimiter&amp;B55,tbWS_4[EU_ID_and_Material_Name],0)),ws5_matching_error_msg,(INDEX(tbWS_4[MaterialUsage],MATCH(A55&amp;delimiter&amp;B55,tbWS_4[EU_ID_and_Material_Name],0))-INDEX(tbWS_4[MaterialWaste],MATCH(A55&amp;delimiter&amp;B55,tbWS_4[EU_ID_and_Material_Name],0)))*$F55*(1-$E55)))</f>
        <v/>
      </c>
      <c r="I55" s="11" t="str">
        <f t="shared" si="1"/>
        <v/>
      </c>
      <c r="J55" s="159" t="str">
        <f>IF(C55="","",IF(ISNA(VLOOKUP(I55,$I$9:I54,1,FALSE)),MAX($J$9:J54)+1,0))</f>
        <v/>
      </c>
      <c r="K55" s="250">
        <f>_xlfn.XLOOKUP(C55,'DEQ TAC List'!$B$3:$B$609,'DEQ TAC List'!$I$3:$I$609,"")</f>
        <v>0</v>
      </c>
      <c r="L55" s="15"/>
    </row>
    <row r="56" spans="1:12" x14ac:dyDescent="0.25">
      <c r="A56" s="60"/>
      <c r="B56" s="66"/>
      <c r="C56" s="75"/>
      <c r="D56" s="66" t="str">
        <f t="shared" si="0"/>
        <v/>
      </c>
      <c r="E56" s="80"/>
      <c r="F56" s="64"/>
      <c r="G56" s="43"/>
      <c r="H56" s="241" t="str">
        <f>IF(CONCATENATE(A56,B56)="",IF(CONCATENATE(B56,C56,D56,E56,F56,G56)="","",ws5_EU_ID_MaterialName_blank),IF(ISERROR(MATCH(A56&amp;delimiter&amp;B56,tbWS_4[EU_ID_and_Material_Name],0)),ws5_matching_error_msg,(INDEX(tbWS_4[MaterialUsage],MATCH(A56&amp;delimiter&amp;B56,tbWS_4[EU_ID_and_Material_Name],0))-INDEX(tbWS_4[MaterialWaste],MATCH(A56&amp;delimiter&amp;B56,tbWS_4[EU_ID_and_Material_Name],0)))*$F56*(1-$E56)))</f>
        <v/>
      </c>
      <c r="I56" s="11" t="str">
        <f t="shared" si="1"/>
        <v/>
      </c>
      <c r="J56" s="159" t="str">
        <f>IF(C56="","",IF(ISNA(VLOOKUP(I56,$I$9:I55,1,FALSE)),MAX($J$9:J55)+1,0))</f>
        <v/>
      </c>
      <c r="K56" s="250">
        <f>_xlfn.XLOOKUP(C56,'DEQ TAC List'!$B$3:$B$609,'DEQ TAC List'!$I$3:$I$609,"")</f>
        <v>0</v>
      </c>
      <c r="L56" s="15"/>
    </row>
    <row r="57" spans="1:12" x14ac:dyDescent="0.25">
      <c r="A57" s="60"/>
      <c r="B57" s="66"/>
      <c r="C57" s="75"/>
      <c r="D57" s="66" t="str">
        <f t="shared" si="0"/>
        <v/>
      </c>
      <c r="E57" s="80"/>
      <c r="F57" s="64"/>
      <c r="G57" s="43"/>
      <c r="H57" s="241" t="str">
        <f>IF(CONCATENATE(A57,B57)="",IF(CONCATENATE(B57,C57,D57,E57,F57,G57)="","",ws5_EU_ID_MaterialName_blank),IF(ISERROR(MATCH(A57&amp;delimiter&amp;B57,tbWS_4[EU_ID_and_Material_Name],0)),ws5_matching_error_msg,(INDEX(tbWS_4[MaterialUsage],MATCH(A57&amp;delimiter&amp;B57,tbWS_4[EU_ID_and_Material_Name],0))-INDEX(tbWS_4[MaterialWaste],MATCH(A57&amp;delimiter&amp;B57,tbWS_4[EU_ID_and_Material_Name],0)))*$F57*(1-$E57)))</f>
        <v/>
      </c>
      <c r="I57" s="11" t="str">
        <f t="shared" si="1"/>
        <v/>
      </c>
      <c r="J57" s="159" t="str">
        <f>IF(C57="","",IF(ISNA(VLOOKUP(I57,$I$9:I56,1,FALSE)),MAX($J$9:J56)+1,0))</f>
        <v/>
      </c>
      <c r="K57" s="250">
        <f>_xlfn.XLOOKUP(C57,'DEQ TAC List'!$B$3:$B$609,'DEQ TAC List'!$I$3:$I$609,"")</f>
        <v>0</v>
      </c>
      <c r="L57" s="15"/>
    </row>
    <row r="58" spans="1:12" x14ac:dyDescent="0.25">
      <c r="A58" s="60"/>
      <c r="B58" s="66"/>
      <c r="C58" s="75"/>
      <c r="D58" s="66" t="str">
        <f t="shared" si="0"/>
        <v/>
      </c>
      <c r="E58" s="80"/>
      <c r="F58" s="64"/>
      <c r="G58" s="43"/>
      <c r="H58" s="241" t="str">
        <f>IF(CONCATENATE(A58,B58)="",IF(CONCATENATE(B58,C58,D58,E58,F58,G58)="","",ws5_EU_ID_MaterialName_blank),IF(ISERROR(MATCH(A58&amp;delimiter&amp;B58,tbWS_4[EU_ID_and_Material_Name],0)),ws5_matching_error_msg,(INDEX(tbWS_4[MaterialUsage],MATCH(A58&amp;delimiter&amp;B58,tbWS_4[EU_ID_and_Material_Name],0))-INDEX(tbWS_4[MaterialWaste],MATCH(A58&amp;delimiter&amp;B58,tbWS_4[EU_ID_and_Material_Name],0)))*$F58*(1-$E58)))</f>
        <v/>
      </c>
      <c r="I58" s="11" t="str">
        <f t="shared" si="1"/>
        <v/>
      </c>
      <c r="J58" s="159" t="str">
        <f>IF(C58="","",IF(ISNA(VLOOKUP(I58,$I$9:I57,1,FALSE)),MAX($J$9:J57)+1,0))</f>
        <v/>
      </c>
      <c r="K58" s="250">
        <f>_xlfn.XLOOKUP(C58,'DEQ TAC List'!$B$3:$B$609,'DEQ TAC List'!$I$3:$I$609,"")</f>
        <v>0</v>
      </c>
      <c r="L58" s="15"/>
    </row>
    <row r="59" spans="1:12" x14ac:dyDescent="0.25">
      <c r="A59" s="60"/>
      <c r="B59" s="66"/>
      <c r="C59" s="75"/>
      <c r="D59" s="66" t="str">
        <f t="shared" si="0"/>
        <v/>
      </c>
      <c r="E59" s="80"/>
      <c r="F59" s="64"/>
      <c r="G59" s="43"/>
      <c r="H59" s="241" t="str">
        <f>IF(CONCATENATE(A59,B59)="",IF(CONCATENATE(B59,C59,D59,E59,F59,G59)="","",ws5_EU_ID_MaterialName_blank),IF(ISERROR(MATCH(A59&amp;delimiter&amp;B59,tbWS_4[EU_ID_and_Material_Name],0)),ws5_matching_error_msg,(INDEX(tbWS_4[MaterialUsage],MATCH(A59&amp;delimiter&amp;B59,tbWS_4[EU_ID_and_Material_Name],0))-INDEX(tbWS_4[MaterialWaste],MATCH(A59&amp;delimiter&amp;B59,tbWS_4[EU_ID_and_Material_Name],0)))*$F59*(1-$E59)))</f>
        <v/>
      </c>
      <c r="I59" s="11" t="str">
        <f t="shared" si="1"/>
        <v/>
      </c>
      <c r="J59" s="159" t="str">
        <f>IF(C59="","",IF(ISNA(VLOOKUP(I59,$I$9:I58,1,FALSE)),MAX($J$9:J58)+1,0))</f>
        <v/>
      </c>
      <c r="K59" s="250">
        <f>_xlfn.XLOOKUP(C59,'DEQ TAC List'!$B$3:$B$609,'DEQ TAC List'!$I$3:$I$609,"")</f>
        <v>0</v>
      </c>
      <c r="L59" s="15"/>
    </row>
    <row r="60" spans="1:12" x14ac:dyDescent="0.25">
      <c r="A60" s="60"/>
      <c r="B60" s="66"/>
      <c r="C60" s="75"/>
      <c r="D60" s="66" t="str">
        <f t="shared" si="0"/>
        <v/>
      </c>
      <c r="E60" s="80"/>
      <c r="F60" s="64"/>
      <c r="G60" s="43"/>
      <c r="H60" s="241" t="str">
        <f>IF(CONCATENATE(A60,B60)="",IF(CONCATENATE(B60,C60,D60,E60,F60,G60)="","",ws5_EU_ID_MaterialName_blank),IF(ISERROR(MATCH(A60&amp;delimiter&amp;B60,tbWS_4[EU_ID_and_Material_Name],0)),ws5_matching_error_msg,(INDEX(tbWS_4[MaterialUsage],MATCH(A60&amp;delimiter&amp;B60,tbWS_4[EU_ID_and_Material_Name],0))-INDEX(tbWS_4[MaterialWaste],MATCH(A60&amp;delimiter&amp;B60,tbWS_4[EU_ID_and_Material_Name],0)))*$F60*(1-$E60)))</f>
        <v/>
      </c>
      <c r="I60" s="11" t="str">
        <f t="shared" si="1"/>
        <v/>
      </c>
      <c r="J60" s="159" t="str">
        <f>IF(C60="","",IF(ISNA(VLOOKUP(I60,$I$9:I59,1,FALSE)),MAX($J$9:J59)+1,0))</f>
        <v/>
      </c>
      <c r="K60" s="250">
        <f>_xlfn.XLOOKUP(C60,'DEQ TAC List'!$B$3:$B$609,'DEQ TAC List'!$I$3:$I$609,"")</f>
        <v>0</v>
      </c>
      <c r="L60" s="15"/>
    </row>
    <row r="61" spans="1:12" x14ac:dyDescent="0.25">
      <c r="A61" s="60"/>
      <c r="B61" s="66"/>
      <c r="C61" s="75"/>
      <c r="D61" s="66" t="str">
        <f t="shared" si="0"/>
        <v/>
      </c>
      <c r="E61" s="80"/>
      <c r="F61" s="64"/>
      <c r="G61" s="43"/>
      <c r="H61" s="241" t="str">
        <f>IF(CONCATENATE(A61,B61)="",IF(CONCATENATE(B61,C61,D61,E61,F61,G61)="","",ws5_EU_ID_MaterialName_blank),IF(ISERROR(MATCH(A61&amp;delimiter&amp;B61,tbWS_4[EU_ID_and_Material_Name],0)),ws5_matching_error_msg,(INDEX(tbWS_4[MaterialUsage],MATCH(A61&amp;delimiter&amp;B61,tbWS_4[EU_ID_and_Material_Name],0))-INDEX(tbWS_4[MaterialWaste],MATCH(A61&amp;delimiter&amp;B61,tbWS_4[EU_ID_and_Material_Name],0)))*$F61*(1-$E61)))</f>
        <v/>
      </c>
      <c r="I61" s="11" t="str">
        <f t="shared" si="1"/>
        <v/>
      </c>
      <c r="J61" s="159" t="str">
        <f>IF(C61="","",IF(ISNA(VLOOKUP(I61,$I$9:I60,1,FALSE)),MAX($J$9:J60)+1,0))</f>
        <v/>
      </c>
      <c r="K61" s="250">
        <f>_xlfn.XLOOKUP(C61,'DEQ TAC List'!$B$3:$B$609,'DEQ TAC List'!$I$3:$I$609,"")</f>
        <v>0</v>
      </c>
      <c r="L61" s="15"/>
    </row>
    <row r="62" spans="1:12" x14ac:dyDescent="0.25">
      <c r="A62" s="60"/>
      <c r="B62" s="66"/>
      <c r="C62" s="75"/>
      <c r="D62" s="66" t="str">
        <f t="shared" si="0"/>
        <v/>
      </c>
      <c r="E62" s="80"/>
      <c r="F62" s="64"/>
      <c r="G62" s="43"/>
      <c r="H62" s="241" t="str">
        <f>IF(CONCATENATE(A62,B62)="",IF(CONCATENATE(B62,C62,D62,E62,F62,G62)="","",ws5_EU_ID_MaterialName_blank),IF(ISERROR(MATCH(A62&amp;delimiter&amp;B62,tbWS_4[EU_ID_and_Material_Name],0)),ws5_matching_error_msg,(INDEX(tbWS_4[MaterialUsage],MATCH(A62&amp;delimiter&amp;B62,tbWS_4[EU_ID_and_Material_Name],0))-INDEX(tbWS_4[MaterialWaste],MATCH(A62&amp;delimiter&amp;B62,tbWS_4[EU_ID_and_Material_Name],0)))*$F62*(1-$E62)))</f>
        <v/>
      </c>
      <c r="I62" s="11" t="str">
        <f t="shared" si="1"/>
        <v/>
      </c>
      <c r="J62" s="159" t="str">
        <f>IF(C62="","",IF(ISNA(VLOOKUP(I62,$I$9:I61,1,FALSE)),MAX($J$9:J61)+1,0))</f>
        <v/>
      </c>
      <c r="K62" s="250">
        <f>_xlfn.XLOOKUP(C62,'DEQ TAC List'!$B$3:$B$609,'DEQ TAC List'!$I$3:$I$609,"")</f>
        <v>0</v>
      </c>
      <c r="L62" s="15"/>
    </row>
    <row r="63" spans="1:12" x14ac:dyDescent="0.25">
      <c r="A63" s="60"/>
      <c r="B63" s="66"/>
      <c r="C63" s="75"/>
      <c r="D63" s="66" t="str">
        <f t="shared" si="0"/>
        <v/>
      </c>
      <c r="E63" s="80"/>
      <c r="F63" s="64"/>
      <c r="G63" s="43"/>
      <c r="H63" s="241" t="str">
        <f>IF(CONCATENATE(A63,B63)="",IF(CONCATENATE(B63,C63,D63,E63,F63,G63)="","",ws5_EU_ID_MaterialName_blank),IF(ISERROR(MATCH(A63&amp;delimiter&amp;B63,tbWS_4[EU_ID_and_Material_Name],0)),ws5_matching_error_msg,(INDEX(tbWS_4[MaterialUsage],MATCH(A63&amp;delimiter&amp;B63,tbWS_4[EU_ID_and_Material_Name],0))-INDEX(tbWS_4[MaterialWaste],MATCH(A63&amp;delimiter&amp;B63,tbWS_4[EU_ID_and_Material_Name],0)))*$F63*(1-$E63)))</f>
        <v/>
      </c>
      <c r="I63" s="11" t="str">
        <f t="shared" si="1"/>
        <v/>
      </c>
      <c r="J63" s="159" t="str">
        <f>IF(C63="","",IF(ISNA(VLOOKUP(I63,$I$9:I62,1,FALSE)),MAX($J$9:J62)+1,0))</f>
        <v/>
      </c>
      <c r="K63" s="250">
        <f>_xlfn.XLOOKUP(C63,'DEQ TAC List'!$B$3:$B$609,'DEQ TAC List'!$I$3:$I$609,"")</f>
        <v>0</v>
      </c>
      <c r="L63" s="15"/>
    </row>
    <row r="64" spans="1:12" x14ac:dyDescent="0.25">
      <c r="A64" s="60"/>
      <c r="B64" s="66"/>
      <c r="C64" s="75"/>
      <c r="D64" s="66" t="str">
        <f t="shared" si="0"/>
        <v/>
      </c>
      <c r="E64" s="80"/>
      <c r="F64" s="64"/>
      <c r="G64" s="43"/>
      <c r="H64" s="241" t="str">
        <f>IF(CONCATENATE(A64,B64)="",IF(CONCATENATE(B64,C64,D64,E64,F64,G64)="","",ws5_EU_ID_MaterialName_blank),IF(ISERROR(MATCH(A64&amp;delimiter&amp;B64,tbWS_4[EU_ID_and_Material_Name],0)),ws5_matching_error_msg,(INDEX(tbWS_4[MaterialUsage],MATCH(A64&amp;delimiter&amp;B64,tbWS_4[EU_ID_and_Material_Name],0))-INDEX(tbWS_4[MaterialWaste],MATCH(A64&amp;delimiter&amp;B64,tbWS_4[EU_ID_and_Material_Name],0)))*$F64*(1-$E64)))</f>
        <v/>
      </c>
      <c r="I64" s="11" t="str">
        <f t="shared" si="1"/>
        <v/>
      </c>
      <c r="J64" s="159" t="str">
        <f>IF(C64="","",IF(ISNA(VLOOKUP(I64,$I$9:I63,1,FALSE)),MAX($J$9:J63)+1,0))</f>
        <v/>
      </c>
      <c r="K64" s="250">
        <f>_xlfn.XLOOKUP(C64,'DEQ TAC List'!$B$3:$B$609,'DEQ TAC List'!$I$3:$I$609,"")</f>
        <v>0</v>
      </c>
      <c r="L64" s="15"/>
    </row>
    <row r="65" spans="1:12" x14ac:dyDescent="0.25">
      <c r="A65" s="60"/>
      <c r="B65" s="66"/>
      <c r="C65" s="75"/>
      <c r="D65" s="66" t="str">
        <f t="shared" si="0"/>
        <v/>
      </c>
      <c r="E65" s="80"/>
      <c r="F65" s="64"/>
      <c r="G65" s="43"/>
      <c r="H65" s="241" t="str">
        <f>IF(CONCATENATE(A65,B65)="",IF(CONCATENATE(B65,C65,D65,E65,F65,G65)="","",ws5_EU_ID_MaterialName_blank),IF(ISERROR(MATCH(A65&amp;delimiter&amp;B65,tbWS_4[EU_ID_and_Material_Name],0)),ws5_matching_error_msg,(INDEX(tbWS_4[MaterialUsage],MATCH(A65&amp;delimiter&amp;B65,tbWS_4[EU_ID_and_Material_Name],0))-INDEX(tbWS_4[MaterialWaste],MATCH(A65&amp;delimiter&amp;B65,tbWS_4[EU_ID_and_Material_Name],0)))*$F65*(1-$E65)))</f>
        <v/>
      </c>
      <c r="I65" s="11" t="str">
        <f t="shared" si="1"/>
        <v/>
      </c>
      <c r="J65" s="159" t="str">
        <f>IF(C65="","",IF(ISNA(VLOOKUP(I65,$I$9:I64,1,FALSE)),MAX($J$9:J64)+1,0))</f>
        <v/>
      </c>
      <c r="K65" s="250">
        <f>_xlfn.XLOOKUP(C65,'DEQ TAC List'!$B$3:$B$609,'DEQ TAC List'!$I$3:$I$609,"")</f>
        <v>0</v>
      </c>
      <c r="L65" s="15"/>
    </row>
    <row r="66" spans="1:12" x14ac:dyDescent="0.25">
      <c r="A66" s="60"/>
      <c r="B66" s="66"/>
      <c r="C66" s="75"/>
      <c r="D66" s="66" t="str">
        <f t="shared" si="0"/>
        <v/>
      </c>
      <c r="E66" s="80"/>
      <c r="F66" s="64"/>
      <c r="G66" s="43"/>
      <c r="H66" s="241" t="str">
        <f>IF(CONCATENATE(A66,B66)="",IF(CONCATENATE(B66,C66,D66,E66,F66,G66)="","",ws5_EU_ID_MaterialName_blank),IF(ISERROR(MATCH(A66&amp;delimiter&amp;B66,tbWS_4[EU_ID_and_Material_Name],0)),ws5_matching_error_msg,(INDEX(tbWS_4[MaterialUsage],MATCH(A66&amp;delimiter&amp;B66,tbWS_4[EU_ID_and_Material_Name],0))-INDEX(tbWS_4[MaterialWaste],MATCH(A66&amp;delimiter&amp;B66,tbWS_4[EU_ID_and_Material_Name],0)))*$F66*(1-$E66)))</f>
        <v/>
      </c>
      <c r="I66" s="11" t="str">
        <f t="shared" si="1"/>
        <v/>
      </c>
      <c r="J66" s="159" t="str">
        <f>IF(C66="","",IF(ISNA(VLOOKUP(I66,$I$9:I65,1,FALSE)),MAX($J$9:J65)+1,0))</f>
        <v/>
      </c>
      <c r="K66" s="250">
        <f>_xlfn.XLOOKUP(C66,'DEQ TAC List'!$B$3:$B$609,'DEQ TAC List'!$I$3:$I$609,"")</f>
        <v>0</v>
      </c>
      <c r="L66" s="15"/>
    </row>
    <row r="67" spans="1:12" x14ac:dyDescent="0.25">
      <c r="A67" s="60"/>
      <c r="B67" s="66"/>
      <c r="C67" s="75"/>
      <c r="D67" s="66" t="str">
        <f t="shared" si="0"/>
        <v/>
      </c>
      <c r="E67" s="80"/>
      <c r="F67" s="64"/>
      <c r="G67" s="43"/>
      <c r="H67" s="241" t="str">
        <f>IF(CONCATENATE(A67,B67)="",IF(CONCATENATE(B67,C67,D67,E67,F67,G67)="","",ws5_EU_ID_MaterialName_blank),IF(ISERROR(MATCH(A67&amp;delimiter&amp;B67,tbWS_4[EU_ID_and_Material_Name],0)),ws5_matching_error_msg,(INDEX(tbWS_4[MaterialUsage],MATCH(A67&amp;delimiter&amp;B67,tbWS_4[EU_ID_and_Material_Name],0))-INDEX(tbWS_4[MaterialWaste],MATCH(A67&amp;delimiter&amp;B67,tbWS_4[EU_ID_and_Material_Name],0)))*$F67*(1-$E67)))</f>
        <v/>
      </c>
      <c r="I67" s="11" t="str">
        <f t="shared" si="1"/>
        <v/>
      </c>
      <c r="J67" s="159" t="str">
        <f>IF(C67="","",IF(ISNA(VLOOKUP(I67,$I$9:I66,1,FALSE)),MAX($J$9:J66)+1,0))</f>
        <v/>
      </c>
      <c r="K67" s="250">
        <f>_xlfn.XLOOKUP(C67,'DEQ TAC List'!$B$3:$B$609,'DEQ TAC List'!$I$3:$I$609,"")</f>
        <v>0</v>
      </c>
      <c r="L67" s="15"/>
    </row>
    <row r="68" spans="1:12" x14ac:dyDescent="0.25">
      <c r="A68" s="60"/>
      <c r="B68" s="66"/>
      <c r="C68" s="75"/>
      <c r="D68" s="66" t="str">
        <f t="shared" si="0"/>
        <v/>
      </c>
      <c r="E68" s="80"/>
      <c r="F68" s="64"/>
      <c r="G68" s="43"/>
      <c r="H68" s="241" t="str">
        <f>IF(CONCATENATE(A68,B68)="",IF(CONCATENATE(B68,C68,D68,E68,F68,G68)="","",ws5_EU_ID_MaterialName_blank),IF(ISERROR(MATCH(A68&amp;delimiter&amp;B68,tbWS_4[EU_ID_and_Material_Name],0)),ws5_matching_error_msg,(INDEX(tbWS_4[MaterialUsage],MATCH(A68&amp;delimiter&amp;B68,tbWS_4[EU_ID_and_Material_Name],0))-INDEX(tbWS_4[MaterialWaste],MATCH(A68&amp;delimiter&amp;B68,tbWS_4[EU_ID_and_Material_Name],0)))*$F68*(1-$E68)))</f>
        <v/>
      </c>
      <c r="I68" s="11" t="str">
        <f t="shared" si="1"/>
        <v/>
      </c>
      <c r="J68" s="159" t="str">
        <f>IF(C68="","",IF(ISNA(VLOOKUP(I68,$I$9:I67,1,FALSE)),MAX($J$9:J67)+1,0))</f>
        <v/>
      </c>
      <c r="K68" s="250">
        <f>_xlfn.XLOOKUP(C68,'DEQ TAC List'!$B$3:$B$609,'DEQ TAC List'!$I$3:$I$609,"")</f>
        <v>0</v>
      </c>
      <c r="L68" s="15"/>
    </row>
    <row r="69" spans="1:12" x14ac:dyDescent="0.25">
      <c r="A69" s="60"/>
      <c r="B69" s="66"/>
      <c r="C69" s="75"/>
      <c r="D69" s="66" t="str">
        <f t="shared" si="0"/>
        <v/>
      </c>
      <c r="E69" s="80"/>
      <c r="F69" s="64"/>
      <c r="G69" s="43"/>
      <c r="H69" s="241" t="str">
        <f>IF(CONCATENATE(A69,B69)="",IF(CONCATENATE(B69,C69,D69,E69,F69,G69)="","",ws5_EU_ID_MaterialName_blank),IF(ISERROR(MATCH(A69&amp;delimiter&amp;B69,tbWS_4[EU_ID_and_Material_Name],0)),ws5_matching_error_msg,(INDEX(tbWS_4[MaterialUsage],MATCH(A69&amp;delimiter&amp;B69,tbWS_4[EU_ID_and_Material_Name],0))-INDEX(tbWS_4[MaterialWaste],MATCH(A69&amp;delimiter&amp;B69,tbWS_4[EU_ID_and_Material_Name],0)))*$F69*(1-$E69)))</f>
        <v/>
      </c>
      <c r="I69" s="11" t="str">
        <f t="shared" si="1"/>
        <v/>
      </c>
      <c r="J69" s="159" t="str">
        <f>IF(C69="","",IF(ISNA(VLOOKUP(I69,$I$9:I68,1,FALSE)),MAX($J$9:J68)+1,0))</f>
        <v/>
      </c>
      <c r="K69" s="250">
        <f>_xlfn.XLOOKUP(C69,'DEQ TAC List'!$B$3:$B$609,'DEQ TAC List'!$I$3:$I$609,"")</f>
        <v>0</v>
      </c>
      <c r="L69" s="15"/>
    </row>
    <row r="70" spans="1:12" x14ac:dyDescent="0.25">
      <c r="A70" s="60"/>
      <c r="B70" s="66"/>
      <c r="C70" s="75"/>
      <c r="D70" s="66" t="str">
        <f t="shared" si="0"/>
        <v/>
      </c>
      <c r="E70" s="80"/>
      <c r="F70" s="64"/>
      <c r="G70" s="43"/>
      <c r="H70" s="241" t="str">
        <f>IF(CONCATENATE(A70,B70)="",IF(CONCATENATE(B70,C70,D70,E70,F70,G70)="","",ws5_EU_ID_MaterialName_blank),IF(ISERROR(MATCH(A70&amp;delimiter&amp;B70,tbWS_4[EU_ID_and_Material_Name],0)),ws5_matching_error_msg,(INDEX(tbWS_4[MaterialUsage],MATCH(A70&amp;delimiter&amp;B70,tbWS_4[EU_ID_and_Material_Name],0))-INDEX(tbWS_4[MaterialWaste],MATCH(A70&amp;delimiter&amp;B70,tbWS_4[EU_ID_and_Material_Name],0)))*$F70*(1-$E70)))</f>
        <v/>
      </c>
      <c r="I70" s="11" t="str">
        <f t="shared" si="1"/>
        <v/>
      </c>
      <c r="J70" s="159" t="str">
        <f>IF(C70="","",IF(ISNA(VLOOKUP(I70,$I$9:I69,1,FALSE)),MAX($J$9:J69)+1,0))</f>
        <v/>
      </c>
      <c r="K70" s="250">
        <f>_xlfn.XLOOKUP(C70,'DEQ TAC List'!$B$3:$B$609,'DEQ TAC List'!$I$3:$I$609,"")</f>
        <v>0</v>
      </c>
      <c r="L70" s="15"/>
    </row>
    <row r="71" spans="1:12" x14ac:dyDescent="0.25">
      <c r="A71" s="60"/>
      <c r="B71" s="66"/>
      <c r="C71" s="75"/>
      <c r="D71" s="66" t="str">
        <f t="shared" si="0"/>
        <v/>
      </c>
      <c r="E71" s="80"/>
      <c r="F71" s="64"/>
      <c r="G71" s="43"/>
      <c r="H71" s="241" t="str">
        <f>IF(CONCATENATE(A71,B71)="",IF(CONCATENATE(B71,C71,D71,E71,F71,G71)="","",ws5_EU_ID_MaterialName_blank),IF(ISERROR(MATCH(A71&amp;delimiter&amp;B71,tbWS_4[EU_ID_and_Material_Name],0)),ws5_matching_error_msg,(INDEX(tbWS_4[MaterialUsage],MATCH(A71&amp;delimiter&amp;B71,tbWS_4[EU_ID_and_Material_Name],0))-INDEX(tbWS_4[MaterialWaste],MATCH(A71&amp;delimiter&amp;B71,tbWS_4[EU_ID_and_Material_Name],0)))*$F71*(1-$E71)))</f>
        <v/>
      </c>
      <c r="I71" s="11" t="str">
        <f t="shared" si="1"/>
        <v/>
      </c>
      <c r="J71" s="159" t="str">
        <f>IF(C71="","",IF(ISNA(VLOOKUP(I71,$I$9:I70,1,FALSE)),MAX($J$9:J70)+1,0))</f>
        <v/>
      </c>
      <c r="K71" s="250">
        <f>_xlfn.XLOOKUP(C71,'DEQ TAC List'!$B$3:$B$609,'DEQ TAC List'!$I$3:$I$609,"")</f>
        <v>0</v>
      </c>
      <c r="L71" s="15"/>
    </row>
    <row r="72" spans="1:12" x14ac:dyDescent="0.25">
      <c r="A72" s="60"/>
      <c r="B72" s="66"/>
      <c r="C72" s="75"/>
      <c r="D72" s="66" t="str">
        <f t="shared" si="0"/>
        <v/>
      </c>
      <c r="E72" s="80"/>
      <c r="F72" s="64"/>
      <c r="G72" s="43"/>
      <c r="H72" s="241" t="str">
        <f>IF(CONCATENATE(A72,B72)="",IF(CONCATENATE(B72,C72,D72,E72,F72,G72)="","",ws5_EU_ID_MaterialName_blank),IF(ISERROR(MATCH(A72&amp;delimiter&amp;B72,tbWS_4[EU_ID_and_Material_Name],0)),ws5_matching_error_msg,(INDEX(tbWS_4[MaterialUsage],MATCH(A72&amp;delimiter&amp;B72,tbWS_4[EU_ID_and_Material_Name],0))-INDEX(tbWS_4[MaterialWaste],MATCH(A72&amp;delimiter&amp;B72,tbWS_4[EU_ID_and_Material_Name],0)))*$F72*(1-$E72)))</f>
        <v/>
      </c>
      <c r="I72" s="11" t="str">
        <f t="shared" si="1"/>
        <v/>
      </c>
      <c r="J72" s="159" t="str">
        <f>IF(C72="","",IF(ISNA(VLOOKUP(I72,$I$9:I71,1,FALSE)),MAX($J$9:J71)+1,0))</f>
        <v/>
      </c>
      <c r="K72" s="250">
        <f>_xlfn.XLOOKUP(C72,'DEQ TAC List'!$B$3:$B$609,'DEQ TAC List'!$I$3:$I$609,"")</f>
        <v>0</v>
      </c>
      <c r="L72" s="15"/>
    </row>
    <row r="73" spans="1:12" x14ac:dyDescent="0.25">
      <c r="A73" s="60"/>
      <c r="B73" s="66"/>
      <c r="C73" s="75"/>
      <c r="D73" s="66" t="str">
        <f t="shared" ref="D73:D136" si="2">IFERROR(INDEX(chemical_names,MATCH(TEXT(C73,"0"),CAS_numbers,0)),"")</f>
        <v/>
      </c>
      <c r="E73" s="80"/>
      <c r="F73" s="64"/>
      <c r="G73" s="43"/>
      <c r="H73" s="241" t="str">
        <f>IF(CONCATENATE(A73,B73)="",IF(CONCATENATE(B73,C73,D73,E73,F73,G73)="","",ws5_EU_ID_MaterialName_blank),IF(ISERROR(MATCH(A73&amp;delimiter&amp;B73,tbWS_4[EU_ID_and_Material_Name],0)),ws5_matching_error_msg,(INDEX(tbWS_4[MaterialUsage],MATCH(A73&amp;delimiter&amp;B73,tbWS_4[EU_ID_and_Material_Name],0))-INDEX(tbWS_4[MaterialWaste],MATCH(A73&amp;delimiter&amp;B73,tbWS_4[EU_ID_and_Material_Name],0)))*$F73*(1-$E73)))</f>
        <v/>
      </c>
      <c r="I73" s="11" t="str">
        <f t="shared" ref="I73:I136" si="3">IF(AND(C73="",D73=""),"",IFERROR(IF(OR(C73="",C73="No CAS"),INDEX(sequence_IDs,MATCH(D73,chemical_names,0)),INDEX(sequence_IDs,MATCH(C73,CAS_numbers,0))),"?"))</f>
        <v/>
      </c>
      <c r="J73" s="159" t="str">
        <f>IF(C73="","",IF(ISNA(VLOOKUP(I73,$I$9:I72,1,FALSE)),MAX($J$9:J72)+1,0))</f>
        <v/>
      </c>
      <c r="K73" s="250">
        <f>_xlfn.XLOOKUP(C73,'DEQ TAC List'!$B$3:$B$609,'DEQ TAC List'!$I$3:$I$609,"")</f>
        <v>0</v>
      </c>
      <c r="L73" s="15"/>
    </row>
    <row r="74" spans="1:12" x14ac:dyDescent="0.25">
      <c r="A74" s="60"/>
      <c r="B74" s="66"/>
      <c r="C74" s="75"/>
      <c r="D74" s="66" t="str">
        <f t="shared" si="2"/>
        <v/>
      </c>
      <c r="E74" s="80"/>
      <c r="F74" s="64"/>
      <c r="G74" s="43"/>
      <c r="H74" s="241" t="str">
        <f>IF(CONCATENATE(A74,B74)="",IF(CONCATENATE(B74,C74,D74,E74,F74,G74)="","",ws5_EU_ID_MaterialName_blank),IF(ISERROR(MATCH(A74&amp;delimiter&amp;B74,tbWS_4[EU_ID_and_Material_Name],0)),ws5_matching_error_msg,(INDEX(tbWS_4[MaterialUsage],MATCH(A74&amp;delimiter&amp;B74,tbWS_4[EU_ID_and_Material_Name],0))-INDEX(tbWS_4[MaterialWaste],MATCH(A74&amp;delimiter&amp;B74,tbWS_4[EU_ID_and_Material_Name],0)))*$F74*(1-$E74)))</f>
        <v/>
      </c>
      <c r="I74" s="11" t="str">
        <f t="shared" si="3"/>
        <v/>
      </c>
      <c r="J74" s="159" t="str">
        <f>IF(C74="","",IF(ISNA(VLOOKUP(I74,$I$9:I73,1,FALSE)),MAX($J$9:J73)+1,0))</f>
        <v/>
      </c>
      <c r="K74" s="250">
        <f>_xlfn.XLOOKUP(C74,'DEQ TAC List'!$B$3:$B$609,'DEQ TAC List'!$I$3:$I$609,"")</f>
        <v>0</v>
      </c>
      <c r="L74" s="15"/>
    </row>
    <row r="75" spans="1:12" x14ac:dyDescent="0.25">
      <c r="A75" s="60"/>
      <c r="B75" s="66"/>
      <c r="C75" s="75"/>
      <c r="D75" s="66" t="str">
        <f t="shared" si="2"/>
        <v/>
      </c>
      <c r="E75" s="80"/>
      <c r="F75" s="64"/>
      <c r="G75" s="43"/>
      <c r="H75" s="241" t="str">
        <f>IF(CONCATENATE(A75,B75)="",IF(CONCATENATE(B75,C75,D75,E75,F75,G75)="","",ws5_EU_ID_MaterialName_blank),IF(ISERROR(MATCH(A75&amp;delimiter&amp;B75,tbWS_4[EU_ID_and_Material_Name],0)),ws5_matching_error_msg,(INDEX(tbWS_4[MaterialUsage],MATCH(A75&amp;delimiter&amp;B75,tbWS_4[EU_ID_and_Material_Name],0))-INDEX(tbWS_4[MaterialWaste],MATCH(A75&amp;delimiter&amp;B75,tbWS_4[EU_ID_and_Material_Name],0)))*$F75*(1-$E75)))</f>
        <v/>
      </c>
      <c r="I75" s="11" t="str">
        <f t="shared" si="3"/>
        <v/>
      </c>
      <c r="J75" s="159" t="str">
        <f>IF(C75="","",IF(ISNA(VLOOKUP(I75,$I$9:I74,1,FALSE)),MAX($J$9:J74)+1,0))</f>
        <v/>
      </c>
      <c r="K75" s="250">
        <f>_xlfn.XLOOKUP(C75,'DEQ TAC List'!$B$3:$B$609,'DEQ TAC List'!$I$3:$I$609,"")</f>
        <v>0</v>
      </c>
      <c r="L75" s="15"/>
    </row>
    <row r="76" spans="1:12" x14ac:dyDescent="0.25">
      <c r="A76" s="60"/>
      <c r="B76" s="66"/>
      <c r="C76" s="75"/>
      <c r="D76" s="66" t="str">
        <f t="shared" si="2"/>
        <v/>
      </c>
      <c r="E76" s="80"/>
      <c r="F76" s="64"/>
      <c r="G76" s="43"/>
      <c r="H76" s="241" t="str">
        <f>IF(CONCATENATE(A76,B76)="",IF(CONCATENATE(B76,C76,D76,E76,F76,G76)="","",ws5_EU_ID_MaterialName_blank),IF(ISERROR(MATCH(A76&amp;delimiter&amp;B76,tbWS_4[EU_ID_and_Material_Name],0)),ws5_matching_error_msg,(INDEX(tbWS_4[MaterialUsage],MATCH(A76&amp;delimiter&amp;B76,tbWS_4[EU_ID_and_Material_Name],0))-INDEX(tbWS_4[MaterialWaste],MATCH(A76&amp;delimiter&amp;B76,tbWS_4[EU_ID_and_Material_Name],0)))*$F76*(1-$E76)))</f>
        <v/>
      </c>
      <c r="I76" s="11" t="str">
        <f t="shared" si="3"/>
        <v/>
      </c>
      <c r="J76" s="159" t="str">
        <f>IF(C76="","",IF(ISNA(VLOOKUP(I76,$I$9:I75,1,FALSE)),MAX($J$9:J75)+1,0))</f>
        <v/>
      </c>
      <c r="K76" s="250">
        <f>_xlfn.XLOOKUP(C76,'DEQ TAC List'!$B$3:$B$609,'DEQ TAC List'!$I$3:$I$609,"")</f>
        <v>0</v>
      </c>
      <c r="L76" s="15"/>
    </row>
    <row r="77" spans="1:12" x14ac:dyDescent="0.25">
      <c r="A77" s="60"/>
      <c r="B77" s="66"/>
      <c r="C77" s="75"/>
      <c r="D77" s="66" t="str">
        <f t="shared" si="2"/>
        <v/>
      </c>
      <c r="E77" s="80"/>
      <c r="F77" s="64"/>
      <c r="G77" s="43"/>
      <c r="H77" s="241" t="str">
        <f>IF(CONCATENATE(A77,B77)="",IF(CONCATENATE(B77,C77,D77,E77,F77,G77)="","",ws5_EU_ID_MaterialName_blank),IF(ISERROR(MATCH(A77&amp;delimiter&amp;B77,tbWS_4[EU_ID_and_Material_Name],0)),ws5_matching_error_msg,(INDEX(tbWS_4[MaterialUsage],MATCH(A77&amp;delimiter&amp;B77,tbWS_4[EU_ID_and_Material_Name],0))-INDEX(tbWS_4[MaterialWaste],MATCH(A77&amp;delimiter&amp;B77,tbWS_4[EU_ID_and_Material_Name],0)))*$F77*(1-$E77)))</f>
        <v/>
      </c>
      <c r="I77" s="11" t="str">
        <f t="shared" si="3"/>
        <v/>
      </c>
      <c r="J77" s="159" t="str">
        <f>IF(C77="","",IF(ISNA(VLOOKUP(I77,$I$9:I76,1,FALSE)),MAX($J$9:J76)+1,0))</f>
        <v/>
      </c>
      <c r="K77" s="250">
        <f>_xlfn.XLOOKUP(C77,'DEQ TAC List'!$B$3:$B$609,'DEQ TAC List'!$I$3:$I$609,"")</f>
        <v>0</v>
      </c>
      <c r="L77" s="15"/>
    </row>
    <row r="78" spans="1:12" x14ac:dyDescent="0.25">
      <c r="A78" s="60"/>
      <c r="B78" s="66"/>
      <c r="C78" s="75"/>
      <c r="D78" s="66" t="str">
        <f t="shared" si="2"/>
        <v/>
      </c>
      <c r="E78" s="80"/>
      <c r="F78" s="64"/>
      <c r="G78" s="43"/>
      <c r="H78" s="241" t="str">
        <f>IF(CONCATENATE(A78,B78)="",IF(CONCATENATE(B78,C78,D78,E78,F78,G78)="","",ws5_EU_ID_MaterialName_blank),IF(ISERROR(MATCH(A78&amp;delimiter&amp;B78,tbWS_4[EU_ID_and_Material_Name],0)),ws5_matching_error_msg,(INDEX(tbWS_4[MaterialUsage],MATCH(A78&amp;delimiter&amp;B78,tbWS_4[EU_ID_and_Material_Name],0))-INDEX(tbWS_4[MaterialWaste],MATCH(A78&amp;delimiter&amp;B78,tbWS_4[EU_ID_and_Material_Name],0)))*$F78*(1-$E78)))</f>
        <v/>
      </c>
      <c r="I78" s="11" t="str">
        <f t="shared" si="3"/>
        <v/>
      </c>
      <c r="J78" s="159" t="str">
        <f>IF(C78="","",IF(ISNA(VLOOKUP(I78,$I$9:I77,1,FALSE)),MAX($J$9:J77)+1,0))</f>
        <v/>
      </c>
      <c r="K78" s="250">
        <f>_xlfn.XLOOKUP(C78,'DEQ TAC List'!$B$3:$B$609,'DEQ TAC List'!$I$3:$I$609,"")</f>
        <v>0</v>
      </c>
      <c r="L78" s="15"/>
    </row>
    <row r="79" spans="1:12" x14ac:dyDescent="0.25">
      <c r="A79" s="60"/>
      <c r="B79" s="66"/>
      <c r="C79" s="75"/>
      <c r="D79" s="66" t="str">
        <f t="shared" si="2"/>
        <v/>
      </c>
      <c r="E79" s="80"/>
      <c r="F79" s="64"/>
      <c r="G79" s="43"/>
      <c r="H79" s="241" t="str">
        <f>IF(CONCATENATE(A79,B79)="",IF(CONCATENATE(B79,C79,D79,E79,F79,G79)="","",ws5_EU_ID_MaterialName_blank),IF(ISERROR(MATCH(A79&amp;delimiter&amp;B79,tbWS_4[EU_ID_and_Material_Name],0)),ws5_matching_error_msg,(INDEX(tbWS_4[MaterialUsage],MATCH(A79&amp;delimiter&amp;B79,tbWS_4[EU_ID_and_Material_Name],0))-INDEX(tbWS_4[MaterialWaste],MATCH(A79&amp;delimiter&amp;B79,tbWS_4[EU_ID_and_Material_Name],0)))*$F79*(1-$E79)))</f>
        <v/>
      </c>
      <c r="I79" s="11" t="str">
        <f t="shared" si="3"/>
        <v/>
      </c>
      <c r="J79" s="159" t="str">
        <f>IF(C79="","",IF(ISNA(VLOOKUP(I79,$I$9:I78,1,FALSE)),MAX($J$9:J78)+1,0))</f>
        <v/>
      </c>
      <c r="K79" s="250">
        <f>_xlfn.XLOOKUP(C79,'DEQ TAC List'!$B$3:$B$609,'DEQ TAC List'!$I$3:$I$609,"")</f>
        <v>0</v>
      </c>
      <c r="L79" s="15"/>
    </row>
    <row r="80" spans="1:12" x14ac:dyDescent="0.25">
      <c r="A80" s="60"/>
      <c r="B80" s="66"/>
      <c r="C80" s="75"/>
      <c r="D80" s="66" t="str">
        <f t="shared" si="2"/>
        <v/>
      </c>
      <c r="E80" s="80"/>
      <c r="F80" s="64"/>
      <c r="G80" s="43"/>
      <c r="H80" s="241" t="str">
        <f>IF(CONCATENATE(A80,B80)="",IF(CONCATENATE(B80,C80,D80,E80,F80,G80)="","",ws5_EU_ID_MaterialName_blank),IF(ISERROR(MATCH(A80&amp;delimiter&amp;B80,tbWS_4[EU_ID_and_Material_Name],0)),ws5_matching_error_msg,(INDEX(tbWS_4[MaterialUsage],MATCH(A80&amp;delimiter&amp;B80,tbWS_4[EU_ID_and_Material_Name],0))-INDEX(tbWS_4[MaterialWaste],MATCH(A80&amp;delimiter&amp;B80,tbWS_4[EU_ID_and_Material_Name],0)))*$F80*(1-$E80)))</f>
        <v/>
      </c>
      <c r="I80" s="11" t="str">
        <f t="shared" si="3"/>
        <v/>
      </c>
      <c r="J80" s="159" t="str">
        <f>IF(C80="","",IF(ISNA(VLOOKUP(I80,$I$9:I79,1,FALSE)),MAX($J$9:J79)+1,0))</f>
        <v/>
      </c>
      <c r="K80" s="250">
        <f>_xlfn.XLOOKUP(C80,'DEQ TAC List'!$B$3:$B$609,'DEQ TAC List'!$I$3:$I$609,"")</f>
        <v>0</v>
      </c>
      <c r="L80" s="15"/>
    </row>
    <row r="81" spans="1:12" x14ac:dyDescent="0.25">
      <c r="A81" s="60"/>
      <c r="B81" s="66"/>
      <c r="C81" s="75"/>
      <c r="D81" s="66" t="str">
        <f t="shared" si="2"/>
        <v/>
      </c>
      <c r="E81" s="80"/>
      <c r="F81" s="64"/>
      <c r="G81" s="43"/>
      <c r="H81" s="241" t="str">
        <f>IF(CONCATENATE(A81,B81)="",IF(CONCATENATE(B81,C81,D81,E81,F81,G81)="","",ws5_EU_ID_MaterialName_blank),IF(ISERROR(MATCH(A81&amp;delimiter&amp;B81,tbWS_4[EU_ID_and_Material_Name],0)),ws5_matching_error_msg,(INDEX(tbWS_4[MaterialUsage],MATCH(A81&amp;delimiter&amp;B81,tbWS_4[EU_ID_and_Material_Name],0))-INDEX(tbWS_4[MaterialWaste],MATCH(A81&amp;delimiter&amp;B81,tbWS_4[EU_ID_and_Material_Name],0)))*$F81*(1-$E81)))</f>
        <v/>
      </c>
      <c r="I81" s="11" t="str">
        <f t="shared" si="3"/>
        <v/>
      </c>
      <c r="J81" s="159" t="str">
        <f>IF(C81="","",IF(ISNA(VLOOKUP(I81,$I$9:I80,1,FALSE)),MAX($J$9:J80)+1,0))</f>
        <v/>
      </c>
      <c r="K81" s="250">
        <f>_xlfn.XLOOKUP(C81,'DEQ TAC List'!$B$3:$B$609,'DEQ TAC List'!$I$3:$I$609,"")</f>
        <v>0</v>
      </c>
      <c r="L81" s="15"/>
    </row>
    <row r="82" spans="1:12" x14ac:dyDescent="0.25">
      <c r="A82" s="60"/>
      <c r="B82" s="66"/>
      <c r="C82" s="75"/>
      <c r="D82" s="66" t="str">
        <f t="shared" si="2"/>
        <v/>
      </c>
      <c r="E82" s="80"/>
      <c r="F82" s="64"/>
      <c r="G82" s="43"/>
      <c r="H82" s="241" t="str">
        <f>IF(CONCATENATE(A82,B82)="",IF(CONCATENATE(B82,C82,D82,E82,F82,G82)="","",ws5_EU_ID_MaterialName_blank),IF(ISERROR(MATCH(A82&amp;delimiter&amp;B82,tbWS_4[EU_ID_and_Material_Name],0)),ws5_matching_error_msg,(INDEX(tbWS_4[MaterialUsage],MATCH(A82&amp;delimiter&amp;B82,tbWS_4[EU_ID_and_Material_Name],0))-INDEX(tbWS_4[MaterialWaste],MATCH(A82&amp;delimiter&amp;B82,tbWS_4[EU_ID_and_Material_Name],0)))*$F82*(1-$E82)))</f>
        <v/>
      </c>
      <c r="I82" s="11" t="str">
        <f t="shared" si="3"/>
        <v/>
      </c>
      <c r="J82" s="159" t="str">
        <f>IF(C82="","",IF(ISNA(VLOOKUP(I82,$I$9:I81,1,FALSE)),MAX($J$9:J81)+1,0))</f>
        <v/>
      </c>
      <c r="K82" s="250">
        <f>_xlfn.XLOOKUP(C82,'DEQ TAC List'!$B$3:$B$609,'DEQ TAC List'!$I$3:$I$609,"")</f>
        <v>0</v>
      </c>
      <c r="L82" s="15"/>
    </row>
    <row r="83" spans="1:12" x14ac:dyDescent="0.25">
      <c r="A83" s="60"/>
      <c r="B83" s="66"/>
      <c r="C83" s="75"/>
      <c r="D83" s="66" t="str">
        <f t="shared" si="2"/>
        <v/>
      </c>
      <c r="E83" s="80"/>
      <c r="F83" s="64"/>
      <c r="G83" s="43"/>
      <c r="H83" s="241" t="str">
        <f>IF(CONCATENATE(A83,B83)="",IF(CONCATENATE(B83,C83,D83,E83,F83,G83)="","",ws5_EU_ID_MaterialName_blank),IF(ISERROR(MATCH(A83&amp;delimiter&amp;B83,tbWS_4[EU_ID_and_Material_Name],0)),ws5_matching_error_msg,(INDEX(tbWS_4[MaterialUsage],MATCH(A83&amp;delimiter&amp;B83,tbWS_4[EU_ID_and_Material_Name],0))-INDEX(tbWS_4[MaterialWaste],MATCH(A83&amp;delimiter&amp;B83,tbWS_4[EU_ID_and_Material_Name],0)))*$F83*(1-$E83)))</f>
        <v/>
      </c>
      <c r="I83" s="11" t="str">
        <f t="shared" si="3"/>
        <v/>
      </c>
      <c r="J83" s="159" t="str">
        <f>IF(C83="","",IF(ISNA(VLOOKUP(I83,$I$9:I82,1,FALSE)),MAX($J$9:J82)+1,0))</f>
        <v/>
      </c>
      <c r="K83" s="250">
        <f>_xlfn.XLOOKUP(C83,'DEQ TAC List'!$B$3:$B$609,'DEQ TAC List'!$I$3:$I$609,"")</f>
        <v>0</v>
      </c>
      <c r="L83" s="15"/>
    </row>
    <row r="84" spans="1:12" x14ac:dyDescent="0.25">
      <c r="A84" s="60"/>
      <c r="B84" s="66"/>
      <c r="C84" s="75"/>
      <c r="D84" s="66" t="str">
        <f t="shared" si="2"/>
        <v/>
      </c>
      <c r="E84" s="80"/>
      <c r="F84" s="64"/>
      <c r="G84" s="43"/>
      <c r="H84" s="241" t="str">
        <f>IF(CONCATENATE(A84,B84)="",IF(CONCATENATE(B84,C84,D84,E84,F84,G84)="","",ws5_EU_ID_MaterialName_blank),IF(ISERROR(MATCH(A84&amp;delimiter&amp;B84,tbWS_4[EU_ID_and_Material_Name],0)),ws5_matching_error_msg,(INDEX(tbWS_4[MaterialUsage],MATCH(A84&amp;delimiter&amp;B84,tbWS_4[EU_ID_and_Material_Name],0))-INDEX(tbWS_4[MaterialWaste],MATCH(A84&amp;delimiter&amp;B84,tbWS_4[EU_ID_and_Material_Name],0)))*$F84*(1-$E84)))</f>
        <v/>
      </c>
      <c r="I84" s="11" t="str">
        <f t="shared" si="3"/>
        <v/>
      </c>
      <c r="J84" s="159" t="str">
        <f>IF(C84="","",IF(ISNA(VLOOKUP(I84,$I$9:I83,1,FALSE)),MAX($J$9:J83)+1,0))</f>
        <v/>
      </c>
      <c r="K84" s="250">
        <f>_xlfn.XLOOKUP(C84,'DEQ TAC List'!$B$3:$B$609,'DEQ TAC List'!$I$3:$I$609,"")</f>
        <v>0</v>
      </c>
      <c r="L84" s="15"/>
    </row>
    <row r="85" spans="1:12" x14ac:dyDescent="0.25">
      <c r="A85" s="60"/>
      <c r="B85" s="66"/>
      <c r="C85" s="75"/>
      <c r="D85" s="66" t="str">
        <f t="shared" si="2"/>
        <v/>
      </c>
      <c r="E85" s="80"/>
      <c r="F85" s="64"/>
      <c r="G85" s="43"/>
      <c r="H85" s="241" t="str">
        <f>IF(CONCATENATE(A85,B85)="",IF(CONCATENATE(B85,C85,D85,E85,F85,G85)="","",ws5_EU_ID_MaterialName_blank),IF(ISERROR(MATCH(A85&amp;delimiter&amp;B85,tbWS_4[EU_ID_and_Material_Name],0)),ws5_matching_error_msg,(INDEX(tbWS_4[MaterialUsage],MATCH(A85&amp;delimiter&amp;B85,tbWS_4[EU_ID_and_Material_Name],0))-INDEX(tbWS_4[MaterialWaste],MATCH(A85&amp;delimiter&amp;B85,tbWS_4[EU_ID_and_Material_Name],0)))*$F85*(1-$E85)))</f>
        <v/>
      </c>
      <c r="I85" s="11" t="str">
        <f t="shared" si="3"/>
        <v/>
      </c>
      <c r="J85" s="159" t="str">
        <f>IF(C85="","",IF(ISNA(VLOOKUP(I85,$I$9:I84,1,FALSE)),MAX($J$9:J84)+1,0))</f>
        <v/>
      </c>
      <c r="K85" s="250">
        <f>_xlfn.XLOOKUP(C85,'DEQ TAC List'!$B$3:$B$609,'DEQ TAC List'!$I$3:$I$609,"")</f>
        <v>0</v>
      </c>
      <c r="L85" s="15"/>
    </row>
    <row r="86" spans="1:12" x14ac:dyDescent="0.25">
      <c r="A86" s="60"/>
      <c r="B86" s="66"/>
      <c r="C86" s="75"/>
      <c r="D86" s="66" t="str">
        <f t="shared" si="2"/>
        <v/>
      </c>
      <c r="E86" s="80"/>
      <c r="F86" s="64"/>
      <c r="G86" s="43"/>
      <c r="H86" s="241" t="str">
        <f>IF(CONCATENATE(A86,B86)="",IF(CONCATENATE(B86,C86,D86,E86,F86,G86)="","",ws5_EU_ID_MaterialName_blank),IF(ISERROR(MATCH(A86&amp;delimiter&amp;B86,tbWS_4[EU_ID_and_Material_Name],0)),ws5_matching_error_msg,(INDEX(tbWS_4[MaterialUsage],MATCH(A86&amp;delimiter&amp;B86,tbWS_4[EU_ID_and_Material_Name],0))-INDEX(tbWS_4[MaterialWaste],MATCH(A86&amp;delimiter&amp;B86,tbWS_4[EU_ID_and_Material_Name],0)))*$F86*(1-$E86)))</f>
        <v/>
      </c>
      <c r="I86" s="11" t="str">
        <f t="shared" si="3"/>
        <v/>
      </c>
      <c r="J86" s="159" t="str">
        <f>IF(C86="","",IF(ISNA(VLOOKUP(I86,$I$9:I85,1,FALSE)),MAX($J$9:J85)+1,0))</f>
        <v/>
      </c>
      <c r="K86" s="250">
        <f>_xlfn.XLOOKUP(C86,'DEQ TAC List'!$B$3:$B$609,'DEQ TAC List'!$I$3:$I$609,"")</f>
        <v>0</v>
      </c>
      <c r="L86" s="15"/>
    </row>
    <row r="87" spans="1:12" x14ac:dyDescent="0.25">
      <c r="A87" s="60"/>
      <c r="B87" s="66"/>
      <c r="C87" s="75"/>
      <c r="D87" s="66" t="str">
        <f t="shared" si="2"/>
        <v/>
      </c>
      <c r="E87" s="80"/>
      <c r="F87" s="64"/>
      <c r="G87" s="43"/>
      <c r="H87" s="241" t="str">
        <f>IF(CONCATENATE(A87,B87)="",IF(CONCATENATE(B87,C87,D87,E87,F87,G87)="","",ws5_EU_ID_MaterialName_blank),IF(ISERROR(MATCH(A87&amp;delimiter&amp;B87,tbWS_4[EU_ID_and_Material_Name],0)),ws5_matching_error_msg,(INDEX(tbWS_4[MaterialUsage],MATCH(A87&amp;delimiter&amp;B87,tbWS_4[EU_ID_and_Material_Name],0))-INDEX(tbWS_4[MaterialWaste],MATCH(A87&amp;delimiter&amp;B87,tbWS_4[EU_ID_and_Material_Name],0)))*$F87*(1-$E87)))</f>
        <v/>
      </c>
      <c r="I87" s="11" t="str">
        <f t="shared" si="3"/>
        <v/>
      </c>
      <c r="J87" s="159" t="str">
        <f>IF(C87="","",IF(ISNA(VLOOKUP(I87,$I$9:I86,1,FALSE)),MAX($J$9:J86)+1,0))</f>
        <v/>
      </c>
      <c r="K87" s="250">
        <f>_xlfn.XLOOKUP(C87,'DEQ TAC List'!$B$3:$B$609,'DEQ TAC List'!$I$3:$I$609,"")</f>
        <v>0</v>
      </c>
      <c r="L87" s="15"/>
    </row>
    <row r="88" spans="1:12" x14ac:dyDescent="0.25">
      <c r="A88" s="60"/>
      <c r="B88" s="66"/>
      <c r="C88" s="75"/>
      <c r="D88" s="66" t="str">
        <f t="shared" si="2"/>
        <v/>
      </c>
      <c r="E88" s="80"/>
      <c r="F88" s="64"/>
      <c r="G88" s="43"/>
      <c r="H88" s="241" t="str">
        <f>IF(CONCATENATE(A88,B88)="",IF(CONCATENATE(B88,C88,D88,E88,F88,G88)="","",ws5_EU_ID_MaterialName_blank),IF(ISERROR(MATCH(A88&amp;delimiter&amp;B88,tbWS_4[EU_ID_and_Material_Name],0)),ws5_matching_error_msg,(INDEX(tbWS_4[MaterialUsage],MATCH(A88&amp;delimiter&amp;B88,tbWS_4[EU_ID_and_Material_Name],0))-INDEX(tbWS_4[MaterialWaste],MATCH(A88&amp;delimiter&amp;B88,tbWS_4[EU_ID_and_Material_Name],0)))*$F88*(1-$E88)))</f>
        <v/>
      </c>
      <c r="I88" s="11" t="str">
        <f t="shared" si="3"/>
        <v/>
      </c>
      <c r="J88" s="159" t="str">
        <f>IF(C88="","",IF(ISNA(VLOOKUP(I88,$I$9:I87,1,FALSE)),MAX($J$9:J87)+1,0))</f>
        <v/>
      </c>
      <c r="K88" s="250">
        <f>_xlfn.XLOOKUP(C88,'DEQ TAC List'!$B$3:$B$609,'DEQ TAC List'!$I$3:$I$609,"")</f>
        <v>0</v>
      </c>
      <c r="L88" s="15"/>
    </row>
    <row r="89" spans="1:12" x14ac:dyDescent="0.25">
      <c r="A89" s="60"/>
      <c r="B89" s="66"/>
      <c r="C89" s="75"/>
      <c r="D89" s="66" t="str">
        <f t="shared" si="2"/>
        <v/>
      </c>
      <c r="E89" s="80"/>
      <c r="F89" s="64"/>
      <c r="G89" s="43"/>
      <c r="H89" s="241" t="str">
        <f>IF(CONCATENATE(A89,B89)="",IF(CONCATENATE(B89,C89,D89,E89,F89,G89)="","",ws5_EU_ID_MaterialName_blank),IF(ISERROR(MATCH(A89&amp;delimiter&amp;B89,tbWS_4[EU_ID_and_Material_Name],0)),ws5_matching_error_msg,(INDEX(tbWS_4[MaterialUsage],MATCH(A89&amp;delimiter&amp;B89,tbWS_4[EU_ID_and_Material_Name],0))-INDEX(tbWS_4[MaterialWaste],MATCH(A89&amp;delimiter&amp;B89,tbWS_4[EU_ID_and_Material_Name],0)))*$F89*(1-$E89)))</f>
        <v/>
      </c>
      <c r="I89" s="11" t="str">
        <f t="shared" si="3"/>
        <v/>
      </c>
      <c r="J89" s="159" t="str">
        <f>IF(C89="","",IF(ISNA(VLOOKUP(I89,$I$9:I88,1,FALSE)),MAX($J$9:J88)+1,0))</f>
        <v/>
      </c>
      <c r="K89" s="250">
        <f>_xlfn.XLOOKUP(C89,'DEQ TAC List'!$B$3:$B$609,'DEQ TAC List'!$I$3:$I$609,"")</f>
        <v>0</v>
      </c>
      <c r="L89" s="15"/>
    </row>
    <row r="90" spans="1:12" x14ac:dyDescent="0.25">
      <c r="A90" s="60"/>
      <c r="B90" s="66"/>
      <c r="C90" s="75"/>
      <c r="D90" s="66" t="str">
        <f t="shared" si="2"/>
        <v/>
      </c>
      <c r="E90" s="80"/>
      <c r="F90" s="64"/>
      <c r="G90" s="43"/>
      <c r="H90" s="241" t="str">
        <f>IF(CONCATENATE(A90,B90)="",IF(CONCATENATE(B90,C90,D90,E90,F90,G90)="","",ws5_EU_ID_MaterialName_blank),IF(ISERROR(MATCH(A90&amp;delimiter&amp;B90,tbWS_4[EU_ID_and_Material_Name],0)),ws5_matching_error_msg,(INDEX(tbWS_4[MaterialUsage],MATCH(A90&amp;delimiter&amp;B90,tbWS_4[EU_ID_and_Material_Name],0))-INDEX(tbWS_4[MaterialWaste],MATCH(A90&amp;delimiter&amp;B90,tbWS_4[EU_ID_and_Material_Name],0)))*$F90*(1-$E90)))</f>
        <v/>
      </c>
      <c r="I90" s="11" t="str">
        <f t="shared" si="3"/>
        <v/>
      </c>
      <c r="J90" s="159" t="str">
        <f>IF(C90="","",IF(ISNA(VLOOKUP(I90,$I$9:I89,1,FALSE)),MAX($J$9:J89)+1,0))</f>
        <v/>
      </c>
      <c r="K90" s="250">
        <f>_xlfn.XLOOKUP(C90,'DEQ TAC List'!$B$3:$B$609,'DEQ TAC List'!$I$3:$I$609,"")</f>
        <v>0</v>
      </c>
      <c r="L90" s="15"/>
    </row>
    <row r="91" spans="1:12" x14ac:dyDescent="0.25">
      <c r="A91" s="60"/>
      <c r="B91" s="66"/>
      <c r="C91" s="75"/>
      <c r="D91" s="66" t="str">
        <f t="shared" si="2"/>
        <v/>
      </c>
      <c r="E91" s="80"/>
      <c r="F91" s="64"/>
      <c r="G91" s="43"/>
      <c r="H91" s="241" t="str">
        <f>IF(CONCATENATE(A91,B91)="",IF(CONCATENATE(B91,C91,D91,E91,F91,G91)="","",ws5_EU_ID_MaterialName_blank),IF(ISERROR(MATCH(A91&amp;delimiter&amp;B91,tbWS_4[EU_ID_and_Material_Name],0)),ws5_matching_error_msg,(INDEX(tbWS_4[MaterialUsage],MATCH(A91&amp;delimiter&amp;B91,tbWS_4[EU_ID_and_Material_Name],0))-INDEX(tbWS_4[MaterialWaste],MATCH(A91&amp;delimiter&amp;B91,tbWS_4[EU_ID_and_Material_Name],0)))*$F91*(1-$E91)))</f>
        <v/>
      </c>
      <c r="I91" s="11" t="str">
        <f t="shared" si="3"/>
        <v/>
      </c>
      <c r="J91" s="159" t="str">
        <f>IF(C91="","",IF(ISNA(VLOOKUP(I91,$I$9:I90,1,FALSE)),MAX($J$9:J90)+1,0))</f>
        <v/>
      </c>
      <c r="K91" s="250">
        <f>_xlfn.XLOOKUP(C91,'DEQ TAC List'!$B$3:$B$609,'DEQ TAC List'!$I$3:$I$609,"")</f>
        <v>0</v>
      </c>
      <c r="L91" s="15"/>
    </row>
    <row r="92" spans="1:12" x14ac:dyDescent="0.25">
      <c r="A92" s="60"/>
      <c r="B92" s="66"/>
      <c r="C92" s="75"/>
      <c r="D92" s="66" t="str">
        <f t="shared" si="2"/>
        <v/>
      </c>
      <c r="E92" s="80"/>
      <c r="F92" s="64"/>
      <c r="G92" s="43"/>
      <c r="H92" s="241" t="str">
        <f>IF(CONCATENATE(A92,B92)="",IF(CONCATENATE(B92,C92,D92,E92,F92,G92)="","",ws5_EU_ID_MaterialName_blank),IF(ISERROR(MATCH(A92&amp;delimiter&amp;B92,tbWS_4[EU_ID_and_Material_Name],0)),ws5_matching_error_msg,(INDEX(tbWS_4[MaterialUsage],MATCH(A92&amp;delimiter&amp;B92,tbWS_4[EU_ID_and_Material_Name],0))-INDEX(tbWS_4[MaterialWaste],MATCH(A92&amp;delimiter&amp;B92,tbWS_4[EU_ID_and_Material_Name],0)))*$F92*(1-$E92)))</f>
        <v/>
      </c>
      <c r="I92" s="11" t="str">
        <f t="shared" si="3"/>
        <v/>
      </c>
      <c r="J92" s="159" t="str">
        <f>IF(C92="","",IF(ISNA(VLOOKUP(I92,$I$9:I91,1,FALSE)),MAX($J$9:J91)+1,0))</f>
        <v/>
      </c>
      <c r="K92" s="250">
        <f>_xlfn.XLOOKUP(C92,'DEQ TAC List'!$B$3:$B$609,'DEQ TAC List'!$I$3:$I$609,"")</f>
        <v>0</v>
      </c>
      <c r="L92" s="15"/>
    </row>
    <row r="93" spans="1:12" x14ac:dyDescent="0.25">
      <c r="A93" s="60"/>
      <c r="B93" s="66"/>
      <c r="C93" s="75"/>
      <c r="D93" s="66" t="str">
        <f t="shared" si="2"/>
        <v/>
      </c>
      <c r="E93" s="80"/>
      <c r="F93" s="64"/>
      <c r="G93" s="43"/>
      <c r="H93" s="241" t="str">
        <f>IF(CONCATENATE(A93,B93)="",IF(CONCATENATE(B93,C93,D93,E93,F93,G93)="","",ws5_EU_ID_MaterialName_blank),IF(ISERROR(MATCH(A93&amp;delimiter&amp;B93,tbWS_4[EU_ID_and_Material_Name],0)),ws5_matching_error_msg,(INDEX(tbWS_4[MaterialUsage],MATCH(A93&amp;delimiter&amp;B93,tbWS_4[EU_ID_and_Material_Name],0))-INDEX(tbWS_4[MaterialWaste],MATCH(A93&amp;delimiter&amp;B93,tbWS_4[EU_ID_and_Material_Name],0)))*$F93*(1-$E93)))</f>
        <v/>
      </c>
      <c r="I93" s="11" t="str">
        <f t="shared" si="3"/>
        <v/>
      </c>
      <c r="J93" s="159" t="str">
        <f>IF(C93="","",IF(ISNA(VLOOKUP(I93,$I$9:I92,1,FALSE)),MAX($J$9:J92)+1,0))</f>
        <v/>
      </c>
      <c r="K93" s="250">
        <f>_xlfn.XLOOKUP(C93,'DEQ TAC List'!$B$3:$B$609,'DEQ TAC List'!$I$3:$I$609,"")</f>
        <v>0</v>
      </c>
      <c r="L93" s="15"/>
    </row>
    <row r="94" spans="1:12" x14ac:dyDescent="0.25">
      <c r="A94" s="60"/>
      <c r="B94" s="66"/>
      <c r="C94" s="75"/>
      <c r="D94" s="66" t="str">
        <f t="shared" si="2"/>
        <v/>
      </c>
      <c r="E94" s="80"/>
      <c r="F94" s="64"/>
      <c r="G94" s="43"/>
      <c r="H94" s="241" t="str">
        <f>IF(CONCATENATE(A94,B94)="",IF(CONCATENATE(B94,C94,D94,E94,F94,G94)="","",ws5_EU_ID_MaterialName_blank),IF(ISERROR(MATCH(A94&amp;delimiter&amp;B94,tbWS_4[EU_ID_and_Material_Name],0)),ws5_matching_error_msg,(INDEX(tbWS_4[MaterialUsage],MATCH(A94&amp;delimiter&amp;B94,tbWS_4[EU_ID_and_Material_Name],0))-INDEX(tbWS_4[MaterialWaste],MATCH(A94&amp;delimiter&amp;B94,tbWS_4[EU_ID_and_Material_Name],0)))*$F94*(1-$E94)))</f>
        <v/>
      </c>
      <c r="I94" s="11" t="str">
        <f t="shared" si="3"/>
        <v/>
      </c>
      <c r="J94" s="159" t="str">
        <f>IF(C94="","",IF(ISNA(VLOOKUP(I94,$I$9:I93,1,FALSE)),MAX($J$9:J93)+1,0))</f>
        <v/>
      </c>
      <c r="K94" s="250">
        <f>_xlfn.XLOOKUP(C94,'DEQ TAC List'!$B$3:$B$609,'DEQ TAC List'!$I$3:$I$609,"")</f>
        <v>0</v>
      </c>
      <c r="L94" s="15"/>
    </row>
    <row r="95" spans="1:12" x14ac:dyDescent="0.25">
      <c r="A95" s="60"/>
      <c r="B95" s="66"/>
      <c r="C95" s="75"/>
      <c r="D95" s="66" t="str">
        <f t="shared" si="2"/>
        <v/>
      </c>
      <c r="E95" s="80"/>
      <c r="F95" s="64"/>
      <c r="G95" s="43"/>
      <c r="H95" s="241" t="str">
        <f>IF(CONCATENATE(A95,B95)="",IF(CONCATENATE(B95,C95,D95,E95,F95,G95)="","",ws5_EU_ID_MaterialName_blank),IF(ISERROR(MATCH(A95&amp;delimiter&amp;B95,tbWS_4[EU_ID_and_Material_Name],0)),ws5_matching_error_msg,(INDEX(tbWS_4[MaterialUsage],MATCH(A95&amp;delimiter&amp;B95,tbWS_4[EU_ID_and_Material_Name],0))-INDEX(tbWS_4[MaterialWaste],MATCH(A95&amp;delimiter&amp;B95,tbWS_4[EU_ID_and_Material_Name],0)))*$F95*(1-$E95)))</f>
        <v/>
      </c>
      <c r="I95" s="11" t="str">
        <f t="shared" si="3"/>
        <v/>
      </c>
      <c r="J95" s="159" t="str">
        <f>IF(C95="","",IF(ISNA(VLOOKUP(I95,$I$9:I94,1,FALSE)),MAX($J$9:J94)+1,0))</f>
        <v/>
      </c>
      <c r="K95" s="250">
        <f>_xlfn.XLOOKUP(C95,'DEQ TAC List'!$B$3:$B$609,'DEQ TAC List'!$I$3:$I$609,"")</f>
        <v>0</v>
      </c>
      <c r="L95" s="15"/>
    </row>
    <row r="96" spans="1:12" x14ac:dyDescent="0.25">
      <c r="A96" s="60"/>
      <c r="B96" s="66"/>
      <c r="C96" s="75"/>
      <c r="D96" s="66" t="str">
        <f t="shared" si="2"/>
        <v/>
      </c>
      <c r="E96" s="80"/>
      <c r="F96" s="64"/>
      <c r="G96" s="43"/>
      <c r="H96" s="241" t="str">
        <f>IF(CONCATENATE(A96,B96)="",IF(CONCATENATE(B96,C96,D96,E96,F96,G96)="","",ws5_EU_ID_MaterialName_blank),IF(ISERROR(MATCH(A96&amp;delimiter&amp;B96,tbWS_4[EU_ID_and_Material_Name],0)),ws5_matching_error_msg,(INDEX(tbWS_4[MaterialUsage],MATCH(A96&amp;delimiter&amp;B96,tbWS_4[EU_ID_and_Material_Name],0))-INDEX(tbWS_4[MaterialWaste],MATCH(A96&amp;delimiter&amp;B96,tbWS_4[EU_ID_and_Material_Name],0)))*$F96*(1-$E96)))</f>
        <v/>
      </c>
      <c r="I96" s="11" t="str">
        <f t="shared" si="3"/>
        <v/>
      </c>
      <c r="J96" s="159" t="str">
        <f>IF(C96="","",IF(ISNA(VLOOKUP(I96,$I$9:I95,1,FALSE)),MAX($J$9:J95)+1,0))</f>
        <v/>
      </c>
      <c r="K96" s="250">
        <f>_xlfn.XLOOKUP(C96,'DEQ TAC List'!$B$3:$B$609,'DEQ TAC List'!$I$3:$I$609,"")</f>
        <v>0</v>
      </c>
      <c r="L96" s="15"/>
    </row>
    <row r="97" spans="1:12" x14ac:dyDescent="0.25">
      <c r="A97" s="60"/>
      <c r="B97" s="66"/>
      <c r="C97" s="75"/>
      <c r="D97" s="66" t="str">
        <f t="shared" si="2"/>
        <v/>
      </c>
      <c r="E97" s="80"/>
      <c r="F97" s="64"/>
      <c r="G97" s="43"/>
      <c r="H97" s="241" t="str">
        <f>IF(CONCATENATE(A97,B97)="",IF(CONCATENATE(B97,C97,D97,E97,F97,G97)="","",ws5_EU_ID_MaterialName_blank),IF(ISERROR(MATCH(A97&amp;delimiter&amp;B97,tbWS_4[EU_ID_and_Material_Name],0)),ws5_matching_error_msg,(INDEX(tbWS_4[MaterialUsage],MATCH(A97&amp;delimiter&amp;B97,tbWS_4[EU_ID_and_Material_Name],0))-INDEX(tbWS_4[MaterialWaste],MATCH(A97&amp;delimiter&amp;B97,tbWS_4[EU_ID_and_Material_Name],0)))*$F97*(1-$E97)))</f>
        <v/>
      </c>
      <c r="I97" s="11" t="str">
        <f t="shared" si="3"/>
        <v/>
      </c>
      <c r="J97" s="159" t="str">
        <f>IF(C97="","",IF(ISNA(VLOOKUP(I97,$I$9:I96,1,FALSE)),MAX($J$9:J96)+1,0))</f>
        <v/>
      </c>
      <c r="K97" s="250">
        <f>_xlfn.XLOOKUP(C97,'DEQ TAC List'!$B$3:$B$609,'DEQ TAC List'!$I$3:$I$609,"")</f>
        <v>0</v>
      </c>
      <c r="L97" s="15"/>
    </row>
    <row r="98" spans="1:12" x14ac:dyDescent="0.25">
      <c r="A98" s="60"/>
      <c r="B98" s="66"/>
      <c r="C98" s="75"/>
      <c r="D98" s="66" t="str">
        <f t="shared" si="2"/>
        <v/>
      </c>
      <c r="E98" s="80"/>
      <c r="F98" s="64"/>
      <c r="G98" s="43"/>
      <c r="H98" s="241" t="str">
        <f>IF(CONCATENATE(A98,B98)="",IF(CONCATENATE(B98,C98,D98,E98,F98,G98)="","",ws5_EU_ID_MaterialName_blank),IF(ISERROR(MATCH(A98&amp;delimiter&amp;B98,tbWS_4[EU_ID_and_Material_Name],0)),ws5_matching_error_msg,(INDEX(tbWS_4[MaterialUsage],MATCH(A98&amp;delimiter&amp;B98,tbWS_4[EU_ID_and_Material_Name],0))-INDEX(tbWS_4[MaterialWaste],MATCH(A98&amp;delimiter&amp;B98,tbWS_4[EU_ID_and_Material_Name],0)))*$F98*(1-$E98)))</f>
        <v/>
      </c>
      <c r="I98" s="11" t="str">
        <f t="shared" si="3"/>
        <v/>
      </c>
      <c r="J98" s="159" t="str">
        <f>IF(C98="","",IF(ISNA(VLOOKUP(I98,$I$9:I97,1,FALSE)),MAX($J$9:J97)+1,0))</f>
        <v/>
      </c>
      <c r="K98" s="250">
        <f>_xlfn.XLOOKUP(C98,'DEQ TAC List'!$B$3:$B$609,'DEQ TAC List'!$I$3:$I$609,"")</f>
        <v>0</v>
      </c>
      <c r="L98" s="15"/>
    </row>
    <row r="99" spans="1:12" x14ac:dyDescent="0.25">
      <c r="A99" s="60"/>
      <c r="B99" s="66"/>
      <c r="C99" s="75"/>
      <c r="D99" s="66" t="str">
        <f t="shared" si="2"/>
        <v/>
      </c>
      <c r="E99" s="80"/>
      <c r="F99" s="64"/>
      <c r="G99" s="43"/>
      <c r="H99" s="241" t="str">
        <f>IF(CONCATENATE(A99,B99)="",IF(CONCATENATE(B99,C99,D99,E99,F99,G99)="","",ws5_EU_ID_MaterialName_blank),IF(ISERROR(MATCH(A99&amp;delimiter&amp;B99,tbWS_4[EU_ID_and_Material_Name],0)),ws5_matching_error_msg,(INDEX(tbWS_4[MaterialUsage],MATCH(A99&amp;delimiter&amp;B99,tbWS_4[EU_ID_and_Material_Name],0))-INDEX(tbWS_4[MaterialWaste],MATCH(A99&amp;delimiter&amp;B99,tbWS_4[EU_ID_and_Material_Name],0)))*$F99*(1-$E99)))</f>
        <v/>
      </c>
      <c r="I99" s="11" t="str">
        <f t="shared" si="3"/>
        <v/>
      </c>
      <c r="J99" s="159" t="str">
        <f>IF(C99="","",IF(ISNA(VLOOKUP(I99,$I$9:I98,1,FALSE)),MAX($J$9:J98)+1,0))</f>
        <v/>
      </c>
      <c r="K99" s="250">
        <f>_xlfn.XLOOKUP(C99,'DEQ TAC List'!$B$3:$B$609,'DEQ TAC List'!$I$3:$I$609,"")</f>
        <v>0</v>
      </c>
      <c r="L99" s="15"/>
    </row>
    <row r="100" spans="1:12" x14ac:dyDescent="0.25">
      <c r="A100" s="60"/>
      <c r="B100" s="66"/>
      <c r="C100" s="75"/>
      <c r="D100" s="66" t="str">
        <f t="shared" si="2"/>
        <v/>
      </c>
      <c r="E100" s="80"/>
      <c r="F100" s="64"/>
      <c r="G100" s="43"/>
      <c r="H100" s="241" t="str">
        <f>IF(CONCATENATE(A100,B100)="",IF(CONCATENATE(B100,C100,D100,E100,F100,G100)="","",ws5_EU_ID_MaterialName_blank),IF(ISERROR(MATCH(A100&amp;delimiter&amp;B100,tbWS_4[EU_ID_and_Material_Name],0)),ws5_matching_error_msg,(INDEX(tbWS_4[MaterialUsage],MATCH(A100&amp;delimiter&amp;B100,tbWS_4[EU_ID_and_Material_Name],0))-INDEX(tbWS_4[MaterialWaste],MATCH(A100&amp;delimiter&amp;B100,tbWS_4[EU_ID_and_Material_Name],0)))*$F100*(1-$E100)))</f>
        <v/>
      </c>
      <c r="I100" s="11" t="str">
        <f t="shared" si="3"/>
        <v/>
      </c>
      <c r="J100" s="159" t="str">
        <f>IF(C100="","",IF(ISNA(VLOOKUP(I100,$I$9:I99,1,FALSE)),MAX($J$9:J99)+1,0))</f>
        <v/>
      </c>
      <c r="K100" s="250">
        <f>_xlfn.XLOOKUP(C100,'DEQ TAC List'!$B$3:$B$609,'DEQ TAC List'!$I$3:$I$609,"")</f>
        <v>0</v>
      </c>
      <c r="L100" s="15"/>
    </row>
    <row r="101" spans="1:12" x14ac:dyDescent="0.25">
      <c r="A101" s="60"/>
      <c r="B101" s="66"/>
      <c r="C101" s="75"/>
      <c r="D101" s="66" t="str">
        <f t="shared" si="2"/>
        <v/>
      </c>
      <c r="E101" s="80"/>
      <c r="F101" s="64"/>
      <c r="G101" s="43"/>
      <c r="H101" s="241" t="str">
        <f>IF(CONCATENATE(A101,B101)="",IF(CONCATENATE(B101,C101,D101,E101,F101,G101)="","",ws5_EU_ID_MaterialName_blank),IF(ISERROR(MATCH(A101&amp;delimiter&amp;B101,tbWS_4[EU_ID_and_Material_Name],0)),ws5_matching_error_msg,(INDEX(tbWS_4[MaterialUsage],MATCH(A101&amp;delimiter&amp;B101,tbWS_4[EU_ID_and_Material_Name],0))-INDEX(tbWS_4[MaterialWaste],MATCH(A101&amp;delimiter&amp;B101,tbWS_4[EU_ID_and_Material_Name],0)))*$F101*(1-$E101)))</f>
        <v/>
      </c>
      <c r="I101" s="11" t="str">
        <f t="shared" si="3"/>
        <v/>
      </c>
      <c r="J101" s="159" t="str">
        <f>IF(C101="","",IF(ISNA(VLOOKUP(I101,$I$9:I100,1,FALSE)),MAX($J$9:J100)+1,0))</f>
        <v/>
      </c>
      <c r="K101" s="250">
        <f>_xlfn.XLOOKUP(C101,'DEQ TAC List'!$B$3:$B$609,'DEQ TAC List'!$I$3:$I$609,"")</f>
        <v>0</v>
      </c>
      <c r="L101" s="15"/>
    </row>
    <row r="102" spans="1:12" x14ac:dyDescent="0.25">
      <c r="A102" s="60"/>
      <c r="B102" s="66"/>
      <c r="C102" s="75"/>
      <c r="D102" s="66" t="str">
        <f t="shared" si="2"/>
        <v/>
      </c>
      <c r="E102" s="80"/>
      <c r="F102" s="64"/>
      <c r="G102" s="43"/>
      <c r="H102" s="241" t="str">
        <f>IF(CONCATENATE(A102,B102)="",IF(CONCATENATE(B102,C102,D102,E102,F102,G102)="","",ws5_EU_ID_MaterialName_blank),IF(ISERROR(MATCH(A102&amp;delimiter&amp;B102,tbWS_4[EU_ID_and_Material_Name],0)),ws5_matching_error_msg,(INDEX(tbWS_4[MaterialUsage],MATCH(A102&amp;delimiter&amp;B102,tbWS_4[EU_ID_and_Material_Name],0))-INDEX(tbWS_4[MaterialWaste],MATCH(A102&amp;delimiter&amp;B102,tbWS_4[EU_ID_and_Material_Name],0)))*$F102*(1-$E102)))</f>
        <v/>
      </c>
      <c r="I102" s="11" t="str">
        <f t="shared" si="3"/>
        <v/>
      </c>
      <c r="J102" s="159" t="str">
        <f>IF(C102="","",IF(ISNA(VLOOKUP(I102,$I$9:I101,1,FALSE)),MAX($J$9:J101)+1,0))</f>
        <v/>
      </c>
      <c r="K102" s="250">
        <f>_xlfn.XLOOKUP(C102,'DEQ TAC List'!$B$3:$B$609,'DEQ TAC List'!$I$3:$I$609,"")</f>
        <v>0</v>
      </c>
      <c r="L102" s="15"/>
    </row>
    <row r="103" spans="1:12" x14ac:dyDescent="0.25">
      <c r="A103" s="60"/>
      <c r="B103" s="66"/>
      <c r="C103" s="75"/>
      <c r="D103" s="66" t="str">
        <f t="shared" si="2"/>
        <v/>
      </c>
      <c r="E103" s="80"/>
      <c r="F103" s="64"/>
      <c r="G103" s="43"/>
      <c r="H103" s="241" t="str">
        <f>IF(CONCATENATE(A103,B103)="",IF(CONCATENATE(B103,C103,D103,E103,F103,G103)="","",ws5_EU_ID_MaterialName_blank),IF(ISERROR(MATCH(A103&amp;delimiter&amp;B103,tbWS_4[EU_ID_and_Material_Name],0)),ws5_matching_error_msg,(INDEX(tbWS_4[MaterialUsage],MATCH(A103&amp;delimiter&amp;B103,tbWS_4[EU_ID_and_Material_Name],0))-INDEX(tbWS_4[MaterialWaste],MATCH(A103&amp;delimiter&amp;B103,tbWS_4[EU_ID_and_Material_Name],0)))*$F103*(1-$E103)))</f>
        <v/>
      </c>
      <c r="I103" s="11" t="str">
        <f t="shared" si="3"/>
        <v/>
      </c>
      <c r="J103" s="159" t="str">
        <f>IF(C103="","",IF(ISNA(VLOOKUP(I103,$I$9:I102,1,FALSE)),MAX($J$9:J102)+1,0))</f>
        <v/>
      </c>
      <c r="K103" s="250">
        <f>_xlfn.XLOOKUP(C103,'DEQ TAC List'!$B$3:$B$609,'DEQ TAC List'!$I$3:$I$609,"")</f>
        <v>0</v>
      </c>
      <c r="L103" s="15"/>
    </row>
    <row r="104" spans="1:12" x14ac:dyDescent="0.25">
      <c r="A104" s="60"/>
      <c r="B104" s="66"/>
      <c r="C104" s="75"/>
      <c r="D104" s="66" t="str">
        <f t="shared" si="2"/>
        <v/>
      </c>
      <c r="E104" s="80"/>
      <c r="F104" s="64"/>
      <c r="G104" s="43"/>
      <c r="H104" s="241" t="str">
        <f>IF(CONCATENATE(A104,B104)="",IF(CONCATENATE(B104,C104,D104,E104,F104,G104)="","",ws5_EU_ID_MaterialName_blank),IF(ISERROR(MATCH(A104&amp;delimiter&amp;B104,tbWS_4[EU_ID_and_Material_Name],0)),ws5_matching_error_msg,(INDEX(tbWS_4[MaterialUsage],MATCH(A104&amp;delimiter&amp;B104,tbWS_4[EU_ID_and_Material_Name],0))-INDEX(tbWS_4[MaterialWaste],MATCH(A104&amp;delimiter&amp;B104,tbWS_4[EU_ID_and_Material_Name],0)))*$F104*(1-$E104)))</f>
        <v/>
      </c>
      <c r="I104" s="11" t="str">
        <f t="shared" si="3"/>
        <v/>
      </c>
      <c r="J104" s="159" t="str">
        <f>IF(C104="","",IF(ISNA(VLOOKUP(I104,$I$9:I103,1,FALSE)),MAX($J$9:J103)+1,0))</f>
        <v/>
      </c>
      <c r="K104" s="250">
        <f>_xlfn.XLOOKUP(C104,'DEQ TAC List'!$B$3:$B$609,'DEQ TAC List'!$I$3:$I$609,"")</f>
        <v>0</v>
      </c>
      <c r="L104" s="15"/>
    </row>
    <row r="105" spans="1:12" x14ac:dyDescent="0.25">
      <c r="A105" s="60"/>
      <c r="B105" s="66"/>
      <c r="C105" s="75"/>
      <c r="D105" s="66" t="str">
        <f t="shared" si="2"/>
        <v/>
      </c>
      <c r="E105" s="80"/>
      <c r="F105" s="64"/>
      <c r="G105" s="43"/>
      <c r="H105" s="241" t="str">
        <f>IF(CONCATENATE(A105,B105)="",IF(CONCATENATE(B105,C105,D105,E105,F105,G105)="","",ws5_EU_ID_MaterialName_blank),IF(ISERROR(MATCH(A105&amp;delimiter&amp;B105,tbWS_4[EU_ID_and_Material_Name],0)),ws5_matching_error_msg,(INDEX(tbWS_4[MaterialUsage],MATCH(A105&amp;delimiter&amp;B105,tbWS_4[EU_ID_and_Material_Name],0))-INDEX(tbWS_4[MaterialWaste],MATCH(A105&amp;delimiter&amp;B105,tbWS_4[EU_ID_and_Material_Name],0)))*$F105*(1-$E105)))</f>
        <v/>
      </c>
      <c r="I105" s="11" t="str">
        <f t="shared" si="3"/>
        <v/>
      </c>
      <c r="J105" s="159" t="str">
        <f>IF(C105="","",IF(ISNA(VLOOKUP(I105,$I$9:I104,1,FALSE)),MAX($J$9:J104)+1,0))</f>
        <v/>
      </c>
      <c r="K105" s="250">
        <f>_xlfn.XLOOKUP(C105,'DEQ TAC List'!$B$3:$B$609,'DEQ TAC List'!$I$3:$I$609,"")</f>
        <v>0</v>
      </c>
      <c r="L105" s="15"/>
    </row>
    <row r="106" spans="1:12" x14ac:dyDescent="0.25">
      <c r="A106" s="60"/>
      <c r="B106" s="66"/>
      <c r="C106" s="75"/>
      <c r="D106" s="66" t="str">
        <f t="shared" si="2"/>
        <v/>
      </c>
      <c r="E106" s="80"/>
      <c r="F106" s="64"/>
      <c r="G106" s="43"/>
      <c r="H106" s="241" t="str">
        <f>IF(CONCATENATE(A106,B106)="",IF(CONCATENATE(B106,C106,D106,E106,F106,G106)="","",ws5_EU_ID_MaterialName_blank),IF(ISERROR(MATCH(A106&amp;delimiter&amp;B106,tbWS_4[EU_ID_and_Material_Name],0)),ws5_matching_error_msg,(INDEX(tbWS_4[MaterialUsage],MATCH(A106&amp;delimiter&amp;B106,tbWS_4[EU_ID_and_Material_Name],0))-INDEX(tbWS_4[MaterialWaste],MATCH(A106&amp;delimiter&amp;B106,tbWS_4[EU_ID_and_Material_Name],0)))*$F106*(1-$E106)))</f>
        <v/>
      </c>
      <c r="I106" s="11" t="str">
        <f t="shared" si="3"/>
        <v/>
      </c>
      <c r="J106" s="159" t="str">
        <f>IF(C106="","",IF(ISNA(VLOOKUP(I106,$I$9:I105,1,FALSE)),MAX($J$9:J105)+1,0))</f>
        <v/>
      </c>
      <c r="K106" s="250">
        <f>_xlfn.XLOOKUP(C106,'DEQ TAC List'!$B$3:$B$609,'DEQ TAC List'!$I$3:$I$609,"")</f>
        <v>0</v>
      </c>
      <c r="L106" s="15"/>
    </row>
    <row r="107" spans="1:12" x14ac:dyDescent="0.25">
      <c r="A107" s="60"/>
      <c r="B107" s="66"/>
      <c r="C107" s="75"/>
      <c r="D107" s="66" t="str">
        <f t="shared" si="2"/>
        <v/>
      </c>
      <c r="E107" s="80"/>
      <c r="F107" s="64"/>
      <c r="G107" s="43"/>
      <c r="H107" s="241" t="str">
        <f>IF(CONCATENATE(A107,B107)="",IF(CONCATENATE(B107,C107,D107,E107,F107,G107)="","",ws5_EU_ID_MaterialName_blank),IF(ISERROR(MATCH(A107&amp;delimiter&amp;B107,tbWS_4[EU_ID_and_Material_Name],0)),ws5_matching_error_msg,(INDEX(tbWS_4[MaterialUsage],MATCH(A107&amp;delimiter&amp;B107,tbWS_4[EU_ID_and_Material_Name],0))-INDEX(tbWS_4[MaterialWaste],MATCH(A107&amp;delimiter&amp;B107,tbWS_4[EU_ID_and_Material_Name],0)))*$F107*(1-$E107)))</f>
        <v/>
      </c>
      <c r="I107" s="11" t="str">
        <f t="shared" si="3"/>
        <v/>
      </c>
      <c r="J107" s="159" t="str">
        <f>IF(C107="","",IF(ISNA(VLOOKUP(I107,$I$9:I106,1,FALSE)),MAX($J$9:J106)+1,0))</f>
        <v/>
      </c>
      <c r="K107" s="250">
        <f>_xlfn.XLOOKUP(C107,'DEQ TAC List'!$B$3:$B$609,'DEQ TAC List'!$I$3:$I$609,"")</f>
        <v>0</v>
      </c>
      <c r="L107" s="15"/>
    </row>
    <row r="108" spans="1:12" x14ac:dyDescent="0.25">
      <c r="A108" s="60"/>
      <c r="B108" s="66"/>
      <c r="C108" s="75"/>
      <c r="D108" s="66" t="str">
        <f t="shared" si="2"/>
        <v/>
      </c>
      <c r="E108" s="80"/>
      <c r="F108" s="64"/>
      <c r="G108" s="43"/>
      <c r="H108" s="241" t="str">
        <f>IF(CONCATENATE(A108,B108)="",IF(CONCATENATE(B108,C108,D108,E108,F108,G108)="","",ws5_EU_ID_MaterialName_blank),IF(ISERROR(MATCH(A108&amp;delimiter&amp;B108,tbWS_4[EU_ID_and_Material_Name],0)),ws5_matching_error_msg,(INDEX(tbWS_4[MaterialUsage],MATCH(A108&amp;delimiter&amp;B108,tbWS_4[EU_ID_and_Material_Name],0))-INDEX(tbWS_4[MaterialWaste],MATCH(A108&amp;delimiter&amp;B108,tbWS_4[EU_ID_and_Material_Name],0)))*$F108*(1-$E108)))</f>
        <v/>
      </c>
      <c r="I108" s="11" t="str">
        <f t="shared" si="3"/>
        <v/>
      </c>
      <c r="J108" s="159" t="str">
        <f>IF(C108="","",IF(ISNA(VLOOKUP(I108,$I$9:I107,1,FALSE)),MAX($J$9:J107)+1,0))</f>
        <v/>
      </c>
      <c r="K108" s="250">
        <f>_xlfn.XLOOKUP(C108,'DEQ TAC List'!$B$3:$B$609,'DEQ TAC List'!$I$3:$I$609,"")</f>
        <v>0</v>
      </c>
      <c r="L108" s="15"/>
    </row>
    <row r="109" spans="1:12" x14ac:dyDescent="0.25">
      <c r="A109" s="60"/>
      <c r="B109" s="66"/>
      <c r="C109" s="75"/>
      <c r="D109" s="66" t="str">
        <f t="shared" si="2"/>
        <v/>
      </c>
      <c r="E109" s="80"/>
      <c r="F109" s="64"/>
      <c r="G109" s="43"/>
      <c r="H109" s="241" t="str">
        <f>IF(CONCATENATE(A109,B109)="",IF(CONCATENATE(B109,C109,D109,E109,F109,G109)="","",ws5_EU_ID_MaterialName_blank),IF(ISERROR(MATCH(A109&amp;delimiter&amp;B109,tbWS_4[EU_ID_and_Material_Name],0)),ws5_matching_error_msg,(INDEX(tbWS_4[MaterialUsage],MATCH(A109&amp;delimiter&amp;B109,tbWS_4[EU_ID_and_Material_Name],0))-INDEX(tbWS_4[MaterialWaste],MATCH(A109&amp;delimiter&amp;B109,tbWS_4[EU_ID_and_Material_Name],0)))*$F109*(1-$E109)))</f>
        <v/>
      </c>
      <c r="I109" s="11" t="str">
        <f t="shared" si="3"/>
        <v/>
      </c>
      <c r="J109" s="159" t="str">
        <f>IF(C109="","",IF(ISNA(VLOOKUP(I109,$I$9:I108,1,FALSE)),MAX($J$9:J108)+1,0))</f>
        <v/>
      </c>
      <c r="K109" s="250">
        <f>_xlfn.XLOOKUP(C109,'DEQ TAC List'!$B$3:$B$609,'DEQ TAC List'!$I$3:$I$609,"")</f>
        <v>0</v>
      </c>
      <c r="L109" s="15"/>
    </row>
    <row r="110" spans="1:12" x14ac:dyDescent="0.25">
      <c r="A110" s="60"/>
      <c r="B110" s="66"/>
      <c r="C110" s="75"/>
      <c r="D110" s="66" t="str">
        <f t="shared" si="2"/>
        <v/>
      </c>
      <c r="E110" s="80"/>
      <c r="F110" s="64"/>
      <c r="G110" s="43"/>
      <c r="H110" s="241" t="str">
        <f>IF(CONCATENATE(A110,B110)="",IF(CONCATENATE(B110,C110,D110,E110,F110,G110)="","",ws5_EU_ID_MaterialName_blank),IF(ISERROR(MATCH(A110&amp;delimiter&amp;B110,tbWS_4[EU_ID_and_Material_Name],0)),ws5_matching_error_msg,(INDEX(tbWS_4[MaterialUsage],MATCH(A110&amp;delimiter&amp;B110,tbWS_4[EU_ID_and_Material_Name],0))-INDEX(tbWS_4[MaterialWaste],MATCH(A110&amp;delimiter&amp;B110,tbWS_4[EU_ID_and_Material_Name],0)))*$F110*(1-$E110)))</f>
        <v/>
      </c>
      <c r="I110" s="11" t="str">
        <f t="shared" si="3"/>
        <v/>
      </c>
      <c r="J110" s="159" t="str">
        <f>IF(C110="","",IF(ISNA(VLOOKUP(I110,$I$9:I109,1,FALSE)),MAX($J$9:J109)+1,0))</f>
        <v/>
      </c>
      <c r="K110" s="250">
        <f>_xlfn.XLOOKUP(C110,'DEQ TAC List'!$B$3:$B$609,'DEQ TAC List'!$I$3:$I$609,"")</f>
        <v>0</v>
      </c>
      <c r="L110" s="15"/>
    </row>
    <row r="111" spans="1:12" x14ac:dyDescent="0.25">
      <c r="A111" s="60"/>
      <c r="B111" s="66"/>
      <c r="C111" s="75"/>
      <c r="D111" s="66" t="str">
        <f t="shared" si="2"/>
        <v/>
      </c>
      <c r="E111" s="80"/>
      <c r="F111" s="64"/>
      <c r="G111" s="43"/>
      <c r="H111" s="241" t="str">
        <f>IF(CONCATENATE(A111,B111)="",IF(CONCATENATE(B111,C111,D111,E111,F111,G111)="","",ws5_EU_ID_MaterialName_blank),IF(ISERROR(MATCH(A111&amp;delimiter&amp;B111,tbWS_4[EU_ID_and_Material_Name],0)),ws5_matching_error_msg,(INDEX(tbWS_4[MaterialUsage],MATCH(A111&amp;delimiter&amp;B111,tbWS_4[EU_ID_and_Material_Name],0))-INDEX(tbWS_4[MaterialWaste],MATCH(A111&amp;delimiter&amp;B111,tbWS_4[EU_ID_and_Material_Name],0)))*$F111*(1-$E111)))</f>
        <v/>
      </c>
      <c r="I111" s="11" t="str">
        <f t="shared" si="3"/>
        <v/>
      </c>
      <c r="J111" s="159" t="str">
        <f>IF(C111="","",IF(ISNA(VLOOKUP(I111,$I$9:I110,1,FALSE)),MAX($J$9:J110)+1,0))</f>
        <v/>
      </c>
      <c r="K111" s="250">
        <f>_xlfn.XLOOKUP(C111,'DEQ TAC List'!$B$3:$B$609,'DEQ TAC List'!$I$3:$I$609,"")</f>
        <v>0</v>
      </c>
      <c r="L111" s="15"/>
    </row>
    <row r="112" spans="1:12" x14ac:dyDescent="0.25">
      <c r="A112" s="60"/>
      <c r="B112" s="66"/>
      <c r="C112" s="75"/>
      <c r="D112" s="66" t="str">
        <f t="shared" si="2"/>
        <v/>
      </c>
      <c r="E112" s="80"/>
      <c r="F112" s="64"/>
      <c r="G112" s="43"/>
      <c r="H112" s="241" t="str">
        <f>IF(CONCATENATE(A112,B112)="",IF(CONCATENATE(B112,C112,D112,E112,F112,G112)="","",ws5_EU_ID_MaterialName_blank),IF(ISERROR(MATCH(A112&amp;delimiter&amp;B112,tbWS_4[EU_ID_and_Material_Name],0)),ws5_matching_error_msg,(INDEX(tbWS_4[MaterialUsage],MATCH(A112&amp;delimiter&amp;B112,tbWS_4[EU_ID_and_Material_Name],0))-INDEX(tbWS_4[MaterialWaste],MATCH(A112&amp;delimiter&amp;B112,tbWS_4[EU_ID_and_Material_Name],0)))*$F112*(1-$E112)))</f>
        <v/>
      </c>
      <c r="I112" s="11" t="str">
        <f t="shared" si="3"/>
        <v/>
      </c>
      <c r="J112" s="159" t="str">
        <f>IF(C112="","",IF(ISNA(VLOOKUP(I112,$I$9:I111,1,FALSE)),MAX($J$9:J111)+1,0))</f>
        <v/>
      </c>
      <c r="K112" s="250">
        <f>_xlfn.XLOOKUP(C112,'DEQ TAC List'!$B$3:$B$609,'DEQ TAC List'!$I$3:$I$609,"")</f>
        <v>0</v>
      </c>
      <c r="L112" s="15"/>
    </row>
    <row r="113" spans="1:12" x14ac:dyDescent="0.25">
      <c r="A113" s="60"/>
      <c r="B113" s="66"/>
      <c r="C113" s="75"/>
      <c r="D113" s="66" t="str">
        <f t="shared" si="2"/>
        <v/>
      </c>
      <c r="E113" s="80"/>
      <c r="F113" s="64"/>
      <c r="G113" s="43"/>
      <c r="H113" s="241" t="str">
        <f>IF(CONCATENATE(A113,B113)="",IF(CONCATENATE(B113,C113,D113,E113,F113,G113)="","",ws5_EU_ID_MaterialName_blank),IF(ISERROR(MATCH(A113&amp;delimiter&amp;B113,tbWS_4[EU_ID_and_Material_Name],0)),ws5_matching_error_msg,(INDEX(tbWS_4[MaterialUsage],MATCH(A113&amp;delimiter&amp;B113,tbWS_4[EU_ID_and_Material_Name],0))-INDEX(tbWS_4[MaterialWaste],MATCH(A113&amp;delimiter&amp;B113,tbWS_4[EU_ID_and_Material_Name],0)))*$F113*(1-$E113)))</f>
        <v/>
      </c>
      <c r="I113" s="11" t="str">
        <f t="shared" si="3"/>
        <v/>
      </c>
      <c r="J113" s="159" t="str">
        <f>IF(C113="","",IF(ISNA(VLOOKUP(I113,$I$9:I112,1,FALSE)),MAX($J$9:J112)+1,0))</f>
        <v/>
      </c>
      <c r="K113" s="250">
        <f>_xlfn.XLOOKUP(C113,'DEQ TAC List'!$B$3:$B$609,'DEQ TAC List'!$I$3:$I$609,"")</f>
        <v>0</v>
      </c>
      <c r="L113" s="15"/>
    </row>
    <row r="114" spans="1:12" x14ac:dyDescent="0.25">
      <c r="A114" s="60"/>
      <c r="B114" s="66"/>
      <c r="C114" s="75"/>
      <c r="D114" s="66" t="str">
        <f t="shared" si="2"/>
        <v/>
      </c>
      <c r="E114" s="80"/>
      <c r="F114" s="64"/>
      <c r="G114" s="43"/>
      <c r="H114" s="241" t="str">
        <f>IF(CONCATENATE(A114,B114)="",IF(CONCATENATE(B114,C114,D114,E114,F114,G114)="","",ws5_EU_ID_MaterialName_blank),IF(ISERROR(MATCH(A114&amp;delimiter&amp;B114,tbWS_4[EU_ID_and_Material_Name],0)),ws5_matching_error_msg,(INDEX(tbWS_4[MaterialUsage],MATCH(A114&amp;delimiter&amp;B114,tbWS_4[EU_ID_and_Material_Name],0))-INDEX(tbWS_4[MaterialWaste],MATCH(A114&amp;delimiter&amp;B114,tbWS_4[EU_ID_and_Material_Name],0)))*$F114*(1-$E114)))</f>
        <v/>
      </c>
      <c r="I114" s="11" t="str">
        <f t="shared" si="3"/>
        <v/>
      </c>
      <c r="J114" s="159" t="str">
        <f>IF(C114="","",IF(ISNA(VLOOKUP(I114,$I$9:I113,1,FALSE)),MAX($J$9:J113)+1,0))</f>
        <v/>
      </c>
      <c r="K114" s="250">
        <f>_xlfn.XLOOKUP(C114,'DEQ TAC List'!$B$3:$B$609,'DEQ TAC List'!$I$3:$I$609,"")</f>
        <v>0</v>
      </c>
      <c r="L114" s="15"/>
    </row>
    <row r="115" spans="1:12" x14ac:dyDescent="0.25">
      <c r="A115" s="60"/>
      <c r="B115" s="66"/>
      <c r="C115" s="75"/>
      <c r="D115" s="66" t="str">
        <f t="shared" si="2"/>
        <v/>
      </c>
      <c r="E115" s="80"/>
      <c r="F115" s="64"/>
      <c r="G115" s="43"/>
      <c r="H115" s="241" t="str">
        <f>IF(CONCATENATE(A115,B115)="",IF(CONCATENATE(B115,C115,D115,E115,F115,G115)="","",ws5_EU_ID_MaterialName_blank),IF(ISERROR(MATCH(A115&amp;delimiter&amp;B115,tbWS_4[EU_ID_and_Material_Name],0)),ws5_matching_error_msg,(INDEX(tbWS_4[MaterialUsage],MATCH(A115&amp;delimiter&amp;B115,tbWS_4[EU_ID_and_Material_Name],0))-INDEX(tbWS_4[MaterialWaste],MATCH(A115&amp;delimiter&amp;B115,tbWS_4[EU_ID_and_Material_Name],0)))*$F115*(1-$E115)))</f>
        <v/>
      </c>
      <c r="I115" s="11" t="str">
        <f t="shared" si="3"/>
        <v/>
      </c>
      <c r="J115" s="159" t="str">
        <f>IF(C115="","",IF(ISNA(VLOOKUP(I115,$I$9:I114,1,FALSE)),MAX($J$9:J114)+1,0))</f>
        <v/>
      </c>
      <c r="K115" s="250">
        <f>_xlfn.XLOOKUP(C115,'DEQ TAC List'!$B$3:$B$609,'DEQ TAC List'!$I$3:$I$609,"")</f>
        <v>0</v>
      </c>
      <c r="L115" s="15"/>
    </row>
    <row r="116" spans="1:12" x14ac:dyDescent="0.25">
      <c r="A116" s="60"/>
      <c r="B116" s="66"/>
      <c r="C116" s="75"/>
      <c r="D116" s="66" t="str">
        <f t="shared" si="2"/>
        <v/>
      </c>
      <c r="E116" s="80"/>
      <c r="F116" s="64"/>
      <c r="G116" s="43"/>
      <c r="H116" s="241" t="str">
        <f>IF(CONCATENATE(A116,B116)="",IF(CONCATENATE(B116,C116,D116,E116,F116,G116)="","",ws5_EU_ID_MaterialName_blank),IF(ISERROR(MATCH(A116&amp;delimiter&amp;B116,tbWS_4[EU_ID_and_Material_Name],0)),ws5_matching_error_msg,(INDEX(tbWS_4[MaterialUsage],MATCH(A116&amp;delimiter&amp;B116,tbWS_4[EU_ID_and_Material_Name],0))-INDEX(tbWS_4[MaterialWaste],MATCH(A116&amp;delimiter&amp;B116,tbWS_4[EU_ID_and_Material_Name],0)))*$F116*(1-$E116)))</f>
        <v/>
      </c>
      <c r="I116" s="11" t="str">
        <f t="shared" si="3"/>
        <v/>
      </c>
      <c r="J116" s="159" t="str">
        <f>IF(C116="","",IF(ISNA(VLOOKUP(I116,$I$9:I115,1,FALSE)),MAX($J$9:J115)+1,0))</f>
        <v/>
      </c>
      <c r="K116" s="250">
        <f>_xlfn.XLOOKUP(C116,'DEQ TAC List'!$B$3:$B$609,'DEQ TAC List'!$I$3:$I$609,"")</f>
        <v>0</v>
      </c>
      <c r="L116" s="15"/>
    </row>
    <row r="117" spans="1:12" x14ac:dyDescent="0.25">
      <c r="A117" s="60"/>
      <c r="B117" s="66"/>
      <c r="C117" s="75"/>
      <c r="D117" s="66" t="str">
        <f t="shared" si="2"/>
        <v/>
      </c>
      <c r="E117" s="80"/>
      <c r="F117" s="64"/>
      <c r="G117" s="43"/>
      <c r="H117" s="241" t="str">
        <f>IF(CONCATENATE(A117,B117)="",IF(CONCATENATE(B117,C117,D117,E117,F117,G117)="","",ws5_EU_ID_MaterialName_blank),IF(ISERROR(MATCH(A117&amp;delimiter&amp;B117,tbWS_4[EU_ID_and_Material_Name],0)),ws5_matching_error_msg,(INDEX(tbWS_4[MaterialUsage],MATCH(A117&amp;delimiter&amp;B117,tbWS_4[EU_ID_and_Material_Name],0))-INDEX(tbWS_4[MaterialWaste],MATCH(A117&amp;delimiter&amp;B117,tbWS_4[EU_ID_and_Material_Name],0)))*$F117*(1-$E117)))</f>
        <v/>
      </c>
      <c r="I117" s="11" t="str">
        <f t="shared" si="3"/>
        <v/>
      </c>
      <c r="J117" s="159" t="str">
        <f>IF(C117="","",IF(ISNA(VLOOKUP(I117,$I$9:I116,1,FALSE)),MAX($J$9:J116)+1,0))</f>
        <v/>
      </c>
      <c r="K117" s="250">
        <f>_xlfn.XLOOKUP(C117,'DEQ TAC List'!$B$3:$B$609,'DEQ TAC List'!$I$3:$I$609,"")</f>
        <v>0</v>
      </c>
      <c r="L117" s="15"/>
    </row>
    <row r="118" spans="1:12" x14ac:dyDescent="0.25">
      <c r="A118" s="60"/>
      <c r="B118" s="66"/>
      <c r="C118" s="75"/>
      <c r="D118" s="66" t="str">
        <f t="shared" si="2"/>
        <v/>
      </c>
      <c r="E118" s="80"/>
      <c r="F118" s="64"/>
      <c r="G118" s="43"/>
      <c r="H118" s="241" t="str">
        <f>IF(CONCATENATE(A118,B118)="",IF(CONCATENATE(B118,C118,D118,E118,F118,G118)="","",ws5_EU_ID_MaterialName_blank),IF(ISERROR(MATCH(A118&amp;delimiter&amp;B118,tbWS_4[EU_ID_and_Material_Name],0)),ws5_matching_error_msg,(INDEX(tbWS_4[MaterialUsage],MATCH(A118&amp;delimiter&amp;B118,tbWS_4[EU_ID_and_Material_Name],0))-INDEX(tbWS_4[MaterialWaste],MATCH(A118&amp;delimiter&amp;B118,tbWS_4[EU_ID_and_Material_Name],0)))*$F118*(1-$E118)))</f>
        <v/>
      </c>
      <c r="I118" s="11" t="str">
        <f t="shared" si="3"/>
        <v/>
      </c>
      <c r="J118" s="159" t="str">
        <f>IF(C118="","",IF(ISNA(VLOOKUP(I118,$I$9:I117,1,FALSE)),MAX($J$9:J117)+1,0))</f>
        <v/>
      </c>
      <c r="K118" s="250">
        <f>_xlfn.XLOOKUP(C118,'DEQ TAC List'!$B$3:$B$609,'DEQ TAC List'!$I$3:$I$609,"")</f>
        <v>0</v>
      </c>
      <c r="L118" s="15"/>
    </row>
    <row r="119" spans="1:12" x14ac:dyDescent="0.25">
      <c r="A119" s="60"/>
      <c r="B119" s="66"/>
      <c r="C119" s="75"/>
      <c r="D119" s="66" t="str">
        <f t="shared" si="2"/>
        <v/>
      </c>
      <c r="E119" s="80"/>
      <c r="F119" s="64"/>
      <c r="G119" s="43"/>
      <c r="H119" s="241" t="str">
        <f>IF(CONCATENATE(A119,B119)="",IF(CONCATENATE(B119,C119,D119,E119,F119,G119)="","",ws5_EU_ID_MaterialName_blank),IF(ISERROR(MATCH(A119&amp;delimiter&amp;B119,tbWS_4[EU_ID_and_Material_Name],0)),ws5_matching_error_msg,(INDEX(tbWS_4[MaterialUsage],MATCH(A119&amp;delimiter&amp;B119,tbWS_4[EU_ID_and_Material_Name],0))-INDEX(tbWS_4[MaterialWaste],MATCH(A119&amp;delimiter&amp;B119,tbWS_4[EU_ID_and_Material_Name],0)))*$F119*(1-$E119)))</f>
        <v/>
      </c>
      <c r="I119" s="11" t="str">
        <f t="shared" si="3"/>
        <v/>
      </c>
      <c r="J119" s="159" t="str">
        <f>IF(C119="","",IF(ISNA(VLOOKUP(I119,$I$9:I118,1,FALSE)),MAX($J$9:J118)+1,0))</f>
        <v/>
      </c>
      <c r="K119" s="250">
        <f>_xlfn.XLOOKUP(C119,'DEQ TAC List'!$B$3:$B$609,'DEQ TAC List'!$I$3:$I$609,"")</f>
        <v>0</v>
      </c>
      <c r="L119" s="15"/>
    </row>
    <row r="120" spans="1:12" x14ac:dyDescent="0.25">
      <c r="A120" s="60"/>
      <c r="B120" s="66"/>
      <c r="C120" s="75"/>
      <c r="D120" s="66" t="str">
        <f t="shared" si="2"/>
        <v/>
      </c>
      <c r="E120" s="80"/>
      <c r="F120" s="64"/>
      <c r="G120" s="43"/>
      <c r="H120" s="241" t="str">
        <f>IF(CONCATENATE(A120,B120)="",IF(CONCATENATE(B120,C120,D120,E120,F120,G120)="","",ws5_EU_ID_MaterialName_blank),IF(ISERROR(MATCH(A120&amp;delimiter&amp;B120,tbWS_4[EU_ID_and_Material_Name],0)),ws5_matching_error_msg,(INDEX(tbWS_4[MaterialUsage],MATCH(A120&amp;delimiter&amp;B120,tbWS_4[EU_ID_and_Material_Name],0))-INDEX(tbWS_4[MaterialWaste],MATCH(A120&amp;delimiter&amp;B120,tbWS_4[EU_ID_and_Material_Name],0)))*$F120*(1-$E120)))</f>
        <v/>
      </c>
      <c r="I120" s="11" t="str">
        <f t="shared" si="3"/>
        <v/>
      </c>
      <c r="J120" s="159" t="str">
        <f>IF(C120="","",IF(ISNA(VLOOKUP(I120,$I$9:I119,1,FALSE)),MAX($J$9:J119)+1,0))</f>
        <v/>
      </c>
      <c r="K120" s="250">
        <f>_xlfn.XLOOKUP(C120,'DEQ TAC List'!$B$3:$B$609,'DEQ TAC List'!$I$3:$I$609,"")</f>
        <v>0</v>
      </c>
      <c r="L120" s="15"/>
    </row>
    <row r="121" spans="1:12" x14ac:dyDescent="0.25">
      <c r="A121" s="60"/>
      <c r="B121" s="66"/>
      <c r="C121" s="75"/>
      <c r="D121" s="66" t="str">
        <f t="shared" si="2"/>
        <v/>
      </c>
      <c r="E121" s="80"/>
      <c r="F121" s="64"/>
      <c r="G121" s="43"/>
      <c r="H121" s="241" t="str">
        <f>IF(CONCATENATE(A121,B121)="",IF(CONCATENATE(B121,C121,D121,E121,F121,G121)="","",ws5_EU_ID_MaterialName_blank),IF(ISERROR(MATCH(A121&amp;delimiter&amp;B121,tbWS_4[EU_ID_and_Material_Name],0)),ws5_matching_error_msg,(INDEX(tbWS_4[MaterialUsage],MATCH(A121&amp;delimiter&amp;B121,tbWS_4[EU_ID_and_Material_Name],0))-INDEX(tbWS_4[MaterialWaste],MATCH(A121&amp;delimiter&amp;B121,tbWS_4[EU_ID_and_Material_Name],0)))*$F121*(1-$E121)))</f>
        <v/>
      </c>
      <c r="I121" s="11" t="str">
        <f t="shared" si="3"/>
        <v/>
      </c>
      <c r="J121" s="159" t="str">
        <f>IF(C121="","",IF(ISNA(VLOOKUP(I121,$I$9:I120,1,FALSE)),MAX($J$9:J120)+1,0))</f>
        <v/>
      </c>
      <c r="K121" s="250">
        <f>_xlfn.XLOOKUP(C121,'DEQ TAC List'!$B$3:$B$609,'DEQ TAC List'!$I$3:$I$609,"")</f>
        <v>0</v>
      </c>
      <c r="L121" s="15"/>
    </row>
    <row r="122" spans="1:12" x14ac:dyDescent="0.25">
      <c r="A122" s="60"/>
      <c r="B122" s="66"/>
      <c r="C122" s="75"/>
      <c r="D122" s="66" t="str">
        <f t="shared" si="2"/>
        <v/>
      </c>
      <c r="E122" s="80"/>
      <c r="F122" s="64"/>
      <c r="G122" s="43"/>
      <c r="H122" s="241" t="str">
        <f>IF(CONCATENATE(A122,B122)="",IF(CONCATENATE(B122,C122,D122,E122,F122,G122)="","",ws5_EU_ID_MaterialName_blank),IF(ISERROR(MATCH(A122&amp;delimiter&amp;B122,tbWS_4[EU_ID_and_Material_Name],0)),ws5_matching_error_msg,(INDEX(tbWS_4[MaterialUsage],MATCH(A122&amp;delimiter&amp;B122,tbWS_4[EU_ID_and_Material_Name],0))-INDEX(tbWS_4[MaterialWaste],MATCH(A122&amp;delimiter&amp;B122,tbWS_4[EU_ID_and_Material_Name],0)))*$F122*(1-$E122)))</f>
        <v/>
      </c>
      <c r="I122" s="11" t="str">
        <f t="shared" si="3"/>
        <v/>
      </c>
      <c r="J122" s="159" t="str">
        <f>IF(C122="","",IF(ISNA(VLOOKUP(I122,$I$9:I121,1,FALSE)),MAX($J$9:J121)+1,0))</f>
        <v/>
      </c>
      <c r="K122" s="250">
        <f>_xlfn.XLOOKUP(C122,'DEQ TAC List'!$B$3:$B$609,'DEQ TAC List'!$I$3:$I$609,"")</f>
        <v>0</v>
      </c>
      <c r="L122" s="15"/>
    </row>
    <row r="123" spans="1:12" x14ac:dyDescent="0.25">
      <c r="A123" s="60"/>
      <c r="B123" s="66"/>
      <c r="C123" s="75"/>
      <c r="D123" s="66" t="str">
        <f t="shared" si="2"/>
        <v/>
      </c>
      <c r="E123" s="80"/>
      <c r="F123" s="64"/>
      <c r="G123" s="43"/>
      <c r="H123" s="241" t="str">
        <f>IF(CONCATENATE(A123,B123)="",IF(CONCATENATE(B123,C123,D123,E123,F123,G123)="","",ws5_EU_ID_MaterialName_blank),IF(ISERROR(MATCH(A123&amp;delimiter&amp;B123,tbWS_4[EU_ID_and_Material_Name],0)),ws5_matching_error_msg,(INDEX(tbWS_4[MaterialUsage],MATCH(A123&amp;delimiter&amp;B123,tbWS_4[EU_ID_and_Material_Name],0))-INDEX(tbWS_4[MaterialWaste],MATCH(A123&amp;delimiter&amp;B123,tbWS_4[EU_ID_and_Material_Name],0)))*$F123*(1-$E123)))</f>
        <v/>
      </c>
      <c r="I123" s="11" t="str">
        <f t="shared" si="3"/>
        <v/>
      </c>
      <c r="J123" s="159" t="str">
        <f>IF(C123="","",IF(ISNA(VLOOKUP(I123,$I$9:I122,1,FALSE)),MAX($J$9:J122)+1,0))</f>
        <v/>
      </c>
      <c r="K123" s="250">
        <f>_xlfn.XLOOKUP(C123,'DEQ TAC List'!$B$3:$B$609,'DEQ TAC List'!$I$3:$I$609,"")</f>
        <v>0</v>
      </c>
      <c r="L123" s="15"/>
    </row>
    <row r="124" spans="1:12" x14ac:dyDescent="0.25">
      <c r="A124" s="60"/>
      <c r="B124" s="66"/>
      <c r="C124" s="75"/>
      <c r="D124" s="66" t="str">
        <f t="shared" si="2"/>
        <v/>
      </c>
      <c r="E124" s="80"/>
      <c r="F124" s="64"/>
      <c r="G124" s="43"/>
      <c r="H124" s="241" t="str">
        <f>IF(CONCATENATE(A124,B124)="",IF(CONCATENATE(B124,C124,D124,E124,F124,G124)="","",ws5_EU_ID_MaterialName_blank),IF(ISERROR(MATCH(A124&amp;delimiter&amp;B124,tbWS_4[EU_ID_and_Material_Name],0)),ws5_matching_error_msg,(INDEX(tbWS_4[MaterialUsage],MATCH(A124&amp;delimiter&amp;B124,tbWS_4[EU_ID_and_Material_Name],0))-INDEX(tbWS_4[MaterialWaste],MATCH(A124&amp;delimiter&amp;B124,tbWS_4[EU_ID_and_Material_Name],0)))*$F124*(1-$E124)))</f>
        <v/>
      </c>
      <c r="I124" s="11" t="str">
        <f t="shared" si="3"/>
        <v/>
      </c>
      <c r="J124" s="159" t="str">
        <f>IF(C124="","",IF(ISNA(VLOOKUP(I124,$I$9:I123,1,FALSE)),MAX($J$9:J123)+1,0))</f>
        <v/>
      </c>
      <c r="K124" s="250">
        <f>_xlfn.XLOOKUP(C124,'DEQ TAC List'!$B$3:$B$609,'DEQ TAC List'!$I$3:$I$609,"")</f>
        <v>0</v>
      </c>
      <c r="L124" s="15"/>
    </row>
    <row r="125" spans="1:12" x14ac:dyDescent="0.25">
      <c r="A125" s="60"/>
      <c r="B125" s="66"/>
      <c r="C125" s="75"/>
      <c r="D125" s="66" t="str">
        <f t="shared" si="2"/>
        <v/>
      </c>
      <c r="E125" s="80"/>
      <c r="F125" s="64"/>
      <c r="G125" s="43"/>
      <c r="H125" s="241" t="str">
        <f>IF(CONCATENATE(A125,B125)="",IF(CONCATENATE(B125,C125,D125,E125,F125,G125)="","",ws5_EU_ID_MaterialName_blank),IF(ISERROR(MATCH(A125&amp;delimiter&amp;B125,tbWS_4[EU_ID_and_Material_Name],0)),ws5_matching_error_msg,(INDEX(tbWS_4[MaterialUsage],MATCH(A125&amp;delimiter&amp;B125,tbWS_4[EU_ID_and_Material_Name],0))-INDEX(tbWS_4[MaterialWaste],MATCH(A125&amp;delimiter&amp;B125,tbWS_4[EU_ID_and_Material_Name],0)))*$F125*(1-$E125)))</f>
        <v/>
      </c>
      <c r="I125" s="11" t="str">
        <f t="shared" si="3"/>
        <v/>
      </c>
      <c r="J125" s="159" t="str">
        <f>IF(C125="","",IF(ISNA(VLOOKUP(I125,$I$9:I124,1,FALSE)),MAX($J$9:J124)+1,0))</f>
        <v/>
      </c>
      <c r="K125" s="250">
        <f>_xlfn.XLOOKUP(C125,'DEQ TAC List'!$B$3:$B$609,'DEQ TAC List'!$I$3:$I$609,"")</f>
        <v>0</v>
      </c>
      <c r="L125" s="15"/>
    </row>
    <row r="126" spans="1:12" x14ac:dyDescent="0.25">
      <c r="A126" s="60"/>
      <c r="B126" s="66"/>
      <c r="C126" s="75"/>
      <c r="D126" s="66" t="str">
        <f t="shared" si="2"/>
        <v/>
      </c>
      <c r="E126" s="80"/>
      <c r="F126" s="64"/>
      <c r="G126" s="43"/>
      <c r="H126" s="241" t="str">
        <f>IF(CONCATENATE(A126,B126)="",IF(CONCATENATE(B126,C126,D126,E126,F126,G126)="","",ws5_EU_ID_MaterialName_blank),IF(ISERROR(MATCH(A126&amp;delimiter&amp;B126,tbWS_4[EU_ID_and_Material_Name],0)),ws5_matching_error_msg,(INDEX(tbWS_4[MaterialUsage],MATCH(A126&amp;delimiter&amp;B126,tbWS_4[EU_ID_and_Material_Name],0))-INDEX(tbWS_4[MaterialWaste],MATCH(A126&amp;delimiter&amp;B126,tbWS_4[EU_ID_and_Material_Name],0)))*$F126*(1-$E126)))</f>
        <v/>
      </c>
      <c r="I126" s="11" t="str">
        <f t="shared" si="3"/>
        <v/>
      </c>
      <c r="J126" s="159" t="str">
        <f>IF(C126="","",IF(ISNA(VLOOKUP(I126,$I$9:I125,1,FALSE)),MAX($J$9:J125)+1,0))</f>
        <v/>
      </c>
      <c r="K126" s="250">
        <f>_xlfn.XLOOKUP(C126,'DEQ TAC List'!$B$3:$B$609,'DEQ TAC List'!$I$3:$I$609,"")</f>
        <v>0</v>
      </c>
      <c r="L126" s="15"/>
    </row>
    <row r="127" spans="1:12" x14ac:dyDescent="0.25">
      <c r="A127" s="60"/>
      <c r="B127" s="66"/>
      <c r="C127" s="75"/>
      <c r="D127" s="66" t="str">
        <f t="shared" si="2"/>
        <v/>
      </c>
      <c r="E127" s="80"/>
      <c r="F127" s="64"/>
      <c r="G127" s="43"/>
      <c r="H127" s="241" t="str">
        <f>IF(CONCATENATE(A127,B127)="",IF(CONCATENATE(B127,C127,D127,E127,F127,G127)="","",ws5_EU_ID_MaterialName_blank),IF(ISERROR(MATCH(A127&amp;delimiter&amp;B127,tbWS_4[EU_ID_and_Material_Name],0)),ws5_matching_error_msg,(INDEX(tbWS_4[MaterialUsage],MATCH(A127&amp;delimiter&amp;B127,tbWS_4[EU_ID_and_Material_Name],0))-INDEX(tbWS_4[MaterialWaste],MATCH(A127&amp;delimiter&amp;B127,tbWS_4[EU_ID_and_Material_Name],0)))*$F127*(1-$E127)))</f>
        <v/>
      </c>
      <c r="I127" s="11" t="str">
        <f t="shared" si="3"/>
        <v/>
      </c>
      <c r="J127" s="159" t="str">
        <f>IF(C127="","",IF(ISNA(VLOOKUP(I127,$I$9:I126,1,FALSE)),MAX($J$9:J126)+1,0))</f>
        <v/>
      </c>
      <c r="K127" s="250">
        <f>_xlfn.XLOOKUP(C127,'DEQ TAC List'!$B$3:$B$609,'DEQ TAC List'!$I$3:$I$609,"")</f>
        <v>0</v>
      </c>
      <c r="L127" s="15"/>
    </row>
    <row r="128" spans="1:12" x14ac:dyDescent="0.25">
      <c r="A128" s="60"/>
      <c r="B128" s="66"/>
      <c r="C128" s="75"/>
      <c r="D128" s="66" t="str">
        <f t="shared" si="2"/>
        <v/>
      </c>
      <c r="E128" s="80"/>
      <c r="F128" s="64"/>
      <c r="G128" s="43"/>
      <c r="H128" s="241" t="str">
        <f>IF(CONCATENATE(A128,B128)="",IF(CONCATENATE(B128,C128,D128,E128,F128,G128)="","",ws5_EU_ID_MaterialName_blank),IF(ISERROR(MATCH(A128&amp;delimiter&amp;B128,tbWS_4[EU_ID_and_Material_Name],0)),ws5_matching_error_msg,(INDEX(tbWS_4[MaterialUsage],MATCH(A128&amp;delimiter&amp;B128,tbWS_4[EU_ID_and_Material_Name],0))-INDEX(tbWS_4[MaterialWaste],MATCH(A128&amp;delimiter&amp;B128,tbWS_4[EU_ID_and_Material_Name],0)))*$F128*(1-$E128)))</f>
        <v/>
      </c>
      <c r="I128" s="11" t="str">
        <f t="shared" si="3"/>
        <v/>
      </c>
      <c r="J128" s="159" t="str">
        <f>IF(C128="","",IF(ISNA(VLOOKUP(I128,$I$9:I127,1,FALSE)),MAX($J$9:J127)+1,0))</f>
        <v/>
      </c>
      <c r="K128" s="250">
        <f>_xlfn.XLOOKUP(C128,'DEQ TAC List'!$B$3:$B$609,'DEQ TAC List'!$I$3:$I$609,"")</f>
        <v>0</v>
      </c>
      <c r="L128" s="15"/>
    </row>
    <row r="129" spans="1:12" x14ac:dyDescent="0.25">
      <c r="A129" s="60"/>
      <c r="B129" s="66"/>
      <c r="C129" s="75"/>
      <c r="D129" s="66" t="str">
        <f t="shared" si="2"/>
        <v/>
      </c>
      <c r="E129" s="80"/>
      <c r="F129" s="64"/>
      <c r="G129" s="43"/>
      <c r="H129" s="241" t="str">
        <f>IF(CONCATENATE(A129,B129)="",IF(CONCATENATE(B129,C129,D129,E129,F129,G129)="","",ws5_EU_ID_MaterialName_blank),IF(ISERROR(MATCH(A129&amp;delimiter&amp;B129,tbWS_4[EU_ID_and_Material_Name],0)),ws5_matching_error_msg,(INDEX(tbWS_4[MaterialUsage],MATCH(A129&amp;delimiter&amp;B129,tbWS_4[EU_ID_and_Material_Name],0))-INDEX(tbWS_4[MaterialWaste],MATCH(A129&amp;delimiter&amp;B129,tbWS_4[EU_ID_and_Material_Name],0)))*$F129*(1-$E129)))</f>
        <v/>
      </c>
      <c r="I129" s="11" t="str">
        <f t="shared" si="3"/>
        <v/>
      </c>
      <c r="J129" s="159" t="str">
        <f>IF(C129="","",IF(ISNA(VLOOKUP(I129,$I$9:I128,1,FALSE)),MAX($J$9:J128)+1,0))</f>
        <v/>
      </c>
      <c r="K129" s="250">
        <f>_xlfn.XLOOKUP(C129,'DEQ TAC List'!$B$3:$B$609,'DEQ TAC List'!$I$3:$I$609,"")</f>
        <v>0</v>
      </c>
      <c r="L129" s="15"/>
    </row>
    <row r="130" spans="1:12" x14ac:dyDescent="0.25">
      <c r="A130" s="60"/>
      <c r="B130" s="66"/>
      <c r="C130" s="75"/>
      <c r="D130" s="66" t="str">
        <f t="shared" si="2"/>
        <v/>
      </c>
      <c r="E130" s="80"/>
      <c r="F130" s="64"/>
      <c r="G130" s="43"/>
      <c r="H130" s="241" t="str">
        <f>IF(CONCATENATE(A130,B130)="",IF(CONCATENATE(B130,C130,D130,E130,F130,G130)="","",ws5_EU_ID_MaterialName_blank),IF(ISERROR(MATCH(A130&amp;delimiter&amp;B130,tbWS_4[EU_ID_and_Material_Name],0)),ws5_matching_error_msg,(INDEX(tbWS_4[MaterialUsage],MATCH(A130&amp;delimiter&amp;B130,tbWS_4[EU_ID_and_Material_Name],0))-INDEX(tbWS_4[MaterialWaste],MATCH(A130&amp;delimiter&amp;B130,tbWS_4[EU_ID_and_Material_Name],0)))*$F130*(1-$E130)))</f>
        <v/>
      </c>
      <c r="I130" s="11" t="str">
        <f t="shared" si="3"/>
        <v/>
      </c>
      <c r="J130" s="159" t="str">
        <f>IF(C130="","",IF(ISNA(VLOOKUP(I130,$I$9:I129,1,FALSE)),MAX($J$9:J129)+1,0))</f>
        <v/>
      </c>
      <c r="K130" s="250">
        <f>_xlfn.XLOOKUP(C130,'DEQ TAC List'!$B$3:$B$609,'DEQ TAC List'!$I$3:$I$609,"")</f>
        <v>0</v>
      </c>
      <c r="L130" s="15"/>
    </row>
    <row r="131" spans="1:12" x14ac:dyDescent="0.25">
      <c r="A131" s="60"/>
      <c r="B131" s="66"/>
      <c r="C131" s="75"/>
      <c r="D131" s="66" t="str">
        <f t="shared" si="2"/>
        <v/>
      </c>
      <c r="E131" s="80"/>
      <c r="F131" s="64"/>
      <c r="G131" s="43"/>
      <c r="H131" s="241" t="str">
        <f>IF(CONCATENATE(A131,B131)="",IF(CONCATENATE(B131,C131,D131,E131,F131,G131)="","",ws5_EU_ID_MaterialName_blank),IF(ISERROR(MATCH(A131&amp;delimiter&amp;B131,tbWS_4[EU_ID_and_Material_Name],0)),ws5_matching_error_msg,(INDEX(tbWS_4[MaterialUsage],MATCH(A131&amp;delimiter&amp;B131,tbWS_4[EU_ID_and_Material_Name],0))-INDEX(tbWS_4[MaterialWaste],MATCH(A131&amp;delimiter&amp;B131,tbWS_4[EU_ID_and_Material_Name],0)))*$F131*(1-$E131)))</f>
        <v/>
      </c>
      <c r="I131" s="11" t="str">
        <f t="shared" si="3"/>
        <v/>
      </c>
      <c r="J131" s="159" t="str">
        <f>IF(C131="","",IF(ISNA(VLOOKUP(I131,$I$9:I130,1,FALSE)),MAX($J$9:J130)+1,0))</f>
        <v/>
      </c>
      <c r="K131" s="250">
        <f>_xlfn.XLOOKUP(C131,'DEQ TAC List'!$B$3:$B$609,'DEQ TAC List'!$I$3:$I$609,"")</f>
        <v>0</v>
      </c>
      <c r="L131" s="15"/>
    </row>
    <row r="132" spans="1:12" x14ac:dyDescent="0.25">
      <c r="A132" s="60"/>
      <c r="B132" s="66"/>
      <c r="C132" s="75"/>
      <c r="D132" s="66" t="str">
        <f t="shared" si="2"/>
        <v/>
      </c>
      <c r="E132" s="80"/>
      <c r="F132" s="64"/>
      <c r="G132" s="43"/>
      <c r="H132" s="241" t="str">
        <f>IF(CONCATENATE(A132,B132)="",IF(CONCATENATE(B132,C132,D132,E132,F132,G132)="","",ws5_EU_ID_MaterialName_blank),IF(ISERROR(MATCH(A132&amp;delimiter&amp;B132,tbWS_4[EU_ID_and_Material_Name],0)),ws5_matching_error_msg,(INDEX(tbWS_4[MaterialUsage],MATCH(A132&amp;delimiter&amp;B132,tbWS_4[EU_ID_and_Material_Name],0))-INDEX(tbWS_4[MaterialWaste],MATCH(A132&amp;delimiter&amp;B132,tbWS_4[EU_ID_and_Material_Name],0)))*$F132*(1-$E132)))</f>
        <v/>
      </c>
      <c r="I132" s="11" t="str">
        <f t="shared" si="3"/>
        <v/>
      </c>
      <c r="J132" s="159" t="str">
        <f>IF(C132="","",IF(ISNA(VLOOKUP(I132,$I$9:I131,1,FALSE)),MAX($J$9:J131)+1,0))</f>
        <v/>
      </c>
      <c r="K132" s="250">
        <f>_xlfn.XLOOKUP(C132,'DEQ TAC List'!$B$3:$B$609,'DEQ TAC List'!$I$3:$I$609,"")</f>
        <v>0</v>
      </c>
      <c r="L132" s="15"/>
    </row>
    <row r="133" spans="1:12" x14ac:dyDescent="0.25">
      <c r="A133" s="60"/>
      <c r="B133" s="66"/>
      <c r="C133" s="75"/>
      <c r="D133" s="66" t="str">
        <f t="shared" si="2"/>
        <v/>
      </c>
      <c r="E133" s="80"/>
      <c r="F133" s="64"/>
      <c r="G133" s="43"/>
      <c r="H133" s="241" t="str">
        <f>IF(CONCATENATE(A133,B133)="",IF(CONCATENATE(B133,C133,D133,E133,F133,G133)="","",ws5_EU_ID_MaterialName_blank),IF(ISERROR(MATCH(A133&amp;delimiter&amp;B133,tbWS_4[EU_ID_and_Material_Name],0)),ws5_matching_error_msg,(INDEX(tbWS_4[MaterialUsage],MATCH(A133&amp;delimiter&amp;B133,tbWS_4[EU_ID_and_Material_Name],0))-INDEX(tbWS_4[MaterialWaste],MATCH(A133&amp;delimiter&amp;B133,tbWS_4[EU_ID_and_Material_Name],0)))*$F133*(1-$E133)))</f>
        <v/>
      </c>
      <c r="I133" s="11" t="str">
        <f t="shared" si="3"/>
        <v/>
      </c>
      <c r="J133" s="159" t="str">
        <f>IF(C133="","",IF(ISNA(VLOOKUP(I133,$I$9:I132,1,FALSE)),MAX($J$9:J132)+1,0))</f>
        <v/>
      </c>
      <c r="K133" s="250">
        <f>_xlfn.XLOOKUP(C133,'DEQ TAC List'!$B$3:$B$609,'DEQ TAC List'!$I$3:$I$609,"")</f>
        <v>0</v>
      </c>
      <c r="L133" s="15"/>
    </row>
    <row r="134" spans="1:12" x14ac:dyDescent="0.25">
      <c r="A134" s="60"/>
      <c r="B134" s="66"/>
      <c r="C134" s="75"/>
      <c r="D134" s="66" t="str">
        <f t="shared" si="2"/>
        <v/>
      </c>
      <c r="E134" s="80"/>
      <c r="F134" s="64"/>
      <c r="G134" s="43"/>
      <c r="H134" s="241" t="str">
        <f>IF(CONCATENATE(A134,B134)="",IF(CONCATENATE(B134,C134,D134,E134,F134,G134)="","",ws5_EU_ID_MaterialName_blank),IF(ISERROR(MATCH(A134&amp;delimiter&amp;B134,tbWS_4[EU_ID_and_Material_Name],0)),ws5_matching_error_msg,(INDEX(tbWS_4[MaterialUsage],MATCH(A134&amp;delimiter&amp;B134,tbWS_4[EU_ID_and_Material_Name],0))-INDEX(tbWS_4[MaterialWaste],MATCH(A134&amp;delimiter&amp;B134,tbWS_4[EU_ID_and_Material_Name],0)))*$F134*(1-$E134)))</f>
        <v/>
      </c>
      <c r="I134" s="11" t="str">
        <f t="shared" si="3"/>
        <v/>
      </c>
      <c r="J134" s="159" t="str">
        <f>IF(C134="","",IF(ISNA(VLOOKUP(I134,$I$9:I133,1,FALSE)),MAX($J$9:J133)+1,0))</f>
        <v/>
      </c>
      <c r="K134" s="250">
        <f>_xlfn.XLOOKUP(C134,'DEQ TAC List'!$B$3:$B$609,'DEQ TAC List'!$I$3:$I$609,"")</f>
        <v>0</v>
      </c>
      <c r="L134" s="15"/>
    </row>
    <row r="135" spans="1:12" x14ac:dyDescent="0.25">
      <c r="A135" s="60"/>
      <c r="B135" s="66"/>
      <c r="C135" s="75"/>
      <c r="D135" s="66" t="str">
        <f t="shared" si="2"/>
        <v/>
      </c>
      <c r="E135" s="80"/>
      <c r="F135" s="64"/>
      <c r="G135" s="43"/>
      <c r="H135" s="241" t="str">
        <f>IF(CONCATENATE(A135,B135)="",IF(CONCATENATE(B135,C135,D135,E135,F135,G135)="","",ws5_EU_ID_MaterialName_blank),IF(ISERROR(MATCH(A135&amp;delimiter&amp;B135,tbWS_4[EU_ID_and_Material_Name],0)),ws5_matching_error_msg,(INDEX(tbWS_4[MaterialUsage],MATCH(A135&amp;delimiter&amp;B135,tbWS_4[EU_ID_and_Material_Name],0))-INDEX(tbWS_4[MaterialWaste],MATCH(A135&amp;delimiter&amp;B135,tbWS_4[EU_ID_and_Material_Name],0)))*$F135*(1-$E135)))</f>
        <v/>
      </c>
      <c r="I135" s="11" t="str">
        <f t="shared" si="3"/>
        <v/>
      </c>
      <c r="J135" s="159" t="str">
        <f>IF(C135="","",IF(ISNA(VLOOKUP(I135,$I$9:I134,1,FALSE)),MAX($J$9:J134)+1,0))</f>
        <v/>
      </c>
      <c r="K135" s="250">
        <f>_xlfn.XLOOKUP(C135,'DEQ TAC List'!$B$3:$B$609,'DEQ TAC List'!$I$3:$I$609,"")</f>
        <v>0</v>
      </c>
      <c r="L135" s="15"/>
    </row>
    <row r="136" spans="1:12" x14ac:dyDescent="0.25">
      <c r="A136" s="60"/>
      <c r="B136" s="66"/>
      <c r="C136" s="75"/>
      <c r="D136" s="66" t="str">
        <f t="shared" si="2"/>
        <v/>
      </c>
      <c r="E136" s="80"/>
      <c r="F136" s="64"/>
      <c r="G136" s="43"/>
      <c r="H136" s="241" t="str">
        <f>IF(CONCATENATE(A136,B136)="",IF(CONCATENATE(B136,C136,D136,E136,F136,G136)="","",ws5_EU_ID_MaterialName_blank),IF(ISERROR(MATCH(A136&amp;delimiter&amp;B136,tbWS_4[EU_ID_and_Material_Name],0)),ws5_matching_error_msg,(INDEX(tbWS_4[MaterialUsage],MATCH(A136&amp;delimiter&amp;B136,tbWS_4[EU_ID_and_Material_Name],0))-INDEX(tbWS_4[MaterialWaste],MATCH(A136&amp;delimiter&amp;B136,tbWS_4[EU_ID_and_Material_Name],0)))*$F136*(1-$E136)))</f>
        <v/>
      </c>
      <c r="I136" s="11" t="str">
        <f t="shared" si="3"/>
        <v/>
      </c>
      <c r="J136" s="159" t="str">
        <f>IF(C136="","",IF(ISNA(VLOOKUP(I136,$I$9:I135,1,FALSE)),MAX($J$9:J135)+1,0))</f>
        <v/>
      </c>
      <c r="K136" s="250">
        <f>_xlfn.XLOOKUP(C136,'DEQ TAC List'!$B$3:$B$609,'DEQ TAC List'!$I$3:$I$609,"")</f>
        <v>0</v>
      </c>
      <c r="L136" s="15"/>
    </row>
    <row r="137" spans="1:12" x14ac:dyDescent="0.25">
      <c r="A137" s="60"/>
      <c r="B137" s="66"/>
      <c r="C137" s="75"/>
      <c r="D137" s="66" t="str">
        <f t="shared" ref="D137:D200" si="4">IFERROR(INDEX(chemical_names,MATCH(TEXT(C137,"0"),CAS_numbers,0)),"")</f>
        <v/>
      </c>
      <c r="E137" s="80"/>
      <c r="F137" s="64"/>
      <c r="G137" s="43"/>
      <c r="H137" s="241" t="str">
        <f>IF(CONCATENATE(A137,B137)="",IF(CONCATENATE(B137,C137,D137,E137,F137,G137)="","",ws5_EU_ID_MaterialName_blank),IF(ISERROR(MATCH(A137&amp;delimiter&amp;B137,tbWS_4[EU_ID_and_Material_Name],0)),ws5_matching_error_msg,(INDEX(tbWS_4[MaterialUsage],MATCH(A137&amp;delimiter&amp;B137,tbWS_4[EU_ID_and_Material_Name],0))-INDEX(tbWS_4[MaterialWaste],MATCH(A137&amp;delimiter&amp;B137,tbWS_4[EU_ID_and_Material_Name],0)))*$F137*(1-$E137)))</f>
        <v/>
      </c>
      <c r="I137" s="11" t="str">
        <f t="shared" ref="I137:I200" si="5">IF(AND(C137="",D137=""),"",IFERROR(IF(OR(C137="",C137="No CAS"),INDEX(sequence_IDs,MATCH(D137,chemical_names,0)),INDEX(sequence_IDs,MATCH(C137,CAS_numbers,0))),"?"))</f>
        <v/>
      </c>
      <c r="J137" s="159" t="str">
        <f>IF(C137="","",IF(ISNA(VLOOKUP(I137,$I$9:I136,1,FALSE)),MAX($J$9:J136)+1,0))</f>
        <v/>
      </c>
      <c r="K137" s="250">
        <f>_xlfn.XLOOKUP(C137,'DEQ TAC List'!$B$3:$B$609,'DEQ TAC List'!$I$3:$I$609,"")</f>
        <v>0</v>
      </c>
      <c r="L137" s="15"/>
    </row>
    <row r="138" spans="1:12" x14ac:dyDescent="0.25">
      <c r="A138" s="60"/>
      <c r="B138" s="66"/>
      <c r="C138" s="75"/>
      <c r="D138" s="66" t="str">
        <f t="shared" si="4"/>
        <v/>
      </c>
      <c r="E138" s="80"/>
      <c r="F138" s="64"/>
      <c r="G138" s="43"/>
      <c r="H138" s="241" t="str">
        <f>IF(CONCATENATE(A138,B138)="",IF(CONCATENATE(B138,C138,D138,E138,F138,G138)="","",ws5_EU_ID_MaterialName_blank),IF(ISERROR(MATCH(A138&amp;delimiter&amp;B138,tbWS_4[EU_ID_and_Material_Name],0)),ws5_matching_error_msg,(INDEX(tbWS_4[MaterialUsage],MATCH(A138&amp;delimiter&amp;B138,tbWS_4[EU_ID_and_Material_Name],0))-INDEX(tbWS_4[MaterialWaste],MATCH(A138&amp;delimiter&amp;B138,tbWS_4[EU_ID_and_Material_Name],0)))*$F138*(1-$E138)))</f>
        <v/>
      </c>
      <c r="I138" s="11" t="str">
        <f t="shared" si="5"/>
        <v/>
      </c>
      <c r="J138" s="159" t="str">
        <f>IF(C138="","",IF(ISNA(VLOOKUP(I138,$I$9:I137,1,FALSE)),MAX($J$9:J137)+1,0))</f>
        <v/>
      </c>
      <c r="K138" s="250">
        <f>_xlfn.XLOOKUP(C138,'DEQ TAC List'!$B$3:$B$609,'DEQ TAC List'!$I$3:$I$609,"")</f>
        <v>0</v>
      </c>
      <c r="L138" s="15"/>
    </row>
    <row r="139" spans="1:12" x14ac:dyDescent="0.25">
      <c r="A139" s="60"/>
      <c r="B139" s="66"/>
      <c r="C139" s="75"/>
      <c r="D139" s="66" t="str">
        <f t="shared" si="4"/>
        <v/>
      </c>
      <c r="E139" s="80"/>
      <c r="F139" s="64"/>
      <c r="G139" s="43"/>
      <c r="H139" s="241" t="str">
        <f>IF(CONCATENATE(A139,B139)="",IF(CONCATENATE(B139,C139,D139,E139,F139,G139)="","",ws5_EU_ID_MaterialName_blank),IF(ISERROR(MATCH(A139&amp;delimiter&amp;B139,tbWS_4[EU_ID_and_Material_Name],0)),ws5_matching_error_msg,(INDEX(tbWS_4[MaterialUsage],MATCH(A139&amp;delimiter&amp;B139,tbWS_4[EU_ID_and_Material_Name],0))-INDEX(tbWS_4[MaterialWaste],MATCH(A139&amp;delimiter&amp;B139,tbWS_4[EU_ID_and_Material_Name],0)))*$F139*(1-$E139)))</f>
        <v/>
      </c>
      <c r="I139" s="11" t="str">
        <f t="shared" si="5"/>
        <v/>
      </c>
      <c r="J139" s="159" t="str">
        <f>IF(C139="","",IF(ISNA(VLOOKUP(I139,$I$9:I138,1,FALSE)),MAX($J$9:J138)+1,0))</f>
        <v/>
      </c>
      <c r="K139" s="250">
        <f>_xlfn.XLOOKUP(C139,'DEQ TAC List'!$B$3:$B$609,'DEQ TAC List'!$I$3:$I$609,"")</f>
        <v>0</v>
      </c>
      <c r="L139" s="15"/>
    </row>
    <row r="140" spans="1:12" x14ac:dyDescent="0.25">
      <c r="A140" s="60"/>
      <c r="B140" s="66"/>
      <c r="C140" s="75"/>
      <c r="D140" s="66" t="str">
        <f t="shared" si="4"/>
        <v/>
      </c>
      <c r="E140" s="80"/>
      <c r="F140" s="64"/>
      <c r="G140" s="43"/>
      <c r="H140" s="241" t="str">
        <f>IF(CONCATENATE(A140,B140)="",IF(CONCATENATE(B140,C140,D140,E140,F140,G140)="","",ws5_EU_ID_MaterialName_blank),IF(ISERROR(MATCH(A140&amp;delimiter&amp;B140,tbWS_4[EU_ID_and_Material_Name],0)),ws5_matching_error_msg,(INDEX(tbWS_4[MaterialUsage],MATCH(A140&amp;delimiter&amp;B140,tbWS_4[EU_ID_and_Material_Name],0))-INDEX(tbWS_4[MaterialWaste],MATCH(A140&amp;delimiter&amp;B140,tbWS_4[EU_ID_and_Material_Name],0)))*$F140*(1-$E140)))</f>
        <v/>
      </c>
      <c r="I140" s="11" t="str">
        <f t="shared" si="5"/>
        <v/>
      </c>
      <c r="J140" s="159" t="str">
        <f>IF(C140="","",IF(ISNA(VLOOKUP(I140,$I$9:I139,1,FALSE)),MAX($J$9:J139)+1,0))</f>
        <v/>
      </c>
      <c r="K140" s="250">
        <f>_xlfn.XLOOKUP(C140,'DEQ TAC List'!$B$3:$B$609,'DEQ TAC List'!$I$3:$I$609,"")</f>
        <v>0</v>
      </c>
      <c r="L140" s="15"/>
    </row>
    <row r="141" spans="1:12" x14ac:dyDescent="0.25">
      <c r="A141" s="60"/>
      <c r="B141" s="66"/>
      <c r="C141" s="75"/>
      <c r="D141" s="66" t="str">
        <f t="shared" si="4"/>
        <v/>
      </c>
      <c r="E141" s="80"/>
      <c r="F141" s="64"/>
      <c r="G141" s="43"/>
      <c r="H141" s="241" t="str">
        <f>IF(CONCATENATE(A141,B141)="",IF(CONCATENATE(B141,C141,D141,E141,F141,G141)="","",ws5_EU_ID_MaterialName_blank),IF(ISERROR(MATCH(A141&amp;delimiter&amp;B141,tbWS_4[EU_ID_and_Material_Name],0)),ws5_matching_error_msg,(INDEX(tbWS_4[MaterialUsage],MATCH(A141&amp;delimiter&amp;B141,tbWS_4[EU_ID_and_Material_Name],0))-INDEX(tbWS_4[MaterialWaste],MATCH(A141&amp;delimiter&amp;B141,tbWS_4[EU_ID_and_Material_Name],0)))*$F141*(1-$E141)))</f>
        <v/>
      </c>
      <c r="I141" s="11" t="str">
        <f t="shared" si="5"/>
        <v/>
      </c>
      <c r="J141" s="159" t="str">
        <f>IF(C141="","",IF(ISNA(VLOOKUP(I141,$I$9:I140,1,FALSE)),MAX($J$9:J140)+1,0))</f>
        <v/>
      </c>
      <c r="K141" s="250">
        <f>_xlfn.XLOOKUP(C141,'DEQ TAC List'!$B$3:$B$609,'DEQ TAC List'!$I$3:$I$609,"")</f>
        <v>0</v>
      </c>
      <c r="L141" s="15"/>
    </row>
    <row r="142" spans="1:12" x14ac:dyDescent="0.25">
      <c r="A142" s="60"/>
      <c r="B142" s="66"/>
      <c r="C142" s="75"/>
      <c r="D142" s="66" t="str">
        <f t="shared" si="4"/>
        <v/>
      </c>
      <c r="E142" s="80"/>
      <c r="F142" s="64"/>
      <c r="G142" s="43"/>
      <c r="H142" s="241" t="str">
        <f>IF(CONCATENATE(A142,B142)="",IF(CONCATENATE(B142,C142,D142,E142,F142,G142)="","",ws5_EU_ID_MaterialName_blank),IF(ISERROR(MATCH(A142&amp;delimiter&amp;B142,tbWS_4[EU_ID_and_Material_Name],0)),ws5_matching_error_msg,(INDEX(tbWS_4[MaterialUsage],MATCH(A142&amp;delimiter&amp;B142,tbWS_4[EU_ID_and_Material_Name],0))-INDEX(tbWS_4[MaterialWaste],MATCH(A142&amp;delimiter&amp;B142,tbWS_4[EU_ID_and_Material_Name],0)))*$F142*(1-$E142)))</f>
        <v/>
      </c>
      <c r="I142" s="11" t="str">
        <f t="shared" si="5"/>
        <v/>
      </c>
      <c r="J142" s="159" t="str">
        <f>IF(C142="","",IF(ISNA(VLOOKUP(I142,$I$9:I141,1,FALSE)),MAX($J$9:J141)+1,0))</f>
        <v/>
      </c>
      <c r="K142" s="250">
        <f>_xlfn.XLOOKUP(C142,'DEQ TAC List'!$B$3:$B$609,'DEQ TAC List'!$I$3:$I$609,"")</f>
        <v>0</v>
      </c>
      <c r="L142" s="15"/>
    </row>
    <row r="143" spans="1:12" x14ac:dyDescent="0.25">
      <c r="A143" s="60"/>
      <c r="B143" s="66"/>
      <c r="C143" s="75"/>
      <c r="D143" s="66" t="str">
        <f t="shared" si="4"/>
        <v/>
      </c>
      <c r="E143" s="80"/>
      <c r="F143" s="64"/>
      <c r="G143" s="43"/>
      <c r="H143" s="241" t="str">
        <f>IF(CONCATENATE(A143,B143)="",IF(CONCATENATE(B143,C143,D143,E143,F143,G143)="","",ws5_EU_ID_MaterialName_blank),IF(ISERROR(MATCH(A143&amp;delimiter&amp;B143,tbWS_4[EU_ID_and_Material_Name],0)),ws5_matching_error_msg,(INDEX(tbWS_4[MaterialUsage],MATCH(A143&amp;delimiter&amp;B143,tbWS_4[EU_ID_and_Material_Name],0))-INDEX(tbWS_4[MaterialWaste],MATCH(A143&amp;delimiter&amp;B143,tbWS_4[EU_ID_and_Material_Name],0)))*$F143*(1-$E143)))</f>
        <v/>
      </c>
      <c r="I143" s="11" t="str">
        <f t="shared" si="5"/>
        <v/>
      </c>
      <c r="J143" s="159" t="str">
        <f>IF(C143="","",IF(ISNA(VLOOKUP(I143,$I$9:I142,1,FALSE)),MAX($J$9:J142)+1,0))</f>
        <v/>
      </c>
      <c r="K143" s="250">
        <f>_xlfn.XLOOKUP(C143,'DEQ TAC List'!$B$3:$B$609,'DEQ TAC List'!$I$3:$I$609,"")</f>
        <v>0</v>
      </c>
      <c r="L143" s="15"/>
    </row>
    <row r="144" spans="1:12" x14ac:dyDescent="0.25">
      <c r="A144" s="60"/>
      <c r="B144" s="66"/>
      <c r="C144" s="75"/>
      <c r="D144" s="66" t="str">
        <f t="shared" si="4"/>
        <v/>
      </c>
      <c r="E144" s="80"/>
      <c r="F144" s="64"/>
      <c r="G144" s="43"/>
      <c r="H144" s="241" t="str">
        <f>IF(CONCATENATE(A144,B144)="",IF(CONCATENATE(B144,C144,D144,E144,F144,G144)="","",ws5_EU_ID_MaterialName_blank),IF(ISERROR(MATCH(A144&amp;delimiter&amp;B144,tbWS_4[EU_ID_and_Material_Name],0)),ws5_matching_error_msg,(INDEX(tbWS_4[MaterialUsage],MATCH(A144&amp;delimiter&amp;B144,tbWS_4[EU_ID_and_Material_Name],0))-INDEX(tbWS_4[MaterialWaste],MATCH(A144&amp;delimiter&amp;B144,tbWS_4[EU_ID_and_Material_Name],0)))*$F144*(1-$E144)))</f>
        <v/>
      </c>
      <c r="I144" s="11" t="str">
        <f t="shared" si="5"/>
        <v/>
      </c>
      <c r="J144" s="159" t="str">
        <f>IF(C144="","",IF(ISNA(VLOOKUP(I144,$I$9:I143,1,FALSE)),MAX($J$9:J143)+1,0))</f>
        <v/>
      </c>
      <c r="K144" s="250">
        <f>_xlfn.XLOOKUP(C144,'DEQ TAC List'!$B$3:$B$609,'DEQ TAC List'!$I$3:$I$609,"")</f>
        <v>0</v>
      </c>
      <c r="L144" s="15"/>
    </row>
    <row r="145" spans="1:12" x14ac:dyDescent="0.25">
      <c r="A145" s="60"/>
      <c r="B145" s="66"/>
      <c r="C145" s="75"/>
      <c r="D145" s="66" t="str">
        <f t="shared" si="4"/>
        <v/>
      </c>
      <c r="E145" s="80"/>
      <c r="F145" s="64"/>
      <c r="G145" s="43"/>
      <c r="H145" s="241" t="str">
        <f>IF(CONCATENATE(A145,B145)="",IF(CONCATENATE(B145,C145,D145,E145,F145,G145)="","",ws5_EU_ID_MaterialName_blank),IF(ISERROR(MATCH(A145&amp;delimiter&amp;B145,tbWS_4[EU_ID_and_Material_Name],0)),ws5_matching_error_msg,(INDEX(tbWS_4[MaterialUsage],MATCH(A145&amp;delimiter&amp;B145,tbWS_4[EU_ID_and_Material_Name],0))-INDEX(tbWS_4[MaterialWaste],MATCH(A145&amp;delimiter&amp;B145,tbWS_4[EU_ID_and_Material_Name],0)))*$F145*(1-$E145)))</f>
        <v/>
      </c>
      <c r="I145" s="11" t="str">
        <f t="shared" si="5"/>
        <v/>
      </c>
      <c r="J145" s="159" t="str">
        <f>IF(C145="","",IF(ISNA(VLOOKUP(I145,$I$9:I144,1,FALSE)),MAX($J$9:J144)+1,0))</f>
        <v/>
      </c>
      <c r="K145" s="250">
        <f>_xlfn.XLOOKUP(C145,'DEQ TAC List'!$B$3:$B$609,'DEQ TAC List'!$I$3:$I$609,"")</f>
        <v>0</v>
      </c>
      <c r="L145" s="15"/>
    </row>
    <row r="146" spans="1:12" x14ac:dyDescent="0.25">
      <c r="A146" s="60"/>
      <c r="B146" s="66"/>
      <c r="C146" s="75"/>
      <c r="D146" s="66" t="str">
        <f t="shared" si="4"/>
        <v/>
      </c>
      <c r="E146" s="80"/>
      <c r="F146" s="64"/>
      <c r="G146" s="43"/>
      <c r="H146" s="241" t="str">
        <f>IF(CONCATENATE(A146,B146)="",IF(CONCATENATE(B146,C146,D146,E146,F146,G146)="","",ws5_EU_ID_MaterialName_blank),IF(ISERROR(MATCH(A146&amp;delimiter&amp;B146,tbWS_4[EU_ID_and_Material_Name],0)),ws5_matching_error_msg,(INDEX(tbWS_4[MaterialUsage],MATCH(A146&amp;delimiter&amp;B146,tbWS_4[EU_ID_and_Material_Name],0))-INDEX(tbWS_4[MaterialWaste],MATCH(A146&amp;delimiter&amp;B146,tbWS_4[EU_ID_and_Material_Name],0)))*$F146*(1-$E146)))</f>
        <v/>
      </c>
      <c r="I146" s="11" t="str">
        <f t="shared" si="5"/>
        <v/>
      </c>
      <c r="J146" s="159" t="str">
        <f>IF(C146="","",IF(ISNA(VLOOKUP(I146,$I$9:I145,1,FALSE)),MAX($J$9:J145)+1,0))</f>
        <v/>
      </c>
      <c r="K146" s="250">
        <f>_xlfn.XLOOKUP(C146,'DEQ TAC List'!$B$3:$B$609,'DEQ TAC List'!$I$3:$I$609,"")</f>
        <v>0</v>
      </c>
      <c r="L146" s="15"/>
    </row>
    <row r="147" spans="1:12" x14ac:dyDescent="0.25">
      <c r="A147" s="60"/>
      <c r="B147" s="66"/>
      <c r="C147" s="75"/>
      <c r="D147" s="66" t="str">
        <f t="shared" si="4"/>
        <v/>
      </c>
      <c r="E147" s="80"/>
      <c r="F147" s="64"/>
      <c r="G147" s="43"/>
      <c r="H147" s="241" t="str">
        <f>IF(CONCATENATE(A147,B147)="",IF(CONCATENATE(B147,C147,D147,E147,F147,G147)="","",ws5_EU_ID_MaterialName_blank),IF(ISERROR(MATCH(A147&amp;delimiter&amp;B147,tbWS_4[EU_ID_and_Material_Name],0)),ws5_matching_error_msg,(INDEX(tbWS_4[MaterialUsage],MATCH(A147&amp;delimiter&amp;B147,tbWS_4[EU_ID_and_Material_Name],0))-INDEX(tbWS_4[MaterialWaste],MATCH(A147&amp;delimiter&amp;B147,tbWS_4[EU_ID_and_Material_Name],0)))*$F147*(1-$E147)))</f>
        <v/>
      </c>
      <c r="I147" s="11" t="str">
        <f t="shared" si="5"/>
        <v/>
      </c>
      <c r="J147" s="159" t="str">
        <f>IF(C147="","",IF(ISNA(VLOOKUP(I147,$I$9:I146,1,FALSE)),MAX($J$9:J146)+1,0))</f>
        <v/>
      </c>
      <c r="K147" s="250">
        <f>_xlfn.XLOOKUP(C147,'DEQ TAC List'!$B$3:$B$609,'DEQ TAC List'!$I$3:$I$609,"")</f>
        <v>0</v>
      </c>
      <c r="L147" s="15"/>
    </row>
    <row r="148" spans="1:12" x14ac:dyDescent="0.25">
      <c r="A148" s="60"/>
      <c r="B148" s="66"/>
      <c r="C148" s="75"/>
      <c r="D148" s="66" t="str">
        <f t="shared" si="4"/>
        <v/>
      </c>
      <c r="E148" s="80"/>
      <c r="F148" s="64"/>
      <c r="G148" s="43"/>
      <c r="H148" s="241" t="str">
        <f>IF(CONCATENATE(A148,B148)="",IF(CONCATENATE(B148,C148,D148,E148,F148,G148)="","",ws5_EU_ID_MaterialName_blank),IF(ISERROR(MATCH(A148&amp;delimiter&amp;B148,tbWS_4[EU_ID_and_Material_Name],0)),ws5_matching_error_msg,(INDEX(tbWS_4[MaterialUsage],MATCH(A148&amp;delimiter&amp;B148,tbWS_4[EU_ID_and_Material_Name],0))-INDEX(tbWS_4[MaterialWaste],MATCH(A148&amp;delimiter&amp;B148,tbWS_4[EU_ID_and_Material_Name],0)))*$F148*(1-$E148)))</f>
        <v/>
      </c>
      <c r="I148" s="11" t="str">
        <f t="shared" si="5"/>
        <v/>
      </c>
      <c r="J148" s="159" t="str">
        <f>IF(C148="","",IF(ISNA(VLOOKUP(I148,$I$9:I147,1,FALSE)),MAX($J$9:J147)+1,0))</f>
        <v/>
      </c>
      <c r="K148" s="250">
        <f>_xlfn.XLOOKUP(C148,'DEQ TAC List'!$B$3:$B$609,'DEQ TAC List'!$I$3:$I$609,"")</f>
        <v>0</v>
      </c>
      <c r="L148" s="15"/>
    </row>
    <row r="149" spans="1:12" x14ac:dyDescent="0.25">
      <c r="A149" s="60"/>
      <c r="B149" s="66"/>
      <c r="C149" s="75"/>
      <c r="D149" s="66" t="str">
        <f t="shared" si="4"/>
        <v/>
      </c>
      <c r="E149" s="80"/>
      <c r="F149" s="64"/>
      <c r="G149" s="43"/>
      <c r="H149" s="241" t="str">
        <f>IF(CONCATENATE(A149,B149)="",IF(CONCATENATE(B149,C149,D149,E149,F149,G149)="","",ws5_EU_ID_MaterialName_blank),IF(ISERROR(MATCH(A149&amp;delimiter&amp;B149,tbWS_4[EU_ID_and_Material_Name],0)),ws5_matching_error_msg,(INDEX(tbWS_4[MaterialUsage],MATCH(A149&amp;delimiter&amp;B149,tbWS_4[EU_ID_and_Material_Name],0))-INDEX(tbWS_4[MaterialWaste],MATCH(A149&amp;delimiter&amp;B149,tbWS_4[EU_ID_and_Material_Name],0)))*$F149*(1-$E149)))</f>
        <v/>
      </c>
      <c r="I149" s="11" t="str">
        <f t="shared" si="5"/>
        <v/>
      </c>
      <c r="J149" s="159" t="str">
        <f>IF(C149="","",IF(ISNA(VLOOKUP(I149,$I$9:I148,1,FALSE)),MAX($J$9:J148)+1,0))</f>
        <v/>
      </c>
      <c r="K149" s="250">
        <f>_xlfn.XLOOKUP(C149,'DEQ TAC List'!$B$3:$B$609,'DEQ TAC List'!$I$3:$I$609,"")</f>
        <v>0</v>
      </c>
      <c r="L149" s="15"/>
    </row>
    <row r="150" spans="1:12" x14ac:dyDescent="0.25">
      <c r="A150" s="60"/>
      <c r="B150" s="66"/>
      <c r="C150" s="75"/>
      <c r="D150" s="66" t="str">
        <f t="shared" si="4"/>
        <v/>
      </c>
      <c r="E150" s="80"/>
      <c r="F150" s="64"/>
      <c r="G150" s="43"/>
      <c r="H150" s="241" t="str">
        <f>IF(CONCATENATE(A150,B150)="",IF(CONCATENATE(B150,C150,D150,E150,F150,G150)="","",ws5_EU_ID_MaterialName_blank),IF(ISERROR(MATCH(A150&amp;delimiter&amp;B150,tbWS_4[EU_ID_and_Material_Name],0)),ws5_matching_error_msg,(INDEX(tbWS_4[MaterialUsage],MATCH(A150&amp;delimiter&amp;B150,tbWS_4[EU_ID_and_Material_Name],0))-INDEX(tbWS_4[MaterialWaste],MATCH(A150&amp;delimiter&amp;B150,tbWS_4[EU_ID_and_Material_Name],0)))*$F150*(1-$E150)))</f>
        <v/>
      </c>
      <c r="I150" s="11" t="str">
        <f t="shared" si="5"/>
        <v/>
      </c>
      <c r="J150" s="159" t="str">
        <f>IF(C150="","",IF(ISNA(VLOOKUP(I150,$I$9:I149,1,FALSE)),MAX($J$9:J149)+1,0))</f>
        <v/>
      </c>
      <c r="K150" s="250">
        <f>_xlfn.XLOOKUP(C150,'DEQ TAC List'!$B$3:$B$609,'DEQ TAC List'!$I$3:$I$609,"")</f>
        <v>0</v>
      </c>
      <c r="L150" s="15"/>
    </row>
    <row r="151" spans="1:12" x14ac:dyDescent="0.25">
      <c r="A151" s="60"/>
      <c r="B151" s="66"/>
      <c r="C151" s="75"/>
      <c r="D151" s="66" t="str">
        <f t="shared" si="4"/>
        <v/>
      </c>
      <c r="E151" s="80"/>
      <c r="F151" s="64"/>
      <c r="G151" s="43"/>
      <c r="H151" s="241" t="str">
        <f>IF(CONCATENATE(A151,B151)="",IF(CONCATENATE(B151,C151,D151,E151,F151,G151)="","",ws5_EU_ID_MaterialName_blank),IF(ISERROR(MATCH(A151&amp;delimiter&amp;B151,tbWS_4[EU_ID_and_Material_Name],0)),ws5_matching_error_msg,(INDEX(tbWS_4[MaterialUsage],MATCH(A151&amp;delimiter&amp;B151,tbWS_4[EU_ID_and_Material_Name],0))-INDEX(tbWS_4[MaterialWaste],MATCH(A151&amp;delimiter&amp;B151,tbWS_4[EU_ID_and_Material_Name],0)))*$F151*(1-$E151)))</f>
        <v/>
      </c>
      <c r="I151" s="11" t="str">
        <f t="shared" si="5"/>
        <v/>
      </c>
      <c r="J151" s="159" t="str">
        <f>IF(C151="","",IF(ISNA(VLOOKUP(I151,$I$9:I150,1,FALSE)),MAX($J$9:J150)+1,0))</f>
        <v/>
      </c>
      <c r="K151" s="250">
        <f>_xlfn.XLOOKUP(C151,'DEQ TAC List'!$B$3:$B$609,'DEQ TAC List'!$I$3:$I$609,"")</f>
        <v>0</v>
      </c>
      <c r="L151" s="15"/>
    </row>
    <row r="152" spans="1:12" x14ac:dyDescent="0.25">
      <c r="A152" s="60"/>
      <c r="B152" s="66"/>
      <c r="C152" s="75"/>
      <c r="D152" s="66" t="str">
        <f t="shared" si="4"/>
        <v/>
      </c>
      <c r="E152" s="80"/>
      <c r="F152" s="64"/>
      <c r="G152" s="43"/>
      <c r="H152" s="241" t="str">
        <f>IF(CONCATENATE(A152,B152)="",IF(CONCATENATE(B152,C152,D152,E152,F152,G152)="","",ws5_EU_ID_MaterialName_blank),IF(ISERROR(MATCH(A152&amp;delimiter&amp;B152,tbWS_4[EU_ID_and_Material_Name],0)),ws5_matching_error_msg,(INDEX(tbWS_4[MaterialUsage],MATCH(A152&amp;delimiter&amp;B152,tbWS_4[EU_ID_and_Material_Name],0))-INDEX(tbWS_4[MaterialWaste],MATCH(A152&amp;delimiter&amp;B152,tbWS_4[EU_ID_and_Material_Name],0)))*$F152*(1-$E152)))</f>
        <v/>
      </c>
      <c r="I152" s="11" t="str">
        <f t="shared" si="5"/>
        <v/>
      </c>
      <c r="J152" s="159" t="str">
        <f>IF(C152="","",IF(ISNA(VLOOKUP(I152,$I$9:I151,1,FALSE)),MAX($J$9:J151)+1,0))</f>
        <v/>
      </c>
      <c r="K152" s="250">
        <f>_xlfn.XLOOKUP(C152,'DEQ TAC List'!$B$3:$B$609,'DEQ TAC List'!$I$3:$I$609,"")</f>
        <v>0</v>
      </c>
      <c r="L152" s="15"/>
    </row>
    <row r="153" spans="1:12" x14ac:dyDescent="0.25">
      <c r="A153" s="60"/>
      <c r="B153" s="66"/>
      <c r="C153" s="75"/>
      <c r="D153" s="66" t="str">
        <f t="shared" si="4"/>
        <v/>
      </c>
      <c r="E153" s="80"/>
      <c r="F153" s="64"/>
      <c r="G153" s="43"/>
      <c r="H153" s="241" t="str">
        <f>IF(CONCATENATE(A153,B153)="",IF(CONCATENATE(B153,C153,D153,E153,F153,G153)="","",ws5_EU_ID_MaterialName_blank),IF(ISERROR(MATCH(A153&amp;delimiter&amp;B153,tbWS_4[EU_ID_and_Material_Name],0)),ws5_matching_error_msg,(INDEX(tbWS_4[MaterialUsage],MATCH(A153&amp;delimiter&amp;B153,tbWS_4[EU_ID_and_Material_Name],0))-INDEX(tbWS_4[MaterialWaste],MATCH(A153&amp;delimiter&amp;B153,tbWS_4[EU_ID_and_Material_Name],0)))*$F153*(1-$E153)))</f>
        <v/>
      </c>
      <c r="I153" s="11" t="str">
        <f t="shared" si="5"/>
        <v/>
      </c>
      <c r="J153" s="159" t="str">
        <f>IF(C153="","",IF(ISNA(VLOOKUP(I153,$I$9:I152,1,FALSE)),MAX($J$9:J152)+1,0))</f>
        <v/>
      </c>
      <c r="K153" s="250">
        <f>_xlfn.XLOOKUP(C153,'DEQ TAC List'!$B$3:$B$609,'DEQ TAC List'!$I$3:$I$609,"")</f>
        <v>0</v>
      </c>
      <c r="L153" s="15"/>
    </row>
    <row r="154" spans="1:12" x14ac:dyDescent="0.25">
      <c r="A154" s="60"/>
      <c r="B154" s="66"/>
      <c r="C154" s="75"/>
      <c r="D154" s="66" t="str">
        <f t="shared" si="4"/>
        <v/>
      </c>
      <c r="E154" s="80"/>
      <c r="F154" s="64"/>
      <c r="G154" s="43"/>
      <c r="H154" s="241" t="str">
        <f>IF(CONCATENATE(A154,B154)="",IF(CONCATENATE(B154,C154,D154,E154,F154,G154)="","",ws5_EU_ID_MaterialName_blank),IF(ISERROR(MATCH(A154&amp;delimiter&amp;B154,tbWS_4[EU_ID_and_Material_Name],0)),ws5_matching_error_msg,(INDEX(tbWS_4[MaterialUsage],MATCH(A154&amp;delimiter&amp;B154,tbWS_4[EU_ID_and_Material_Name],0))-INDEX(tbWS_4[MaterialWaste],MATCH(A154&amp;delimiter&amp;B154,tbWS_4[EU_ID_and_Material_Name],0)))*$F154*(1-$E154)))</f>
        <v/>
      </c>
      <c r="I154" s="11" t="str">
        <f t="shared" si="5"/>
        <v/>
      </c>
      <c r="J154" s="159" t="str">
        <f>IF(C154="","",IF(ISNA(VLOOKUP(I154,$I$9:I153,1,FALSE)),MAX($J$9:J153)+1,0))</f>
        <v/>
      </c>
      <c r="K154" s="250">
        <f>_xlfn.XLOOKUP(C154,'DEQ TAC List'!$B$3:$B$609,'DEQ TAC List'!$I$3:$I$609,"")</f>
        <v>0</v>
      </c>
      <c r="L154" s="15"/>
    </row>
    <row r="155" spans="1:12" x14ac:dyDescent="0.25">
      <c r="A155" s="60"/>
      <c r="B155" s="66"/>
      <c r="C155" s="75"/>
      <c r="D155" s="66" t="str">
        <f t="shared" si="4"/>
        <v/>
      </c>
      <c r="E155" s="80"/>
      <c r="F155" s="64"/>
      <c r="G155" s="43"/>
      <c r="H155" s="241" t="str">
        <f>IF(CONCATENATE(A155,B155)="",IF(CONCATENATE(B155,C155,D155,E155,F155,G155)="","",ws5_EU_ID_MaterialName_blank),IF(ISERROR(MATCH(A155&amp;delimiter&amp;B155,tbWS_4[EU_ID_and_Material_Name],0)),ws5_matching_error_msg,(INDEX(tbWS_4[MaterialUsage],MATCH(A155&amp;delimiter&amp;B155,tbWS_4[EU_ID_and_Material_Name],0))-INDEX(tbWS_4[MaterialWaste],MATCH(A155&amp;delimiter&amp;B155,tbWS_4[EU_ID_and_Material_Name],0)))*$F155*(1-$E155)))</f>
        <v/>
      </c>
      <c r="I155" s="11" t="str">
        <f t="shared" si="5"/>
        <v/>
      </c>
      <c r="J155" s="159" t="str">
        <f>IF(C155="","",IF(ISNA(VLOOKUP(I155,$I$9:I154,1,FALSE)),MAX($J$9:J154)+1,0))</f>
        <v/>
      </c>
      <c r="K155" s="250">
        <f>_xlfn.XLOOKUP(C155,'DEQ TAC List'!$B$3:$B$609,'DEQ TAC List'!$I$3:$I$609,"")</f>
        <v>0</v>
      </c>
      <c r="L155" s="15"/>
    </row>
    <row r="156" spans="1:12" x14ac:dyDescent="0.25">
      <c r="A156" s="60"/>
      <c r="B156" s="66"/>
      <c r="C156" s="75"/>
      <c r="D156" s="66" t="str">
        <f t="shared" si="4"/>
        <v/>
      </c>
      <c r="E156" s="80"/>
      <c r="F156" s="64"/>
      <c r="G156" s="43"/>
      <c r="H156" s="241" t="str">
        <f>IF(CONCATENATE(A156,B156)="",IF(CONCATENATE(B156,C156,D156,E156,F156,G156)="","",ws5_EU_ID_MaterialName_blank),IF(ISERROR(MATCH(A156&amp;delimiter&amp;B156,tbWS_4[EU_ID_and_Material_Name],0)),ws5_matching_error_msg,(INDEX(tbWS_4[MaterialUsage],MATCH(A156&amp;delimiter&amp;B156,tbWS_4[EU_ID_and_Material_Name],0))-INDEX(tbWS_4[MaterialWaste],MATCH(A156&amp;delimiter&amp;B156,tbWS_4[EU_ID_and_Material_Name],0)))*$F156*(1-$E156)))</f>
        <v/>
      </c>
      <c r="I156" s="11" t="str">
        <f t="shared" si="5"/>
        <v/>
      </c>
      <c r="J156" s="159" t="str">
        <f>IF(C156="","",IF(ISNA(VLOOKUP(I156,$I$9:I155,1,FALSE)),MAX($J$9:J155)+1,0))</f>
        <v/>
      </c>
      <c r="K156" s="250">
        <f>_xlfn.XLOOKUP(C156,'DEQ TAC List'!$B$3:$B$609,'DEQ TAC List'!$I$3:$I$609,"")</f>
        <v>0</v>
      </c>
      <c r="L156" s="15"/>
    </row>
    <row r="157" spans="1:12" x14ac:dyDescent="0.25">
      <c r="A157" s="60"/>
      <c r="B157" s="66"/>
      <c r="C157" s="75"/>
      <c r="D157" s="66" t="str">
        <f t="shared" si="4"/>
        <v/>
      </c>
      <c r="E157" s="80"/>
      <c r="F157" s="64"/>
      <c r="G157" s="43"/>
      <c r="H157" s="241" t="str">
        <f>IF(CONCATENATE(A157,B157)="",IF(CONCATENATE(B157,C157,D157,E157,F157,G157)="","",ws5_EU_ID_MaterialName_blank),IF(ISERROR(MATCH(A157&amp;delimiter&amp;B157,tbWS_4[EU_ID_and_Material_Name],0)),ws5_matching_error_msg,(INDEX(tbWS_4[MaterialUsage],MATCH(A157&amp;delimiter&amp;B157,tbWS_4[EU_ID_and_Material_Name],0))-INDEX(tbWS_4[MaterialWaste],MATCH(A157&amp;delimiter&amp;B157,tbWS_4[EU_ID_and_Material_Name],0)))*$F157*(1-$E157)))</f>
        <v/>
      </c>
      <c r="I157" s="11" t="str">
        <f t="shared" si="5"/>
        <v/>
      </c>
      <c r="J157" s="159" t="str">
        <f>IF(C157="","",IF(ISNA(VLOOKUP(I157,$I$9:I156,1,FALSE)),MAX($J$9:J156)+1,0))</f>
        <v/>
      </c>
      <c r="K157" s="250">
        <f>_xlfn.XLOOKUP(C157,'DEQ TAC List'!$B$3:$B$609,'DEQ TAC List'!$I$3:$I$609,"")</f>
        <v>0</v>
      </c>
      <c r="L157" s="15"/>
    </row>
    <row r="158" spans="1:12" x14ac:dyDescent="0.25">
      <c r="A158" s="60"/>
      <c r="B158" s="66"/>
      <c r="C158" s="75"/>
      <c r="D158" s="66" t="str">
        <f t="shared" si="4"/>
        <v/>
      </c>
      <c r="E158" s="80"/>
      <c r="F158" s="64"/>
      <c r="G158" s="43"/>
      <c r="H158" s="241" t="str">
        <f>IF(CONCATENATE(A158,B158)="",IF(CONCATENATE(B158,C158,D158,E158,F158,G158)="","",ws5_EU_ID_MaterialName_blank),IF(ISERROR(MATCH(A158&amp;delimiter&amp;B158,tbWS_4[EU_ID_and_Material_Name],0)),ws5_matching_error_msg,(INDEX(tbWS_4[MaterialUsage],MATCH(A158&amp;delimiter&amp;B158,tbWS_4[EU_ID_and_Material_Name],0))-INDEX(tbWS_4[MaterialWaste],MATCH(A158&amp;delimiter&amp;B158,tbWS_4[EU_ID_and_Material_Name],0)))*$F158*(1-$E158)))</f>
        <v/>
      </c>
      <c r="I158" s="11" t="str">
        <f t="shared" si="5"/>
        <v/>
      </c>
      <c r="J158" s="159" t="str">
        <f>IF(C158="","",IF(ISNA(VLOOKUP(I158,$I$9:I157,1,FALSE)),MAX($J$9:J157)+1,0))</f>
        <v/>
      </c>
      <c r="K158" s="250">
        <f>_xlfn.XLOOKUP(C158,'DEQ TAC List'!$B$3:$B$609,'DEQ TAC List'!$I$3:$I$609,"")</f>
        <v>0</v>
      </c>
      <c r="L158" s="15"/>
    </row>
    <row r="159" spans="1:12" x14ac:dyDescent="0.25">
      <c r="A159" s="60"/>
      <c r="B159" s="66"/>
      <c r="C159" s="75"/>
      <c r="D159" s="66" t="str">
        <f t="shared" si="4"/>
        <v/>
      </c>
      <c r="E159" s="80"/>
      <c r="F159" s="64"/>
      <c r="G159" s="43"/>
      <c r="H159" s="241" t="str">
        <f>IF(CONCATENATE(A159,B159)="",IF(CONCATENATE(B159,C159,D159,E159,F159,G159)="","",ws5_EU_ID_MaterialName_blank),IF(ISERROR(MATCH(A159&amp;delimiter&amp;B159,tbWS_4[EU_ID_and_Material_Name],0)),ws5_matching_error_msg,(INDEX(tbWS_4[MaterialUsage],MATCH(A159&amp;delimiter&amp;B159,tbWS_4[EU_ID_and_Material_Name],0))-INDEX(tbWS_4[MaterialWaste],MATCH(A159&amp;delimiter&amp;B159,tbWS_4[EU_ID_and_Material_Name],0)))*$F159*(1-$E159)))</f>
        <v/>
      </c>
      <c r="I159" s="11" t="str">
        <f t="shared" si="5"/>
        <v/>
      </c>
      <c r="J159" s="159" t="str">
        <f>IF(C159="","",IF(ISNA(VLOOKUP(I159,$I$9:I158,1,FALSE)),MAX($J$9:J158)+1,0))</f>
        <v/>
      </c>
      <c r="K159" s="250">
        <f>_xlfn.XLOOKUP(C159,'DEQ TAC List'!$B$3:$B$609,'DEQ TAC List'!$I$3:$I$609,"")</f>
        <v>0</v>
      </c>
      <c r="L159" s="15"/>
    </row>
    <row r="160" spans="1:12" x14ac:dyDescent="0.25">
      <c r="A160" s="60"/>
      <c r="B160" s="66"/>
      <c r="C160" s="75"/>
      <c r="D160" s="66" t="str">
        <f t="shared" si="4"/>
        <v/>
      </c>
      <c r="E160" s="80"/>
      <c r="F160" s="64"/>
      <c r="G160" s="43"/>
      <c r="H160" s="241" t="str">
        <f>IF(CONCATENATE(A160,B160)="",IF(CONCATENATE(B160,C160,D160,E160,F160,G160)="","",ws5_EU_ID_MaterialName_blank),IF(ISERROR(MATCH(A160&amp;delimiter&amp;B160,tbWS_4[EU_ID_and_Material_Name],0)),ws5_matching_error_msg,(INDEX(tbWS_4[MaterialUsage],MATCH(A160&amp;delimiter&amp;B160,tbWS_4[EU_ID_and_Material_Name],0))-INDEX(tbWS_4[MaterialWaste],MATCH(A160&amp;delimiter&amp;B160,tbWS_4[EU_ID_and_Material_Name],0)))*$F160*(1-$E160)))</f>
        <v/>
      </c>
      <c r="I160" s="11" t="str">
        <f t="shared" si="5"/>
        <v/>
      </c>
      <c r="J160" s="159" t="str">
        <f>IF(C160="","",IF(ISNA(VLOOKUP(I160,$I$9:I159,1,FALSE)),MAX($J$9:J159)+1,0))</f>
        <v/>
      </c>
      <c r="K160" s="250">
        <f>_xlfn.XLOOKUP(C160,'DEQ TAC List'!$B$3:$B$609,'DEQ TAC List'!$I$3:$I$609,"")</f>
        <v>0</v>
      </c>
      <c r="L160" s="15"/>
    </row>
    <row r="161" spans="1:12" x14ac:dyDescent="0.25">
      <c r="A161" s="60"/>
      <c r="B161" s="66"/>
      <c r="C161" s="75"/>
      <c r="D161" s="66" t="str">
        <f t="shared" si="4"/>
        <v/>
      </c>
      <c r="E161" s="80"/>
      <c r="F161" s="64"/>
      <c r="G161" s="43"/>
      <c r="H161" s="241" t="str">
        <f>IF(CONCATENATE(A161,B161)="",IF(CONCATENATE(B161,C161,D161,E161,F161,G161)="","",ws5_EU_ID_MaterialName_blank),IF(ISERROR(MATCH(A161&amp;delimiter&amp;B161,tbWS_4[EU_ID_and_Material_Name],0)),ws5_matching_error_msg,(INDEX(tbWS_4[MaterialUsage],MATCH(A161&amp;delimiter&amp;B161,tbWS_4[EU_ID_and_Material_Name],0))-INDEX(tbWS_4[MaterialWaste],MATCH(A161&amp;delimiter&amp;B161,tbWS_4[EU_ID_and_Material_Name],0)))*$F161*(1-$E161)))</f>
        <v/>
      </c>
      <c r="I161" s="11" t="str">
        <f t="shared" si="5"/>
        <v/>
      </c>
      <c r="J161" s="159" t="str">
        <f>IF(C161="","",IF(ISNA(VLOOKUP(I161,$I$9:I160,1,FALSE)),MAX($J$9:J160)+1,0))</f>
        <v/>
      </c>
      <c r="K161" s="250">
        <f>_xlfn.XLOOKUP(C161,'DEQ TAC List'!$B$3:$B$609,'DEQ TAC List'!$I$3:$I$609,"")</f>
        <v>0</v>
      </c>
      <c r="L161" s="15"/>
    </row>
    <row r="162" spans="1:12" x14ac:dyDescent="0.25">
      <c r="A162" s="60"/>
      <c r="B162" s="66"/>
      <c r="C162" s="75"/>
      <c r="D162" s="66" t="str">
        <f t="shared" si="4"/>
        <v/>
      </c>
      <c r="E162" s="80"/>
      <c r="F162" s="64"/>
      <c r="G162" s="43"/>
      <c r="H162" s="241" t="str">
        <f>IF(CONCATENATE(A162,B162)="",IF(CONCATENATE(B162,C162,D162,E162,F162,G162)="","",ws5_EU_ID_MaterialName_blank),IF(ISERROR(MATCH(A162&amp;delimiter&amp;B162,tbWS_4[EU_ID_and_Material_Name],0)),ws5_matching_error_msg,(INDEX(tbWS_4[MaterialUsage],MATCH(A162&amp;delimiter&amp;B162,tbWS_4[EU_ID_and_Material_Name],0))-INDEX(tbWS_4[MaterialWaste],MATCH(A162&amp;delimiter&amp;B162,tbWS_4[EU_ID_and_Material_Name],0)))*$F162*(1-$E162)))</f>
        <v/>
      </c>
      <c r="I162" s="11" t="str">
        <f t="shared" si="5"/>
        <v/>
      </c>
      <c r="J162" s="159" t="str">
        <f>IF(C162="","",IF(ISNA(VLOOKUP(I162,$I$9:I161,1,FALSE)),MAX($J$9:J161)+1,0))</f>
        <v/>
      </c>
      <c r="K162" s="250">
        <f>_xlfn.XLOOKUP(C162,'DEQ TAC List'!$B$3:$B$609,'DEQ TAC List'!$I$3:$I$609,"")</f>
        <v>0</v>
      </c>
      <c r="L162" s="15"/>
    </row>
    <row r="163" spans="1:12" x14ac:dyDescent="0.25">
      <c r="A163" s="60"/>
      <c r="B163" s="66"/>
      <c r="C163" s="75"/>
      <c r="D163" s="66" t="str">
        <f t="shared" si="4"/>
        <v/>
      </c>
      <c r="E163" s="80"/>
      <c r="F163" s="64"/>
      <c r="G163" s="43"/>
      <c r="H163" s="241" t="str">
        <f>IF(CONCATENATE(A163,B163)="",IF(CONCATENATE(B163,C163,D163,E163,F163,G163)="","",ws5_EU_ID_MaterialName_blank),IF(ISERROR(MATCH(A163&amp;delimiter&amp;B163,tbWS_4[EU_ID_and_Material_Name],0)),ws5_matching_error_msg,(INDEX(tbWS_4[MaterialUsage],MATCH(A163&amp;delimiter&amp;B163,tbWS_4[EU_ID_and_Material_Name],0))-INDEX(tbWS_4[MaterialWaste],MATCH(A163&amp;delimiter&amp;B163,tbWS_4[EU_ID_and_Material_Name],0)))*$F163*(1-$E163)))</f>
        <v/>
      </c>
      <c r="I163" s="11" t="str">
        <f t="shared" si="5"/>
        <v/>
      </c>
      <c r="J163" s="159" t="str">
        <f>IF(C163="","",IF(ISNA(VLOOKUP(I163,$I$9:I162,1,FALSE)),MAX($J$9:J162)+1,0))</f>
        <v/>
      </c>
      <c r="K163" s="250">
        <f>_xlfn.XLOOKUP(C163,'DEQ TAC List'!$B$3:$B$609,'DEQ TAC List'!$I$3:$I$609,"")</f>
        <v>0</v>
      </c>
      <c r="L163" s="15"/>
    </row>
    <row r="164" spans="1:12" x14ac:dyDescent="0.25">
      <c r="A164" s="60"/>
      <c r="B164" s="66"/>
      <c r="C164" s="75"/>
      <c r="D164" s="66" t="str">
        <f t="shared" si="4"/>
        <v/>
      </c>
      <c r="E164" s="80"/>
      <c r="F164" s="64"/>
      <c r="G164" s="43"/>
      <c r="H164" s="241" t="str">
        <f>IF(CONCATENATE(A164,B164)="",IF(CONCATENATE(B164,C164,D164,E164,F164,G164)="","",ws5_EU_ID_MaterialName_blank),IF(ISERROR(MATCH(A164&amp;delimiter&amp;B164,tbWS_4[EU_ID_and_Material_Name],0)),ws5_matching_error_msg,(INDEX(tbWS_4[MaterialUsage],MATCH(A164&amp;delimiter&amp;B164,tbWS_4[EU_ID_and_Material_Name],0))-INDEX(tbWS_4[MaterialWaste],MATCH(A164&amp;delimiter&amp;B164,tbWS_4[EU_ID_and_Material_Name],0)))*$F164*(1-$E164)))</f>
        <v/>
      </c>
      <c r="I164" s="11" t="str">
        <f t="shared" si="5"/>
        <v/>
      </c>
      <c r="J164" s="159" t="str">
        <f>IF(C164="","",IF(ISNA(VLOOKUP(I164,$I$9:I163,1,FALSE)),MAX($J$9:J163)+1,0))</f>
        <v/>
      </c>
      <c r="K164" s="250">
        <f>_xlfn.XLOOKUP(C164,'DEQ TAC List'!$B$3:$B$609,'DEQ TAC List'!$I$3:$I$609,"")</f>
        <v>0</v>
      </c>
      <c r="L164" s="15"/>
    </row>
    <row r="165" spans="1:12" x14ac:dyDescent="0.25">
      <c r="A165" s="60"/>
      <c r="B165" s="66"/>
      <c r="C165" s="75"/>
      <c r="D165" s="66" t="str">
        <f t="shared" si="4"/>
        <v/>
      </c>
      <c r="E165" s="80"/>
      <c r="F165" s="64"/>
      <c r="G165" s="43"/>
      <c r="H165" s="241" t="str">
        <f>IF(CONCATENATE(A165,B165)="",IF(CONCATENATE(B165,C165,D165,E165,F165,G165)="","",ws5_EU_ID_MaterialName_blank),IF(ISERROR(MATCH(A165&amp;delimiter&amp;B165,tbWS_4[EU_ID_and_Material_Name],0)),ws5_matching_error_msg,(INDEX(tbWS_4[MaterialUsage],MATCH(A165&amp;delimiter&amp;B165,tbWS_4[EU_ID_and_Material_Name],0))-INDEX(tbWS_4[MaterialWaste],MATCH(A165&amp;delimiter&amp;B165,tbWS_4[EU_ID_and_Material_Name],0)))*$F165*(1-$E165)))</f>
        <v/>
      </c>
      <c r="I165" s="11" t="str">
        <f t="shared" si="5"/>
        <v/>
      </c>
      <c r="J165" s="159" t="str">
        <f>IF(C165="","",IF(ISNA(VLOOKUP(I165,$I$9:I164,1,FALSE)),MAX($J$9:J164)+1,0))</f>
        <v/>
      </c>
      <c r="K165" s="250">
        <f>_xlfn.XLOOKUP(C165,'DEQ TAC List'!$B$3:$B$609,'DEQ TAC List'!$I$3:$I$609,"")</f>
        <v>0</v>
      </c>
      <c r="L165" s="15"/>
    </row>
    <row r="166" spans="1:12" x14ac:dyDescent="0.25">
      <c r="A166" s="60"/>
      <c r="B166" s="66"/>
      <c r="C166" s="75"/>
      <c r="D166" s="66" t="str">
        <f t="shared" si="4"/>
        <v/>
      </c>
      <c r="E166" s="80"/>
      <c r="F166" s="64"/>
      <c r="G166" s="43"/>
      <c r="H166" s="241" t="str">
        <f>IF(CONCATENATE(A166,B166)="",IF(CONCATENATE(B166,C166,D166,E166,F166,G166)="","",ws5_EU_ID_MaterialName_blank),IF(ISERROR(MATCH(A166&amp;delimiter&amp;B166,tbWS_4[EU_ID_and_Material_Name],0)),ws5_matching_error_msg,(INDEX(tbWS_4[MaterialUsage],MATCH(A166&amp;delimiter&amp;B166,tbWS_4[EU_ID_and_Material_Name],0))-INDEX(tbWS_4[MaterialWaste],MATCH(A166&amp;delimiter&amp;B166,tbWS_4[EU_ID_and_Material_Name],0)))*$F166*(1-$E166)))</f>
        <v/>
      </c>
      <c r="I166" s="11" t="str">
        <f t="shared" si="5"/>
        <v/>
      </c>
      <c r="J166" s="159" t="str">
        <f>IF(C166="","",IF(ISNA(VLOOKUP(I166,$I$9:I165,1,FALSE)),MAX($J$9:J165)+1,0))</f>
        <v/>
      </c>
      <c r="K166" s="250">
        <f>_xlfn.XLOOKUP(C166,'DEQ TAC List'!$B$3:$B$609,'DEQ TAC List'!$I$3:$I$609,"")</f>
        <v>0</v>
      </c>
      <c r="L166" s="15"/>
    </row>
    <row r="167" spans="1:12" x14ac:dyDescent="0.25">
      <c r="A167" s="60"/>
      <c r="B167" s="66"/>
      <c r="C167" s="75"/>
      <c r="D167" s="66" t="str">
        <f t="shared" si="4"/>
        <v/>
      </c>
      <c r="E167" s="80"/>
      <c r="F167" s="64"/>
      <c r="G167" s="43"/>
      <c r="H167" s="241" t="str">
        <f>IF(CONCATENATE(A167,B167)="",IF(CONCATENATE(B167,C167,D167,E167,F167,G167)="","",ws5_EU_ID_MaterialName_blank),IF(ISERROR(MATCH(A167&amp;delimiter&amp;B167,tbWS_4[EU_ID_and_Material_Name],0)),ws5_matching_error_msg,(INDEX(tbWS_4[MaterialUsage],MATCH(A167&amp;delimiter&amp;B167,tbWS_4[EU_ID_and_Material_Name],0))-INDEX(tbWS_4[MaterialWaste],MATCH(A167&amp;delimiter&amp;B167,tbWS_4[EU_ID_and_Material_Name],0)))*$F167*(1-$E167)))</f>
        <v/>
      </c>
      <c r="I167" s="11" t="str">
        <f t="shared" si="5"/>
        <v/>
      </c>
      <c r="J167" s="159" t="str">
        <f>IF(C167="","",IF(ISNA(VLOOKUP(I167,$I$9:I166,1,FALSE)),MAX($J$9:J166)+1,0))</f>
        <v/>
      </c>
      <c r="K167" s="250">
        <f>_xlfn.XLOOKUP(C167,'DEQ TAC List'!$B$3:$B$609,'DEQ TAC List'!$I$3:$I$609,"")</f>
        <v>0</v>
      </c>
      <c r="L167" s="15"/>
    </row>
    <row r="168" spans="1:12" x14ac:dyDescent="0.25">
      <c r="A168" s="60"/>
      <c r="B168" s="66"/>
      <c r="C168" s="75"/>
      <c r="D168" s="66" t="str">
        <f t="shared" si="4"/>
        <v/>
      </c>
      <c r="E168" s="80"/>
      <c r="F168" s="64"/>
      <c r="G168" s="43"/>
      <c r="H168" s="241" t="str">
        <f>IF(CONCATENATE(A168,B168)="",IF(CONCATENATE(B168,C168,D168,E168,F168,G168)="","",ws5_EU_ID_MaterialName_blank),IF(ISERROR(MATCH(A168&amp;delimiter&amp;B168,tbWS_4[EU_ID_and_Material_Name],0)),ws5_matching_error_msg,(INDEX(tbWS_4[MaterialUsage],MATCH(A168&amp;delimiter&amp;B168,tbWS_4[EU_ID_and_Material_Name],0))-INDEX(tbWS_4[MaterialWaste],MATCH(A168&amp;delimiter&amp;B168,tbWS_4[EU_ID_and_Material_Name],0)))*$F168*(1-$E168)))</f>
        <v/>
      </c>
      <c r="I168" s="11" t="str">
        <f t="shared" si="5"/>
        <v/>
      </c>
      <c r="J168" s="159" t="str">
        <f>IF(C168="","",IF(ISNA(VLOOKUP(I168,$I$9:I167,1,FALSE)),MAX($J$9:J167)+1,0))</f>
        <v/>
      </c>
      <c r="K168" s="250">
        <f>_xlfn.XLOOKUP(C168,'DEQ TAC List'!$B$3:$B$609,'DEQ TAC List'!$I$3:$I$609,"")</f>
        <v>0</v>
      </c>
      <c r="L168" s="15"/>
    </row>
    <row r="169" spans="1:12" x14ac:dyDescent="0.25">
      <c r="A169" s="60"/>
      <c r="B169" s="66"/>
      <c r="C169" s="75"/>
      <c r="D169" s="66" t="str">
        <f t="shared" si="4"/>
        <v/>
      </c>
      <c r="E169" s="80"/>
      <c r="F169" s="64"/>
      <c r="G169" s="43"/>
      <c r="H169" s="241" t="str">
        <f>IF(CONCATENATE(A169,B169)="",IF(CONCATENATE(B169,C169,D169,E169,F169,G169)="","",ws5_EU_ID_MaterialName_blank),IF(ISERROR(MATCH(A169&amp;delimiter&amp;B169,tbWS_4[EU_ID_and_Material_Name],0)),ws5_matching_error_msg,(INDEX(tbWS_4[MaterialUsage],MATCH(A169&amp;delimiter&amp;B169,tbWS_4[EU_ID_and_Material_Name],0))-INDEX(tbWS_4[MaterialWaste],MATCH(A169&amp;delimiter&amp;B169,tbWS_4[EU_ID_and_Material_Name],0)))*$F169*(1-$E169)))</f>
        <v/>
      </c>
      <c r="I169" s="11" t="str">
        <f t="shared" si="5"/>
        <v/>
      </c>
      <c r="J169" s="159" t="str">
        <f>IF(C169="","",IF(ISNA(VLOOKUP(I169,$I$9:I168,1,FALSE)),MAX($J$9:J168)+1,0))</f>
        <v/>
      </c>
      <c r="K169" s="250">
        <f>_xlfn.XLOOKUP(C169,'DEQ TAC List'!$B$3:$B$609,'DEQ TAC List'!$I$3:$I$609,"")</f>
        <v>0</v>
      </c>
      <c r="L169" s="15"/>
    </row>
    <row r="170" spans="1:12" x14ac:dyDescent="0.25">
      <c r="A170" s="60"/>
      <c r="B170" s="66"/>
      <c r="C170" s="75"/>
      <c r="D170" s="66" t="str">
        <f t="shared" si="4"/>
        <v/>
      </c>
      <c r="E170" s="80"/>
      <c r="F170" s="64"/>
      <c r="G170" s="43"/>
      <c r="H170" s="241" t="str">
        <f>IF(CONCATENATE(A170,B170)="",IF(CONCATENATE(B170,C170,D170,E170,F170,G170)="","",ws5_EU_ID_MaterialName_blank),IF(ISERROR(MATCH(A170&amp;delimiter&amp;B170,tbWS_4[EU_ID_and_Material_Name],0)),ws5_matching_error_msg,(INDEX(tbWS_4[MaterialUsage],MATCH(A170&amp;delimiter&amp;B170,tbWS_4[EU_ID_and_Material_Name],0))-INDEX(tbWS_4[MaterialWaste],MATCH(A170&amp;delimiter&amp;B170,tbWS_4[EU_ID_and_Material_Name],0)))*$F170*(1-$E170)))</f>
        <v/>
      </c>
      <c r="I170" s="11" t="str">
        <f t="shared" si="5"/>
        <v/>
      </c>
      <c r="J170" s="159" t="str">
        <f>IF(C170="","",IF(ISNA(VLOOKUP(I170,$I$9:I169,1,FALSE)),MAX($J$9:J169)+1,0))</f>
        <v/>
      </c>
      <c r="K170" s="250">
        <f>_xlfn.XLOOKUP(C170,'DEQ TAC List'!$B$3:$B$609,'DEQ TAC List'!$I$3:$I$609,"")</f>
        <v>0</v>
      </c>
      <c r="L170" s="15"/>
    </row>
    <row r="171" spans="1:12" x14ac:dyDescent="0.25">
      <c r="A171" s="60"/>
      <c r="B171" s="66"/>
      <c r="C171" s="75"/>
      <c r="D171" s="66" t="str">
        <f t="shared" si="4"/>
        <v/>
      </c>
      <c r="E171" s="80"/>
      <c r="F171" s="64"/>
      <c r="G171" s="43"/>
      <c r="H171" s="241" t="str">
        <f>IF(CONCATENATE(A171,B171)="",IF(CONCATENATE(B171,C171,D171,E171,F171,G171)="","",ws5_EU_ID_MaterialName_blank),IF(ISERROR(MATCH(A171&amp;delimiter&amp;B171,tbWS_4[EU_ID_and_Material_Name],0)),ws5_matching_error_msg,(INDEX(tbWS_4[MaterialUsage],MATCH(A171&amp;delimiter&amp;B171,tbWS_4[EU_ID_and_Material_Name],0))-INDEX(tbWS_4[MaterialWaste],MATCH(A171&amp;delimiter&amp;B171,tbWS_4[EU_ID_and_Material_Name],0)))*$F171*(1-$E171)))</f>
        <v/>
      </c>
      <c r="I171" s="11" t="str">
        <f t="shared" si="5"/>
        <v/>
      </c>
      <c r="J171" s="159" t="str">
        <f>IF(C171="","",IF(ISNA(VLOOKUP(I171,$I$9:I170,1,FALSE)),MAX($J$9:J170)+1,0))</f>
        <v/>
      </c>
      <c r="K171" s="250">
        <f>_xlfn.XLOOKUP(C171,'DEQ TAC List'!$B$3:$B$609,'DEQ TAC List'!$I$3:$I$609,"")</f>
        <v>0</v>
      </c>
      <c r="L171" s="15"/>
    </row>
    <row r="172" spans="1:12" x14ac:dyDescent="0.25">
      <c r="A172" s="60"/>
      <c r="B172" s="66"/>
      <c r="C172" s="75"/>
      <c r="D172" s="66" t="str">
        <f t="shared" si="4"/>
        <v/>
      </c>
      <c r="E172" s="80"/>
      <c r="F172" s="64"/>
      <c r="G172" s="43"/>
      <c r="H172" s="241" t="str">
        <f>IF(CONCATENATE(A172,B172)="",IF(CONCATENATE(B172,C172,D172,E172,F172,G172)="","",ws5_EU_ID_MaterialName_blank),IF(ISERROR(MATCH(A172&amp;delimiter&amp;B172,tbWS_4[EU_ID_and_Material_Name],0)),ws5_matching_error_msg,(INDEX(tbWS_4[MaterialUsage],MATCH(A172&amp;delimiter&amp;B172,tbWS_4[EU_ID_and_Material_Name],0))-INDEX(tbWS_4[MaterialWaste],MATCH(A172&amp;delimiter&amp;B172,tbWS_4[EU_ID_and_Material_Name],0)))*$F172*(1-$E172)))</f>
        <v/>
      </c>
      <c r="I172" s="11" t="str">
        <f t="shared" si="5"/>
        <v/>
      </c>
      <c r="J172" s="159" t="str">
        <f>IF(C172="","",IF(ISNA(VLOOKUP(I172,$I$9:I171,1,FALSE)),MAX($J$9:J171)+1,0))</f>
        <v/>
      </c>
      <c r="K172" s="250">
        <f>_xlfn.XLOOKUP(C172,'DEQ TAC List'!$B$3:$B$609,'DEQ TAC List'!$I$3:$I$609,"")</f>
        <v>0</v>
      </c>
      <c r="L172" s="15"/>
    </row>
    <row r="173" spans="1:12" x14ac:dyDescent="0.25">
      <c r="A173" s="60"/>
      <c r="B173" s="66"/>
      <c r="C173" s="75"/>
      <c r="D173" s="66" t="str">
        <f t="shared" si="4"/>
        <v/>
      </c>
      <c r="E173" s="80"/>
      <c r="F173" s="64"/>
      <c r="G173" s="43"/>
      <c r="H173" s="241" t="str">
        <f>IF(CONCATENATE(A173,B173)="",IF(CONCATENATE(B173,C173,D173,E173,F173,G173)="","",ws5_EU_ID_MaterialName_blank),IF(ISERROR(MATCH(A173&amp;delimiter&amp;B173,tbWS_4[EU_ID_and_Material_Name],0)),ws5_matching_error_msg,(INDEX(tbWS_4[MaterialUsage],MATCH(A173&amp;delimiter&amp;B173,tbWS_4[EU_ID_and_Material_Name],0))-INDEX(tbWS_4[MaterialWaste],MATCH(A173&amp;delimiter&amp;B173,tbWS_4[EU_ID_and_Material_Name],0)))*$F173*(1-$E173)))</f>
        <v/>
      </c>
      <c r="I173" s="11" t="str">
        <f t="shared" si="5"/>
        <v/>
      </c>
      <c r="J173" s="159" t="str">
        <f>IF(C173="","",IF(ISNA(VLOOKUP(I173,$I$9:I172,1,FALSE)),MAX($J$9:J172)+1,0))</f>
        <v/>
      </c>
      <c r="K173" s="250">
        <f>_xlfn.XLOOKUP(C173,'DEQ TAC List'!$B$3:$B$609,'DEQ TAC List'!$I$3:$I$609,"")</f>
        <v>0</v>
      </c>
      <c r="L173" s="15"/>
    </row>
    <row r="174" spans="1:12" x14ac:dyDescent="0.25">
      <c r="A174" s="60"/>
      <c r="B174" s="66"/>
      <c r="C174" s="75"/>
      <c r="D174" s="66" t="str">
        <f t="shared" si="4"/>
        <v/>
      </c>
      <c r="E174" s="80"/>
      <c r="F174" s="64"/>
      <c r="G174" s="43"/>
      <c r="H174" s="241" t="str">
        <f>IF(CONCATENATE(A174,B174)="",IF(CONCATENATE(B174,C174,D174,E174,F174,G174)="","",ws5_EU_ID_MaterialName_blank),IF(ISERROR(MATCH(A174&amp;delimiter&amp;B174,tbWS_4[EU_ID_and_Material_Name],0)),ws5_matching_error_msg,(INDEX(tbWS_4[MaterialUsage],MATCH(A174&amp;delimiter&amp;B174,tbWS_4[EU_ID_and_Material_Name],0))-INDEX(tbWS_4[MaterialWaste],MATCH(A174&amp;delimiter&amp;B174,tbWS_4[EU_ID_and_Material_Name],0)))*$F174*(1-$E174)))</f>
        <v/>
      </c>
      <c r="I174" s="11" t="str">
        <f t="shared" si="5"/>
        <v/>
      </c>
      <c r="J174" s="159" t="str">
        <f>IF(C174="","",IF(ISNA(VLOOKUP(I174,$I$9:I173,1,FALSE)),MAX($J$9:J173)+1,0))</f>
        <v/>
      </c>
      <c r="K174" s="250">
        <f>_xlfn.XLOOKUP(C174,'DEQ TAC List'!$B$3:$B$609,'DEQ TAC List'!$I$3:$I$609,"")</f>
        <v>0</v>
      </c>
      <c r="L174" s="15"/>
    </row>
    <row r="175" spans="1:12" x14ac:dyDescent="0.25">
      <c r="A175" s="60"/>
      <c r="B175" s="66"/>
      <c r="C175" s="75"/>
      <c r="D175" s="66" t="str">
        <f t="shared" si="4"/>
        <v/>
      </c>
      <c r="E175" s="80"/>
      <c r="F175" s="64"/>
      <c r="G175" s="43"/>
      <c r="H175" s="241" t="str">
        <f>IF(CONCATENATE(A175,B175)="",IF(CONCATENATE(B175,C175,D175,E175,F175,G175)="","",ws5_EU_ID_MaterialName_blank),IF(ISERROR(MATCH(A175&amp;delimiter&amp;B175,tbWS_4[EU_ID_and_Material_Name],0)),ws5_matching_error_msg,(INDEX(tbWS_4[MaterialUsage],MATCH(A175&amp;delimiter&amp;B175,tbWS_4[EU_ID_and_Material_Name],0))-INDEX(tbWS_4[MaterialWaste],MATCH(A175&amp;delimiter&amp;B175,tbWS_4[EU_ID_and_Material_Name],0)))*$F175*(1-$E175)))</f>
        <v/>
      </c>
      <c r="I175" s="11" t="str">
        <f t="shared" si="5"/>
        <v/>
      </c>
      <c r="J175" s="159" t="str">
        <f>IF(C175="","",IF(ISNA(VLOOKUP(I175,$I$9:I174,1,FALSE)),MAX($J$9:J174)+1,0))</f>
        <v/>
      </c>
      <c r="K175" s="250">
        <f>_xlfn.XLOOKUP(C175,'DEQ TAC List'!$B$3:$B$609,'DEQ TAC List'!$I$3:$I$609,"")</f>
        <v>0</v>
      </c>
      <c r="L175" s="15"/>
    </row>
    <row r="176" spans="1:12" x14ac:dyDescent="0.25">
      <c r="A176" s="60"/>
      <c r="B176" s="66"/>
      <c r="C176" s="75"/>
      <c r="D176" s="66" t="str">
        <f t="shared" si="4"/>
        <v/>
      </c>
      <c r="E176" s="80"/>
      <c r="F176" s="64"/>
      <c r="G176" s="43"/>
      <c r="H176" s="241" t="str">
        <f>IF(CONCATENATE(A176,B176)="",IF(CONCATENATE(B176,C176,D176,E176,F176,G176)="","",ws5_EU_ID_MaterialName_blank),IF(ISERROR(MATCH(A176&amp;delimiter&amp;B176,tbWS_4[EU_ID_and_Material_Name],0)),ws5_matching_error_msg,(INDEX(tbWS_4[MaterialUsage],MATCH(A176&amp;delimiter&amp;B176,tbWS_4[EU_ID_and_Material_Name],0))-INDEX(tbWS_4[MaterialWaste],MATCH(A176&amp;delimiter&amp;B176,tbWS_4[EU_ID_and_Material_Name],0)))*$F176*(1-$E176)))</f>
        <v/>
      </c>
      <c r="I176" s="11" t="str">
        <f t="shared" si="5"/>
        <v/>
      </c>
      <c r="J176" s="159" t="str">
        <f>IF(C176="","",IF(ISNA(VLOOKUP(I176,$I$9:I175,1,FALSE)),MAX($J$9:J175)+1,0))</f>
        <v/>
      </c>
      <c r="K176" s="250">
        <f>_xlfn.XLOOKUP(C176,'DEQ TAC List'!$B$3:$B$609,'DEQ TAC List'!$I$3:$I$609,"")</f>
        <v>0</v>
      </c>
      <c r="L176" s="15"/>
    </row>
    <row r="177" spans="1:12" x14ac:dyDescent="0.25">
      <c r="A177" s="60"/>
      <c r="B177" s="66"/>
      <c r="C177" s="75"/>
      <c r="D177" s="66" t="str">
        <f t="shared" si="4"/>
        <v/>
      </c>
      <c r="E177" s="80"/>
      <c r="F177" s="64"/>
      <c r="G177" s="43"/>
      <c r="H177" s="241" t="str">
        <f>IF(CONCATENATE(A177,B177)="",IF(CONCATENATE(B177,C177,D177,E177,F177,G177)="","",ws5_EU_ID_MaterialName_blank),IF(ISERROR(MATCH(A177&amp;delimiter&amp;B177,tbWS_4[EU_ID_and_Material_Name],0)),ws5_matching_error_msg,(INDEX(tbWS_4[MaterialUsage],MATCH(A177&amp;delimiter&amp;B177,tbWS_4[EU_ID_and_Material_Name],0))-INDEX(tbWS_4[MaterialWaste],MATCH(A177&amp;delimiter&amp;B177,tbWS_4[EU_ID_and_Material_Name],0)))*$F177*(1-$E177)))</f>
        <v/>
      </c>
      <c r="I177" s="11" t="str">
        <f t="shared" si="5"/>
        <v/>
      </c>
      <c r="J177" s="159" t="str">
        <f>IF(C177="","",IF(ISNA(VLOOKUP(I177,$I$9:I176,1,FALSE)),MAX($J$9:J176)+1,0))</f>
        <v/>
      </c>
      <c r="K177" s="250">
        <f>_xlfn.XLOOKUP(C177,'DEQ TAC List'!$B$3:$B$609,'DEQ TAC List'!$I$3:$I$609,"")</f>
        <v>0</v>
      </c>
      <c r="L177" s="15"/>
    </row>
    <row r="178" spans="1:12" x14ac:dyDescent="0.25">
      <c r="A178" s="60"/>
      <c r="B178" s="66"/>
      <c r="C178" s="75"/>
      <c r="D178" s="66" t="str">
        <f t="shared" si="4"/>
        <v/>
      </c>
      <c r="E178" s="80"/>
      <c r="F178" s="64"/>
      <c r="G178" s="43"/>
      <c r="H178" s="241" t="str">
        <f>IF(CONCATENATE(A178,B178)="",IF(CONCATENATE(B178,C178,D178,E178,F178,G178)="","",ws5_EU_ID_MaterialName_blank),IF(ISERROR(MATCH(A178&amp;delimiter&amp;B178,tbWS_4[EU_ID_and_Material_Name],0)),ws5_matching_error_msg,(INDEX(tbWS_4[MaterialUsage],MATCH(A178&amp;delimiter&amp;B178,tbWS_4[EU_ID_and_Material_Name],0))-INDEX(tbWS_4[MaterialWaste],MATCH(A178&amp;delimiter&amp;B178,tbWS_4[EU_ID_and_Material_Name],0)))*$F178*(1-$E178)))</f>
        <v/>
      </c>
      <c r="I178" s="11" t="str">
        <f t="shared" si="5"/>
        <v/>
      </c>
      <c r="J178" s="159" t="str">
        <f>IF(C178="","",IF(ISNA(VLOOKUP(I178,$I$9:I177,1,FALSE)),MAX($J$9:J177)+1,0))</f>
        <v/>
      </c>
      <c r="K178" s="250">
        <f>_xlfn.XLOOKUP(C178,'DEQ TAC List'!$B$3:$B$609,'DEQ TAC List'!$I$3:$I$609,"")</f>
        <v>0</v>
      </c>
      <c r="L178" s="15"/>
    </row>
    <row r="179" spans="1:12" x14ac:dyDescent="0.25">
      <c r="A179" s="60"/>
      <c r="B179" s="66"/>
      <c r="C179" s="75"/>
      <c r="D179" s="66" t="str">
        <f t="shared" si="4"/>
        <v/>
      </c>
      <c r="E179" s="80"/>
      <c r="F179" s="64"/>
      <c r="G179" s="43"/>
      <c r="H179" s="241" t="str">
        <f>IF(CONCATENATE(A179,B179)="",IF(CONCATENATE(B179,C179,D179,E179,F179,G179)="","",ws5_EU_ID_MaterialName_blank),IF(ISERROR(MATCH(A179&amp;delimiter&amp;B179,tbWS_4[EU_ID_and_Material_Name],0)),ws5_matching_error_msg,(INDEX(tbWS_4[MaterialUsage],MATCH(A179&amp;delimiter&amp;B179,tbWS_4[EU_ID_and_Material_Name],0))-INDEX(tbWS_4[MaterialWaste],MATCH(A179&amp;delimiter&amp;B179,tbWS_4[EU_ID_and_Material_Name],0)))*$F179*(1-$E179)))</f>
        <v/>
      </c>
      <c r="I179" s="11" t="str">
        <f t="shared" si="5"/>
        <v/>
      </c>
      <c r="J179" s="159" t="str">
        <f>IF(C179="","",IF(ISNA(VLOOKUP(I179,$I$9:I178,1,FALSE)),MAX($J$9:J178)+1,0))</f>
        <v/>
      </c>
      <c r="K179" s="250">
        <f>_xlfn.XLOOKUP(C179,'DEQ TAC List'!$B$3:$B$609,'DEQ TAC List'!$I$3:$I$609,"")</f>
        <v>0</v>
      </c>
      <c r="L179" s="15"/>
    </row>
    <row r="180" spans="1:12" x14ac:dyDescent="0.25">
      <c r="A180" s="60"/>
      <c r="B180" s="66"/>
      <c r="C180" s="75"/>
      <c r="D180" s="66" t="str">
        <f t="shared" si="4"/>
        <v/>
      </c>
      <c r="E180" s="80"/>
      <c r="F180" s="64"/>
      <c r="G180" s="43"/>
      <c r="H180" s="241" t="str">
        <f>IF(CONCATENATE(A180,B180)="",IF(CONCATENATE(B180,C180,D180,E180,F180,G180)="","",ws5_EU_ID_MaterialName_blank),IF(ISERROR(MATCH(A180&amp;delimiter&amp;B180,tbWS_4[EU_ID_and_Material_Name],0)),ws5_matching_error_msg,(INDEX(tbWS_4[MaterialUsage],MATCH(A180&amp;delimiter&amp;B180,tbWS_4[EU_ID_and_Material_Name],0))-INDEX(tbWS_4[MaterialWaste],MATCH(A180&amp;delimiter&amp;B180,tbWS_4[EU_ID_and_Material_Name],0)))*$F180*(1-$E180)))</f>
        <v/>
      </c>
      <c r="I180" s="11" t="str">
        <f t="shared" si="5"/>
        <v/>
      </c>
      <c r="J180" s="159" t="str">
        <f>IF(C180="","",IF(ISNA(VLOOKUP(I180,$I$9:I179,1,FALSE)),MAX($J$9:J179)+1,0))</f>
        <v/>
      </c>
      <c r="K180" s="250">
        <f>_xlfn.XLOOKUP(C180,'DEQ TAC List'!$B$3:$B$609,'DEQ TAC List'!$I$3:$I$609,"")</f>
        <v>0</v>
      </c>
      <c r="L180" s="15"/>
    </row>
    <row r="181" spans="1:12" x14ac:dyDescent="0.25">
      <c r="A181" s="60"/>
      <c r="B181" s="66"/>
      <c r="C181" s="75"/>
      <c r="D181" s="66" t="str">
        <f t="shared" si="4"/>
        <v/>
      </c>
      <c r="E181" s="80"/>
      <c r="F181" s="64"/>
      <c r="G181" s="43"/>
      <c r="H181" s="241" t="str">
        <f>IF(CONCATENATE(A181,B181)="",IF(CONCATENATE(B181,C181,D181,E181,F181,G181)="","",ws5_EU_ID_MaterialName_blank),IF(ISERROR(MATCH(A181&amp;delimiter&amp;B181,tbWS_4[EU_ID_and_Material_Name],0)),ws5_matching_error_msg,(INDEX(tbWS_4[MaterialUsage],MATCH(A181&amp;delimiter&amp;B181,tbWS_4[EU_ID_and_Material_Name],0))-INDEX(tbWS_4[MaterialWaste],MATCH(A181&amp;delimiter&amp;B181,tbWS_4[EU_ID_and_Material_Name],0)))*$F181*(1-$E181)))</f>
        <v/>
      </c>
      <c r="I181" s="11" t="str">
        <f t="shared" si="5"/>
        <v/>
      </c>
      <c r="J181" s="159" t="str">
        <f>IF(C181="","",IF(ISNA(VLOOKUP(I181,$I$9:I180,1,FALSE)),MAX($J$9:J180)+1,0))</f>
        <v/>
      </c>
      <c r="K181" s="250">
        <f>_xlfn.XLOOKUP(C181,'DEQ TAC List'!$B$3:$B$609,'DEQ TAC List'!$I$3:$I$609,"")</f>
        <v>0</v>
      </c>
      <c r="L181" s="15"/>
    </row>
    <row r="182" spans="1:12" x14ac:dyDescent="0.25">
      <c r="A182" s="60"/>
      <c r="B182" s="66"/>
      <c r="C182" s="75"/>
      <c r="D182" s="66" t="str">
        <f t="shared" si="4"/>
        <v/>
      </c>
      <c r="E182" s="80"/>
      <c r="F182" s="64"/>
      <c r="G182" s="43"/>
      <c r="H182" s="241" t="str">
        <f>IF(CONCATENATE(A182,B182)="",IF(CONCATENATE(B182,C182,D182,E182,F182,G182)="","",ws5_EU_ID_MaterialName_blank),IF(ISERROR(MATCH(A182&amp;delimiter&amp;B182,tbWS_4[EU_ID_and_Material_Name],0)),ws5_matching_error_msg,(INDEX(tbWS_4[MaterialUsage],MATCH(A182&amp;delimiter&amp;B182,tbWS_4[EU_ID_and_Material_Name],0))-INDEX(tbWS_4[MaterialWaste],MATCH(A182&amp;delimiter&amp;B182,tbWS_4[EU_ID_and_Material_Name],0)))*$F182*(1-$E182)))</f>
        <v/>
      </c>
      <c r="I182" s="11" t="str">
        <f t="shared" si="5"/>
        <v/>
      </c>
      <c r="J182" s="159" t="str">
        <f>IF(C182="","",IF(ISNA(VLOOKUP(I182,$I$9:I181,1,FALSE)),MAX($J$9:J181)+1,0))</f>
        <v/>
      </c>
      <c r="K182" s="250">
        <f>_xlfn.XLOOKUP(C182,'DEQ TAC List'!$B$3:$B$609,'DEQ TAC List'!$I$3:$I$609,"")</f>
        <v>0</v>
      </c>
      <c r="L182" s="15"/>
    </row>
    <row r="183" spans="1:12" x14ac:dyDescent="0.25">
      <c r="A183" s="60"/>
      <c r="B183" s="66"/>
      <c r="C183" s="75"/>
      <c r="D183" s="66" t="str">
        <f t="shared" si="4"/>
        <v/>
      </c>
      <c r="E183" s="80"/>
      <c r="F183" s="64"/>
      <c r="G183" s="43"/>
      <c r="H183" s="241" t="str">
        <f>IF(CONCATENATE(A183,B183)="",IF(CONCATENATE(B183,C183,D183,E183,F183,G183)="","",ws5_EU_ID_MaterialName_blank),IF(ISERROR(MATCH(A183&amp;delimiter&amp;B183,tbWS_4[EU_ID_and_Material_Name],0)),ws5_matching_error_msg,(INDEX(tbWS_4[MaterialUsage],MATCH(A183&amp;delimiter&amp;B183,tbWS_4[EU_ID_and_Material_Name],0))-INDEX(tbWS_4[MaterialWaste],MATCH(A183&amp;delimiter&amp;B183,tbWS_4[EU_ID_and_Material_Name],0)))*$F183*(1-$E183)))</f>
        <v/>
      </c>
      <c r="I183" s="11" t="str">
        <f t="shared" si="5"/>
        <v/>
      </c>
      <c r="J183" s="159" t="str">
        <f>IF(C183="","",IF(ISNA(VLOOKUP(I183,$I$9:I182,1,FALSE)),MAX($J$9:J182)+1,0))</f>
        <v/>
      </c>
      <c r="K183" s="250">
        <f>_xlfn.XLOOKUP(C183,'DEQ TAC List'!$B$3:$B$609,'DEQ TAC List'!$I$3:$I$609,"")</f>
        <v>0</v>
      </c>
      <c r="L183" s="15"/>
    </row>
    <row r="184" spans="1:12" x14ac:dyDescent="0.25">
      <c r="A184" s="60"/>
      <c r="B184" s="66"/>
      <c r="C184" s="75"/>
      <c r="D184" s="66" t="str">
        <f t="shared" si="4"/>
        <v/>
      </c>
      <c r="E184" s="80"/>
      <c r="F184" s="64"/>
      <c r="G184" s="43"/>
      <c r="H184" s="241" t="str">
        <f>IF(CONCATENATE(A184,B184)="",IF(CONCATENATE(B184,C184,D184,E184,F184,G184)="","",ws5_EU_ID_MaterialName_blank),IF(ISERROR(MATCH(A184&amp;delimiter&amp;B184,tbWS_4[EU_ID_and_Material_Name],0)),ws5_matching_error_msg,(INDEX(tbWS_4[MaterialUsage],MATCH(A184&amp;delimiter&amp;B184,tbWS_4[EU_ID_and_Material_Name],0))-INDEX(tbWS_4[MaterialWaste],MATCH(A184&amp;delimiter&amp;B184,tbWS_4[EU_ID_and_Material_Name],0)))*$F184*(1-$E184)))</f>
        <v/>
      </c>
      <c r="I184" s="11" t="str">
        <f t="shared" si="5"/>
        <v/>
      </c>
      <c r="J184" s="159" t="str">
        <f>IF(C184="","",IF(ISNA(VLOOKUP(I184,$I$9:I183,1,FALSE)),MAX($J$9:J183)+1,0))</f>
        <v/>
      </c>
      <c r="K184" s="250">
        <f>_xlfn.XLOOKUP(C184,'DEQ TAC List'!$B$3:$B$609,'DEQ TAC List'!$I$3:$I$609,"")</f>
        <v>0</v>
      </c>
      <c r="L184" s="15"/>
    </row>
    <row r="185" spans="1:12" x14ac:dyDescent="0.25">
      <c r="A185" s="60"/>
      <c r="B185" s="66"/>
      <c r="C185" s="75"/>
      <c r="D185" s="66" t="str">
        <f t="shared" si="4"/>
        <v/>
      </c>
      <c r="E185" s="80"/>
      <c r="F185" s="64"/>
      <c r="G185" s="43"/>
      <c r="H185" s="241" t="str">
        <f>IF(CONCATENATE(A185,B185)="",IF(CONCATENATE(B185,C185,D185,E185,F185,G185)="","",ws5_EU_ID_MaterialName_blank),IF(ISERROR(MATCH(A185&amp;delimiter&amp;B185,tbWS_4[EU_ID_and_Material_Name],0)),ws5_matching_error_msg,(INDEX(tbWS_4[MaterialUsage],MATCH(A185&amp;delimiter&amp;B185,tbWS_4[EU_ID_and_Material_Name],0))-INDEX(tbWS_4[MaterialWaste],MATCH(A185&amp;delimiter&amp;B185,tbWS_4[EU_ID_and_Material_Name],0)))*$F185*(1-$E185)))</f>
        <v/>
      </c>
      <c r="I185" s="11" t="str">
        <f t="shared" si="5"/>
        <v/>
      </c>
      <c r="J185" s="159" t="str">
        <f>IF(C185="","",IF(ISNA(VLOOKUP(I185,$I$9:I184,1,FALSE)),MAX($J$9:J184)+1,0))</f>
        <v/>
      </c>
      <c r="K185" s="250">
        <f>_xlfn.XLOOKUP(C185,'DEQ TAC List'!$B$3:$B$609,'DEQ TAC List'!$I$3:$I$609,"")</f>
        <v>0</v>
      </c>
      <c r="L185" s="15"/>
    </row>
    <row r="186" spans="1:12" x14ac:dyDescent="0.25">
      <c r="A186" s="60"/>
      <c r="B186" s="66"/>
      <c r="C186" s="75"/>
      <c r="D186" s="66" t="str">
        <f t="shared" si="4"/>
        <v/>
      </c>
      <c r="E186" s="80"/>
      <c r="F186" s="64"/>
      <c r="G186" s="43"/>
      <c r="H186" s="241" t="str">
        <f>IF(CONCATENATE(A186,B186)="",IF(CONCATENATE(B186,C186,D186,E186,F186,G186)="","",ws5_EU_ID_MaterialName_blank),IF(ISERROR(MATCH(A186&amp;delimiter&amp;B186,tbWS_4[EU_ID_and_Material_Name],0)),ws5_matching_error_msg,(INDEX(tbWS_4[MaterialUsage],MATCH(A186&amp;delimiter&amp;B186,tbWS_4[EU_ID_and_Material_Name],0))-INDEX(tbWS_4[MaterialWaste],MATCH(A186&amp;delimiter&amp;B186,tbWS_4[EU_ID_and_Material_Name],0)))*$F186*(1-$E186)))</f>
        <v/>
      </c>
      <c r="I186" s="11" t="str">
        <f t="shared" si="5"/>
        <v/>
      </c>
      <c r="J186" s="159" t="str">
        <f>IF(C186="","",IF(ISNA(VLOOKUP(I186,$I$9:I185,1,FALSE)),MAX($J$9:J185)+1,0))</f>
        <v/>
      </c>
      <c r="K186" s="250">
        <f>_xlfn.XLOOKUP(C186,'DEQ TAC List'!$B$3:$B$609,'DEQ TAC List'!$I$3:$I$609,"")</f>
        <v>0</v>
      </c>
      <c r="L186" s="15"/>
    </row>
    <row r="187" spans="1:12" x14ac:dyDescent="0.25">
      <c r="A187" s="60"/>
      <c r="B187" s="66"/>
      <c r="C187" s="75"/>
      <c r="D187" s="66" t="str">
        <f t="shared" si="4"/>
        <v/>
      </c>
      <c r="E187" s="80"/>
      <c r="F187" s="64"/>
      <c r="G187" s="43"/>
      <c r="H187" s="241" t="str">
        <f>IF(CONCATENATE(A187,B187)="",IF(CONCATENATE(B187,C187,D187,E187,F187,G187)="","",ws5_EU_ID_MaterialName_blank),IF(ISERROR(MATCH(A187&amp;delimiter&amp;B187,tbWS_4[EU_ID_and_Material_Name],0)),ws5_matching_error_msg,(INDEX(tbWS_4[MaterialUsage],MATCH(A187&amp;delimiter&amp;B187,tbWS_4[EU_ID_and_Material_Name],0))-INDEX(tbWS_4[MaterialWaste],MATCH(A187&amp;delimiter&amp;B187,tbWS_4[EU_ID_and_Material_Name],0)))*$F187*(1-$E187)))</f>
        <v/>
      </c>
      <c r="I187" s="11" t="str">
        <f t="shared" si="5"/>
        <v/>
      </c>
      <c r="J187" s="159" t="str">
        <f>IF(C187="","",IF(ISNA(VLOOKUP(I187,$I$9:I186,1,FALSE)),MAX($J$9:J186)+1,0))</f>
        <v/>
      </c>
      <c r="K187" s="250">
        <f>_xlfn.XLOOKUP(C187,'DEQ TAC List'!$B$3:$B$609,'DEQ TAC List'!$I$3:$I$609,"")</f>
        <v>0</v>
      </c>
      <c r="L187" s="15"/>
    </row>
    <row r="188" spans="1:12" x14ac:dyDescent="0.25">
      <c r="A188" s="60"/>
      <c r="B188" s="66"/>
      <c r="C188" s="75"/>
      <c r="D188" s="66" t="str">
        <f t="shared" si="4"/>
        <v/>
      </c>
      <c r="E188" s="80"/>
      <c r="F188" s="64"/>
      <c r="G188" s="43"/>
      <c r="H188" s="241" t="str">
        <f>IF(CONCATENATE(A188,B188)="",IF(CONCATENATE(B188,C188,D188,E188,F188,G188)="","",ws5_EU_ID_MaterialName_blank),IF(ISERROR(MATCH(A188&amp;delimiter&amp;B188,tbWS_4[EU_ID_and_Material_Name],0)),ws5_matching_error_msg,(INDEX(tbWS_4[MaterialUsage],MATCH(A188&amp;delimiter&amp;B188,tbWS_4[EU_ID_and_Material_Name],0))-INDEX(tbWS_4[MaterialWaste],MATCH(A188&amp;delimiter&amp;B188,tbWS_4[EU_ID_and_Material_Name],0)))*$F188*(1-$E188)))</f>
        <v/>
      </c>
      <c r="I188" s="11" t="str">
        <f t="shared" si="5"/>
        <v/>
      </c>
      <c r="J188" s="159" t="str">
        <f>IF(C188="","",IF(ISNA(VLOOKUP(I188,$I$9:I187,1,FALSE)),MAX($J$9:J187)+1,0))</f>
        <v/>
      </c>
      <c r="K188" s="250">
        <f>_xlfn.XLOOKUP(C188,'DEQ TAC List'!$B$3:$B$609,'DEQ TAC List'!$I$3:$I$609,"")</f>
        <v>0</v>
      </c>
      <c r="L188" s="15"/>
    </row>
    <row r="189" spans="1:12" x14ac:dyDescent="0.25">
      <c r="A189" s="60"/>
      <c r="B189" s="66"/>
      <c r="C189" s="75"/>
      <c r="D189" s="66" t="str">
        <f t="shared" si="4"/>
        <v/>
      </c>
      <c r="E189" s="80"/>
      <c r="F189" s="64"/>
      <c r="G189" s="43"/>
      <c r="H189" s="241" t="str">
        <f>IF(CONCATENATE(A189,B189)="",IF(CONCATENATE(B189,C189,D189,E189,F189,G189)="","",ws5_EU_ID_MaterialName_blank),IF(ISERROR(MATCH(A189&amp;delimiter&amp;B189,tbWS_4[EU_ID_and_Material_Name],0)),ws5_matching_error_msg,(INDEX(tbWS_4[MaterialUsage],MATCH(A189&amp;delimiter&amp;B189,tbWS_4[EU_ID_and_Material_Name],0))-INDEX(tbWS_4[MaterialWaste],MATCH(A189&amp;delimiter&amp;B189,tbWS_4[EU_ID_and_Material_Name],0)))*$F189*(1-$E189)))</f>
        <v/>
      </c>
      <c r="I189" s="11" t="str">
        <f t="shared" si="5"/>
        <v/>
      </c>
      <c r="J189" s="159" t="str">
        <f>IF(C189="","",IF(ISNA(VLOOKUP(I189,$I$9:I188,1,FALSE)),MAX($J$9:J188)+1,0))</f>
        <v/>
      </c>
      <c r="K189" s="250">
        <f>_xlfn.XLOOKUP(C189,'DEQ TAC List'!$B$3:$B$609,'DEQ TAC List'!$I$3:$I$609,"")</f>
        <v>0</v>
      </c>
      <c r="L189" s="15"/>
    </row>
    <row r="190" spans="1:12" x14ac:dyDescent="0.25">
      <c r="A190" s="60"/>
      <c r="B190" s="66"/>
      <c r="C190" s="75"/>
      <c r="D190" s="66" t="str">
        <f t="shared" si="4"/>
        <v/>
      </c>
      <c r="E190" s="80"/>
      <c r="F190" s="64"/>
      <c r="G190" s="43"/>
      <c r="H190" s="241" t="str">
        <f>IF(CONCATENATE(A190,B190)="",IF(CONCATENATE(B190,C190,D190,E190,F190,G190)="","",ws5_EU_ID_MaterialName_blank),IF(ISERROR(MATCH(A190&amp;delimiter&amp;B190,tbWS_4[EU_ID_and_Material_Name],0)),ws5_matching_error_msg,(INDEX(tbWS_4[MaterialUsage],MATCH(A190&amp;delimiter&amp;B190,tbWS_4[EU_ID_and_Material_Name],0))-INDEX(tbWS_4[MaterialWaste],MATCH(A190&amp;delimiter&amp;B190,tbWS_4[EU_ID_and_Material_Name],0)))*$F190*(1-$E190)))</f>
        <v/>
      </c>
      <c r="I190" s="11" t="str">
        <f t="shared" si="5"/>
        <v/>
      </c>
      <c r="J190" s="159" t="str">
        <f>IF(C190="","",IF(ISNA(VLOOKUP(I190,$I$9:I189,1,FALSE)),MAX($J$9:J189)+1,0))</f>
        <v/>
      </c>
      <c r="K190" s="250">
        <f>_xlfn.XLOOKUP(C190,'DEQ TAC List'!$B$3:$B$609,'DEQ TAC List'!$I$3:$I$609,"")</f>
        <v>0</v>
      </c>
      <c r="L190" s="15"/>
    </row>
    <row r="191" spans="1:12" x14ac:dyDescent="0.25">
      <c r="A191" s="60"/>
      <c r="B191" s="66"/>
      <c r="C191" s="75"/>
      <c r="D191" s="66" t="str">
        <f t="shared" si="4"/>
        <v/>
      </c>
      <c r="E191" s="80"/>
      <c r="F191" s="64"/>
      <c r="G191" s="43"/>
      <c r="H191" s="241" t="str">
        <f>IF(CONCATENATE(A191,B191)="",IF(CONCATENATE(B191,C191,D191,E191,F191,G191)="","",ws5_EU_ID_MaterialName_blank),IF(ISERROR(MATCH(A191&amp;delimiter&amp;B191,tbWS_4[EU_ID_and_Material_Name],0)),ws5_matching_error_msg,(INDEX(tbWS_4[MaterialUsage],MATCH(A191&amp;delimiter&amp;B191,tbWS_4[EU_ID_and_Material_Name],0))-INDEX(tbWS_4[MaterialWaste],MATCH(A191&amp;delimiter&amp;B191,tbWS_4[EU_ID_and_Material_Name],0)))*$F191*(1-$E191)))</f>
        <v/>
      </c>
      <c r="I191" s="11" t="str">
        <f t="shared" si="5"/>
        <v/>
      </c>
      <c r="J191" s="159" t="str">
        <f>IF(C191="","",IF(ISNA(VLOOKUP(I191,$I$9:I190,1,FALSE)),MAX($J$9:J190)+1,0))</f>
        <v/>
      </c>
      <c r="K191" s="250">
        <f>_xlfn.XLOOKUP(C191,'DEQ TAC List'!$B$3:$B$609,'DEQ TAC List'!$I$3:$I$609,"")</f>
        <v>0</v>
      </c>
      <c r="L191" s="15"/>
    </row>
    <row r="192" spans="1:12" x14ac:dyDescent="0.25">
      <c r="A192" s="60"/>
      <c r="B192" s="66"/>
      <c r="C192" s="75"/>
      <c r="D192" s="66" t="str">
        <f t="shared" si="4"/>
        <v/>
      </c>
      <c r="E192" s="80"/>
      <c r="F192" s="64"/>
      <c r="G192" s="43"/>
      <c r="H192" s="241" t="str">
        <f>IF(CONCATENATE(A192,B192)="",IF(CONCATENATE(B192,C192,D192,E192,F192,G192)="","",ws5_EU_ID_MaterialName_blank),IF(ISERROR(MATCH(A192&amp;delimiter&amp;B192,tbWS_4[EU_ID_and_Material_Name],0)),ws5_matching_error_msg,(INDEX(tbWS_4[MaterialUsage],MATCH(A192&amp;delimiter&amp;B192,tbWS_4[EU_ID_and_Material_Name],0))-INDEX(tbWS_4[MaterialWaste],MATCH(A192&amp;delimiter&amp;B192,tbWS_4[EU_ID_and_Material_Name],0)))*$F192*(1-$E192)))</f>
        <v/>
      </c>
      <c r="I192" s="11" t="str">
        <f t="shared" si="5"/>
        <v/>
      </c>
      <c r="J192" s="159" t="str">
        <f>IF(C192="","",IF(ISNA(VLOOKUP(I192,$I$9:I191,1,FALSE)),MAX($J$9:J191)+1,0))</f>
        <v/>
      </c>
      <c r="K192" s="250">
        <f>_xlfn.XLOOKUP(C192,'DEQ TAC List'!$B$3:$B$609,'DEQ TAC List'!$I$3:$I$609,"")</f>
        <v>0</v>
      </c>
      <c r="L192" s="15"/>
    </row>
    <row r="193" spans="1:12" x14ac:dyDescent="0.25">
      <c r="A193" s="60"/>
      <c r="B193" s="66"/>
      <c r="C193" s="75"/>
      <c r="D193" s="66" t="str">
        <f t="shared" si="4"/>
        <v/>
      </c>
      <c r="E193" s="80"/>
      <c r="F193" s="64"/>
      <c r="G193" s="43"/>
      <c r="H193" s="241" t="str">
        <f>IF(CONCATENATE(A193,B193)="",IF(CONCATENATE(B193,C193,D193,E193,F193,G193)="","",ws5_EU_ID_MaterialName_blank),IF(ISERROR(MATCH(A193&amp;delimiter&amp;B193,tbWS_4[EU_ID_and_Material_Name],0)),ws5_matching_error_msg,(INDEX(tbWS_4[MaterialUsage],MATCH(A193&amp;delimiter&amp;B193,tbWS_4[EU_ID_and_Material_Name],0))-INDEX(tbWS_4[MaterialWaste],MATCH(A193&amp;delimiter&amp;B193,tbWS_4[EU_ID_and_Material_Name],0)))*$F193*(1-$E193)))</f>
        <v/>
      </c>
      <c r="I193" s="11" t="str">
        <f t="shared" si="5"/>
        <v/>
      </c>
      <c r="J193" s="159" t="str">
        <f>IF(C193="","",IF(ISNA(VLOOKUP(I193,$I$9:I192,1,FALSE)),MAX($J$9:J192)+1,0))</f>
        <v/>
      </c>
      <c r="K193" s="250">
        <f>_xlfn.XLOOKUP(C193,'DEQ TAC List'!$B$3:$B$609,'DEQ TAC List'!$I$3:$I$609,"")</f>
        <v>0</v>
      </c>
      <c r="L193" s="15"/>
    </row>
    <row r="194" spans="1:12" x14ac:dyDescent="0.25">
      <c r="A194" s="60"/>
      <c r="B194" s="66"/>
      <c r="C194" s="75"/>
      <c r="D194" s="66" t="str">
        <f t="shared" si="4"/>
        <v/>
      </c>
      <c r="E194" s="80"/>
      <c r="F194" s="64"/>
      <c r="G194" s="43"/>
      <c r="H194" s="241" t="str">
        <f>IF(CONCATENATE(A194,B194)="",IF(CONCATENATE(B194,C194,D194,E194,F194,G194)="","",ws5_EU_ID_MaterialName_blank),IF(ISERROR(MATCH(A194&amp;delimiter&amp;B194,tbWS_4[EU_ID_and_Material_Name],0)),ws5_matching_error_msg,(INDEX(tbWS_4[MaterialUsage],MATCH(A194&amp;delimiter&amp;B194,tbWS_4[EU_ID_and_Material_Name],0))-INDEX(tbWS_4[MaterialWaste],MATCH(A194&amp;delimiter&amp;B194,tbWS_4[EU_ID_and_Material_Name],0)))*$F194*(1-$E194)))</f>
        <v/>
      </c>
      <c r="I194" s="11" t="str">
        <f t="shared" si="5"/>
        <v/>
      </c>
      <c r="J194" s="159" t="str">
        <f>IF(C194="","",IF(ISNA(VLOOKUP(I194,$I$9:I193,1,FALSE)),MAX($J$9:J193)+1,0))</f>
        <v/>
      </c>
      <c r="K194" s="250">
        <f>_xlfn.XLOOKUP(C194,'DEQ TAC List'!$B$3:$B$609,'DEQ TAC List'!$I$3:$I$609,"")</f>
        <v>0</v>
      </c>
      <c r="L194" s="15"/>
    </row>
    <row r="195" spans="1:12" x14ac:dyDescent="0.25">
      <c r="A195" s="60"/>
      <c r="B195" s="66"/>
      <c r="C195" s="75"/>
      <c r="D195" s="66" t="str">
        <f t="shared" si="4"/>
        <v/>
      </c>
      <c r="E195" s="80"/>
      <c r="F195" s="64"/>
      <c r="G195" s="43"/>
      <c r="H195" s="241" t="str">
        <f>IF(CONCATENATE(A195,B195)="",IF(CONCATENATE(B195,C195,D195,E195,F195,G195)="","",ws5_EU_ID_MaterialName_blank),IF(ISERROR(MATCH(A195&amp;delimiter&amp;B195,tbWS_4[EU_ID_and_Material_Name],0)),ws5_matching_error_msg,(INDEX(tbWS_4[MaterialUsage],MATCH(A195&amp;delimiter&amp;B195,tbWS_4[EU_ID_and_Material_Name],0))-INDEX(tbWS_4[MaterialWaste],MATCH(A195&amp;delimiter&amp;B195,tbWS_4[EU_ID_and_Material_Name],0)))*$F195*(1-$E195)))</f>
        <v/>
      </c>
      <c r="I195" s="11" t="str">
        <f t="shared" si="5"/>
        <v/>
      </c>
      <c r="J195" s="159" t="str">
        <f>IF(C195="","",IF(ISNA(VLOOKUP(I195,$I$9:I194,1,FALSE)),MAX($J$9:J194)+1,0))</f>
        <v/>
      </c>
      <c r="K195" s="250">
        <f>_xlfn.XLOOKUP(C195,'DEQ TAC List'!$B$3:$B$609,'DEQ TAC List'!$I$3:$I$609,"")</f>
        <v>0</v>
      </c>
      <c r="L195" s="15"/>
    </row>
    <row r="196" spans="1:12" x14ac:dyDescent="0.25">
      <c r="A196" s="60"/>
      <c r="B196" s="66"/>
      <c r="C196" s="75"/>
      <c r="D196" s="66" t="str">
        <f t="shared" si="4"/>
        <v/>
      </c>
      <c r="E196" s="80"/>
      <c r="F196" s="64"/>
      <c r="G196" s="43"/>
      <c r="H196" s="241" t="str">
        <f>IF(CONCATENATE(A196,B196)="",IF(CONCATENATE(B196,C196,D196,E196,F196,G196)="","",ws5_EU_ID_MaterialName_blank),IF(ISERROR(MATCH(A196&amp;delimiter&amp;B196,tbWS_4[EU_ID_and_Material_Name],0)),ws5_matching_error_msg,(INDEX(tbWS_4[MaterialUsage],MATCH(A196&amp;delimiter&amp;B196,tbWS_4[EU_ID_and_Material_Name],0))-INDEX(tbWS_4[MaterialWaste],MATCH(A196&amp;delimiter&amp;B196,tbWS_4[EU_ID_and_Material_Name],0)))*$F196*(1-$E196)))</f>
        <v/>
      </c>
      <c r="I196" s="11" t="str">
        <f t="shared" si="5"/>
        <v/>
      </c>
      <c r="J196" s="159" t="str">
        <f>IF(C196="","",IF(ISNA(VLOOKUP(I196,$I$9:I195,1,FALSE)),MAX($J$9:J195)+1,0))</f>
        <v/>
      </c>
      <c r="K196" s="250">
        <f>_xlfn.XLOOKUP(C196,'DEQ TAC List'!$B$3:$B$609,'DEQ TAC List'!$I$3:$I$609,"")</f>
        <v>0</v>
      </c>
      <c r="L196" s="15"/>
    </row>
    <row r="197" spans="1:12" x14ac:dyDescent="0.25">
      <c r="A197" s="60"/>
      <c r="B197" s="66"/>
      <c r="C197" s="75"/>
      <c r="D197" s="66" t="str">
        <f t="shared" si="4"/>
        <v/>
      </c>
      <c r="E197" s="80"/>
      <c r="F197" s="64"/>
      <c r="G197" s="43"/>
      <c r="H197" s="241" t="str">
        <f>IF(CONCATENATE(A197,B197)="",IF(CONCATENATE(B197,C197,D197,E197,F197,G197)="","",ws5_EU_ID_MaterialName_blank),IF(ISERROR(MATCH(A197&amp;delimiter&amp;B197,tbWS_4[EU_ID_and_Material_Name],0)),ws5_matching_error_msg,(INDEX(tbWS_4[MaterialUsage],MATCH(A197&amp;delimiter&amp;B197,tbWS_4[EU_ID_and_Material_Name],0))-INDEX(tbWS_4[MaterialWaste],MATCH(A197&amp;delimiter&amp;B197,tbWS_4[EU_ID_and_Material_Name],0)))*$F197*(1-$E197)))</f>
        <v/>
      </c>
      <c r="I197" s="11" t="str">
        <f t="shared" si="5"/>
        <v/>
      </c>
      <c r="J197" s="159" t="str">
        <f>IF(C197="","",IF(ISNA(VLOOKUP(I197,$I$9:I196,1,FALSE)),MAX($J$9:J196)+1,0))</f>
        <v/>
      </c>
      <c r="K197" s="250">
        <f>_xlfn.XLOOKUP(C197,'DEQ TAC List'!$B$3:$B$609,'DEQ TAC List'!$I$3:$I$609,"")</f>
        <v>0</v>
      </c>
      <c r="L197" s="15"/>
    </row>
    <row r="198" spans="1:12" x14ac:dyDescent="0.25">
      <c r="A198" s="60"/>
      <c r="B198" s="66"/>
      <c r="C198" s="75"/>
      <c r="D198" s="66" t="str">
        <f t="shared" si="4"/>
        <v/>
      </c>
      <c r="E198" s="80"/>
      <c r="F198" s="64"/>
      <c r="G198" s="43"/>
      <c r="H198" s="241" t="str">
        <f>IF(CONCATENATE(A198,B198)="",IF(CONCATENATE(B198,C198,D198,E198,F198,G198)="","",ws5_EU_ID_MaterialName_blank),IF(ISERROR(MATCH(A198&amp;delimiter&amp;B198,tbWS_4[EU_ID_and_Material_Name],0)),ws5_matching_error_msg,(INDEX(tbWS_4[MaterialUsage],MATCH(A198&amp;delimiter&amp;B198,tbWS_4[EU_ID_and_Material_Name],0))-INDEX(tbWS_4[MaterialWaste],MATCH(A198&amp;delimiter&amp;B198,tbWS_4[EU_ID_and_Material_Name],0)))*$F198*(1-$E198)))</f>
        <v/>
      </c>
      <c r="I198" s="11" t="str">
        <f t="shared" si="5"/>
        <v/>
      </c>
      <c r="J198" s="159" t="str">
        <f>IF(C198="","",IF(ISNA(VLOOKUP(I198,$I$9:I197,1,FALSE)),MAX($J$9:J197)+1,0))</f>
        <v/>
      </c>
      <c r="K198" s="250">
        <f>_xlfn.XLOOKUP(C198,'DEQ TAC List'!$B$3:$B$609,'DEQ TAC List'!$I$3:$I$609,"")</f>
        <v>0</v>
      </c>
      <c r="L198" s="15"/>
    </row>
    <row r="199" spans="1:12" x14ac:dyDescent="0.25">
      <c r="A199" s="60"/>
      <c r="B199" s="66"/>
      <c r="C199" s="75"/>
      <c r="D199" s="66" t="str">
        <f t="shared" si="4"/>
        <v/>
      </c>
      <c r="E199" s="80"/>
      <c r="F199" s="64"/>
      <c r="G199" s="43"/>
      <c r="H199" s="241" t="str">
        <f>IF(CONCATENATE(A199,B199)="",IF(CONCATENATE(B199,C199,D199,E199,F199,G199)="","",ws5_EU_ID_MaterialName_blank),IF(ISERROR(MATCH(A199&amp;delimiter&amp;B199,tbWS_4[EU_ID_and_Material_Name],0)),ws5_matching_error_msg,(INDEX(tbWS_4[MaterialUsage],MATCH(A199&amp;delimiter&amp;B199,tbWS_4[EU_ID_and_Material_Name],0))-INDEX(tbWS_4[MaterialWaste],MATCH(A199&amp;delimiter&amp;B199,tbWS_4[EU_ID_and_Material_Name],0)))*$F199*(1-$E199)))</f>
        <v/>
      </c>
      <c r="I199" s="11" t="str">
        <f t="shared" si="5"/>
        <v/>
      </c>
      <c r="J199" s="159" t="str">
        <f>IF(C199="","",IF(ISNA(VLOOKUP(I199,$I$9:I198,1,FALSE)),MAX($J$9:J198)+1,0))</f>
        <v/>
      </c>
      <c r="K199" s="250">
        <f>_xlfn.XLOOKUP(C199,'DEQ TAC List'!$B$3:$B$609,'DEQ TAC List'!$I$3:$I$609,"")</f>
        <v>0</v>
      </c>
      <c r="L199" s="15"/>
    </row>
    <row r="200" spans="1:12" x14ac:dyDescent="0.25">
      <c r="A200" s="60"/>
      <c r="B200" s="66"/>
      <c r="C200" s="75"/>
      <c r="D200" s="66" t="str">
        <f t="shared" si="4"/>
        <v/>
      </c>
      <c r="E200" s="80"/>
      <c r="F200" s="64"/>
      <c r="G200" s="43"/>
      <c r="H200" s="241" t="str">
        <f>IF(CONCATENATE(A200,B200)="",IF(CONCATENATE(B200,C200,D200,E200,F200,G200)="","",ws5_EU_ID_MaterialName_blank),IF(ISERROR(MATCH(A200&amp;delimiter&amp;B200,tbWS_4[EU_ID_and_Material_Name],0)),ws5_matching_error_msg,(INDEX(tbWS_4[MaterialUsage],MATCH(A200&amp;delimiter&amp;B200,tbWS_4[EU_ID_and_Material_Name],0))-INDEX(tbWS_4[MaterialWaste],MATCH(A200&amp;delimiter&amp;B200,tbWS_4[EU_ID_and_Material_Name],0)))*$F200*(1-$E200)))</f>
        <v/>
      </c>
      <c r="I200" s="11" t="str">
        <f t="shared" si="5"/>
        <v/>
      </c>
      <c r="J200" s="159" t="str">
        <f>IF(C200="","",IF(ISNA(VLOOKUP(I200,$I$9:I199,1,FALSE)),MAX($J$9:J199)+1,0))</f>
        <v/>
      </c>
      <c r="K200" s="250">
        <f>_xlfn.XLOOKUP(C200,'DEQ TAC List'!$B$3:$B$609,'DEQ TAC List'!$I$3:$I$609,"")</f>
        <v>0</v>
      </c>
      <c r="L200" s="15"/>
    </row>
    <row r="201" spans="1:12" x14ac:dyDescent="0.25">
      <c r="A201" s="60"/>
      <c r="B201" s="66"/>
      <c r="C201" s="75"/>
      <c r="D201" s="66" t="str">
        <f t="shared" ref="D201:D264" si="6">IFERROR(INDEX(chemical_names,MATCH(TEXT(C201,"0"),CAS_numbers,0)),"")</f>
        <v/>
      </c>
      <c r="E201" s="80"/>
      <c r="F201" s="64"/>
      <c r="G201" s="43"/>
      <c r="H201" s="241" t="str">
        <f>IF(CONCATENATE(A201,B201)="",IF(CONCATENATE(B201,C201,D201,E201,F201,G201)="","",ws5_EU_ID_MaterialName_blank),IF(ISERROR(MATCH(A201&amp;delimiter&amp;B201,tbWS_4[EU_ID_and_Material_Name],0)),ws5_matching_error_msg,(INDEX(tbWS_4[MaterialUsage],MATCH(A201&amp;delimiter&amp;B201,tbWS_4[EU_ID_and_Material_Name],0))-INDEX(tbWS_4[MaterialWaste],MATCH(A201&amp;delimiter&amp;B201,tbWS_4[EU_ID_and_Material_Name],0)))*$F201*(1-$E201)))</f>
        <v/>
      </c>
      <c r="I201" s="11" t="str">
        <f t="shared" ref="I201:I264" si="7">IF(AND(C201="",D201=""),"",IFERROR(IF(OR(C201="",C201="No CAS"),INDEX(sequence_IDs,MATCH(D201,chemical_names,0)),INDEX(sequence_IDs,MATCH(C201,CAS_numbers,0))),"?"))</f>
        <v/>
      </c>
      <c r="J201" s="159" t="str">
        <f>IF(C201="","",IF(ISNA(VLOOKUP(I201,$I$9:I200,1,FALSE)),MAX($J$9:J200)+1,0))</f>
        <v/>
      </c>
      <c r="K201" s="250">
        <f>_xlfn.XLOOKUP(C201,'DEQ TAC List'!$B$3:$B$609,'DEQ TAC List'!$I$3:$I$609,"")</f>
        <v>0</v>
      </c>
      <c r="L201" s="15"/>
    </row>
    <row r="202" spans="1:12" x14ac:dyDescent="0.25">
      <c r="A202" s="60"/>
      <c r="B202" s="66"/>
      <c r="C202" s="75"/>
      <c r="D202" s="66" t="str">
        <f t="shared" si="6"/>
        <v/>
      </c>
      <c r="E202" s="80"/>
      <c r="F202" s="64"/>
      <c r="G202" s="43"/>
      <c r="H202" s="241" t="str">
        <f>IF(CONCATENATE(A202,B202)="",IF(CONCATENATE(B202,C202,D202,E202,F202,G202)="","",ws5_EU_ID_MaterialName_blank),IF(ISERROR(MATCH(A202&amp;delimiter&amp;B202,tbWS_4[EU_ID_and_Material_Name],0)),ws5_matching_error_msg,(INDEX(tbWS_4[MaterialUsage],MATCH(A202&amp;delimiter&amp;B202,tbWS_4[EU_ID_and_Material_Name],0))-INDEX(tbWS_4[MaterialWaste],MATCH(A202&amp;delimiter&amp;B202,tbWS_4[EU_ID_and_Material_Name],0)))*$F202*(1-$E202)))</f>
        <v/>
      </c>
      <c r="I202" s="11" t="str">
        <f t="shared" si="7"/>
        <v/>
      </c>
      <c r="J202" s="159" t="str">
        <f>IF(C202="","",IF(ISNA(VLOOKUP(I202,$I$9:I201,1,FALSE)),MAX($J$9:J201)+1,0))</f>
        <v/>
      </c>
      <c r="K202" s="250">
        <f>_xlfn.XLOOKUP(C202,'DEQ TAC List'!$B$3:$B$609,'DEQ TAC List'!$I$3:$I$609,"")</f>
        <v>0</v>
      </c>
      <c r="L202" s="15"/>
    </row>
    <row r="203" spans="1:12" x14ac:dyDescent="0.25">
      <c r="A203" s="60"/>
      <c r="B203" s="66"/>
      <c r="C203" s="75"/>
      <c r="D203" s="66" t="str">
        <f t="shared" si="6"/>
        <v/>
      </c>
      <c r="E203" s="80"/>
      <c r="F203" s="64"/>
      <c r="G203" s="43"/>
      <c r="H203" s="241" t="str">
        <f>IF(CONCATENATE(A203,B203)="",IF(CONCATENATE(B203,C203,D203,E203,F203,G203)="","",ws5_EU_ID_MaterialName_blank),IF(ISERROR(MATCH(A203&amp;delimiter&amp;B203,tbWS_4[EU_ID_and_Material_Name],0)),ws5_matching_error_msg,(INDEX(tbWS_4[MaterialUsage],MATCH(A203&amp;delimiter&amp;B203,tbWS_4[EU_ID_and_Material_Name],0))-INDEX(tbWS_4[MaterialWaste],MATCH(A203&amp;delimiter&amp;B203,tbWS_4[EU_ID_and_Material_Name],0)))*$F203*(1-$E203)))</f>
        <v/>
      </c>
      <c r="I203" s="11" t="str">
        <f t="shared" si="7"/>
        <v/>
      </c>
      <c r="J203" s="159" t="str">
        <f>IF(C203="","",IF(ISNA(VLOOKUP(I203,$I$9:I202,1,FALSE)),MAX($J$9:J202)+1,0))</f>
        <v/>
      </c>
      <c r="K203" s="250">
        <f>_xlfn.XLOOKUP(C203,'DEQ TAC List'!$B$3:$B$609,'DEQ TAC List'!$I$3:$I$609,"")</f>
        <v>0</v>
      </c>
      <c r="L203" s="15"/>
    </row>
    <row r="204" spans="1:12" x14ac:dyDescent="0.25">
      <c r="A204" s="60"/>
      <c r="B204" s="66"/>
      <c r="C204" s="75"/>
      <c r="D204" s="66" t="str">
        <f t="shared" si="6"/>
        <v/>
      </c>
      <c r="E204" s="80"/>
      <c r="F204" s="64"/>
      <c r="G204" s="43"/>
      <c r="H204" s="241" t="str">
        <f>IF(CONCATENATE(A204,B204)="",IF(CONCATENATE(B204,C204,D204,E204,F204,G204)="","",ws5_EU_ID_MaterialName_blank),IF(ISERROR(MATCH(A204&amp;delimiter&amp;B204,tbWS_4[EU_ID_and_Material_Name],0)),ws5_matching_error_msg,(INDEX(tbWS_4[MaterialUsage],MATCH(A204&amp;delimiter&amp;B204,tbWS_4[EU_ID_and_Material_Name],0))-INDEX(tbWS_4[MaterialWaste],MATCH(A204&amp;delimiter&amp;B204,tbWS_4[EU_ID_and_Material_Name],0)))*$F204*(1-$E204)))</f>
        <v/>
      </c>
      <c r="I204" s="11" t="str">
        <f t="shared" si="7"/>
        <v/>
      </c>
      <c r="J204" s="159" t="str">
        <f>IF(C204="","",IF(ISNA(VLOOKUP(I204,$I$9:I203,1,FALSE)),MAX($J$9:J203)+1,0))</f>
        <v/>
      </c>
      <c r="K204" s="250">
        <f>_xlfn.XLOOKUP(C204,'DEQ TAC List'!$B$3:$B$609,'DEQ TAC List'!$I$3:$I$609,"")</f>
        <v>0</v>
      </c>
      <c r="L204" s="15"/>
    </row>
    <row r="205" spans="1:12" x14ac:dyDescent="0.25">
      <c r="A205" s="60"/>
      <c r="B205" s="66"/>
      <c r="C205" s="75"/>
      <c r="D205" s="66" t="str">
        <f t="shared" si="6"/>
        <v/>
      </c>
      <c r="E205" s="80"/>
      <c r="F205" s="64"/>
      <c r="G205" s="43"/>
      <c r="H205" s="241" t="str">
        <f>IF(CONCATENATE(A205,B205)="",IF(CONCATENATE(B205,C205,D205,E205,F205,G205)="","",ws5_EU_ID_MaterialName_blank),IF(ISERROR(MATCH(A205&amp;delimiter&amp;B205,tbWS_4[EU_ID_and_Material_Name],0)),ws5_matching_error_msg,(INDEX(tbWS_4[MaterialUsage],MATCH(A205&amp;delimiter&amp;B205,tbWS_4[EU_ID_and_Material_Name],0))-INDEX(tbWS_4[MaterialWaste],MATCH(A205&amp;delimiter&amp;B205,tbWS_4[EU_ID_and_Material_Name],0)))*$F205*(1-$E205)))</f>
        <v/>
      </c>
      <c r="I205" s="11" t="str">
        <f t="shared" si="7"/>
        <v/>
      </c>
      <c r="J205" s="159" t="str">
        <f>IF(C205="","",IF(ISNA(VLOOKUP(I205,$I$9:I204,1,FALSE)),MAX($J$9:J204)+1,0))</f>
        <v/>
      </c>
      <c r="K205" s="250">
        <f>_xlfn.XLOOKUP(C205,'DEQ TAC List'!$B$3:$B$609,'DEQ TAC List'!$I$3:$I$609,"")</f>
        <v>0</v>
      </c>
      <c r="L205" s="15"/>
    </row>
    <row r="206" spans="1:12" x14ac:dyDescent="0.25">
      <c r="A206" s="60"/>
      <c r="B206" s="66"/>
      <c r="C206" s="75"/>
      <c r="D206" s="66" t="str">
        <f t="shared" si="6"/>
        <v/>
      </c>
      <c r="E206" s="80"/>
      <c r="F206" s="64"/>
      <c r="G206" s="43"/>
      <c r="H206" s="241" t="str">
        <f>IF(CONCATENATE(A206,B206)="",IF(CONCATENATE(B206,C206,D206,E206,F206,G206)="","",ws5_EU_ID_MaterialName_blank),IF(ISERROR(MATCH(A206&amp;delimiter&amp;B206,tbWS_4[EU_ID_and_Material_Name],0)),ws5_matching_error_msg,(INDEX(tbWS_4[MaterialUsage],MATCH(A206&amp;delimiter&amp;B206,tbWS_4[EU_ID_and_Material_Name],0))-INDEX(tbWS_4[MaterialWaste],MATCH(A206&amp;delimiter&amp;B206,tbWS_4[EU_ID_and_Material_Name],0)))*$F206*(1-$E206)))</f>
        <v/>
      </c>
      <c r="I206" s="11" t="str">
        <f t="shared" si="7"/>
        <v/>
      </c>
      <c r="J206" s="159" t="str">
        <f>IF(C206="","",IF(ISNA(VLOOKUP(I206,$I$9:I205,1,FALSE)),MAX($J$9:J205)+1,0))</f>
        <v/>
      </c>
      <c r="K206" s="250">
        <f>_xlfn.XLOOKUP(C206,'DEQ TAC List'!$B$3:$B$609,'DEQ TAC List'!$I$3:$I$609,"")</f>
        <v>0</v>
      </c>
      <c r="L206" s="15"/>
    </row>
    <row r="207" spans="1:12" x14ac:dyDescent="0.25">
      <c r="A207" s="60"/>
      <c r="B207" s="66"/>
      <c r="C207" s="75"/>
      <c r="D207" s="66" t="str">
        <f t="shared" si="6"/>
        <v/>
      </c>
      <c r="E207" s="80"/>
      <c r="F207" s="64"/>
      <c r="G207" s="43"/>
      <c r="H207" s="241" t="str">
        <f>IF(CONCATENATE(A207,B207)="",IF(CONCATENATE(B207,C207,D207,E207,F207,G207)="","",ws5_EU_ID_MaterialName_blank),IF(ISERROR(MATCH(A207&amp;delimiter&amp;B207,tbWS_4[EU_ID_and_Material_Name],0)),ws5_matching_error_msg,(INDEX(tbWS_4[MaterialUsage],MATCH(A207&amp;delimiter&amp;B207,tbWS_4[EU_ID_and_Material_Name],0))-INDEX(tbWS_4[MaterialWaste],MATCH(A207&amp;delimiter&amp;B207,tbWS_4[EU_ID_and_Material_Name],0)))*$F207*(1-$E207)))</f>
        <v/>
      </c>
      <c r="I207" s="11" t="str">
        <f t="shared" si="7"/>
        <v/>
      </c>
      <c r="J207" s="159" t="str">
        <f>IF(C207="","",IF(ISNA(VLOOKUP(I207,$I$9:I206,1,FALSE)),MAX($J$9:J206)+1,0))</f>
        <v/>
      </c>
      <c r="K207" s="250">
        <f>_xlfn.XLOOKUP(C207,'DEQ TAC List'!$B$3:$B$609,'DEQ TAC List'!$I$3:$I$609,"")</f>
        <v>0</v>
      </c>
      <c r="L207" s="15"/>
    </row>
    <row r="208" spans="1:12" x14ac:dyDescent="0.25">
      <c r="A208" s="60"/>
      <c r="B208" s="66"/>
      <c r="C208" s="75"/>
      <c r="D208" s="66" t="str">
        <f t="shared" si="6"/>
        <v/>
      </c>
      <c r="E208" s="80"/>
      <c r="F208" s="64"/>
      <c r="G208" s="43"/>
      <c r="H208" s="241" t="str">
        <f>IF(CONCATENATE(A208,B208)="",IF(CONCATENATE(B208,C208,D208,E208,F208,G208)="","",ws5_EU_ID_MaterialName_blank),IF(ISERROR(MATCH(A208&amp;delimiter&amp;B208,tbWS_4[EU_ID_and_Material_Name],0)),ws5_matching_error_msg,(INDEX(tbWS_4[MaterialUsage],MATCH(A208&amp;delimiter&amp;B208,tbWS_4[EU_ID_and_Material_Name],0))-INDEX(tbWS_4[MaterialWaste],MATCH(A208&amp;delimiter&amp;B208,tbWS_4[EU_ID_and_Material_Name],0)))*$F208*(1-$E208)))</f>
        <v/>
      </c>
      <c r="I208" s="11" t="str">
        <f t="shared" si="7"/>
        <v/>
      </c>
      <c r="J208" s="159" t="str">
        <f>IF(C208="","",IF(ISNA(VLOOKUP(I208,$I$9:I207,1,FALSE)),MAX($J$9:J207)+1,0))</f>
        <v/>
      </c>
      <c r="K208" s="250">
        <f>_xlfn.XLOOKUP(C208,'DEQ TAC List'!$B$3:$B$609,'DEQ TAC List'!$I$3:$I$609,"")</f>
        <v>0</v>
      </c>
      <c r="L208" s="15"/>
    </row>
    <row r="209" spans="1:12" x14ac:dyDescent="0.25">
      <c r="A209" s="60"/>
      <c r="B209" s="66"/>
      <c r="C209" s="75"/>
      <c r="D209" s="66" t="str">
        <f t="shared" si="6"/>
        <v/>
      </c>
      <c r="E209" s="80"/>
      <c r="F209" s="64"/>
      <c r="G209" s="43"/>
      <c r="H209" s="241" t="str">
        <f>IF(CONCATENATE(A209,B209)="",IF(CONCATENATE(B209,C209,D209,E209,F209,G209)="","",ws5_EU_ID_MaterialName_blank),IF(ISERROR(MATCH(A209&amp;delimiter&amp;B209,tbWS_4[EU_ID_and_Material_Name],0)),ws5_matching_error_msg,(INDEX(tbWS_4[MaterialUsage],MATCH(A209&amp;delimiter&amp;B209,tbWS_4[EU_ID_and_Material_Name],0))-INDEX(tbWS_4[MaterialWaste],MATCH(A209&amp;delimiter&amp;B209,tbWS_4[EU_ID_and_Material_Name],0)))*$F209*(1-$E209)))</f>
        <v/>
      </c>
      <c r="I209" s="11" t="str">
        <f t="shared" si="7"/>
        <v/>
      </c>
      <c r="J209" s="159" t="str">
        <f>IF(C209="","",IF(ISNA(VLOOKUP(I209,$I$9:I208,1,FALSE)),MAX($J$9:J208)+1,0))</f>
        <v/>
      </c>
      <c r="K209" s="250">
        <f>_xlfn.XLOOKUP(C209,'DEQ TAC List'!$B$3:$B$609,'DEQ TAC List'!$I$3:$I$609,"")</f>
        <v>0</v>
      </c>
      <c r="L209" s="15"/>
    </row>
    <row r="210" spans="1:12" x14ac:dyDescent="0.25">
      <c r="A210" s="60"/>
      <c r="B210" s="66"/>
      <c r="C210" s="75"/>
      <c r="D210" s="66" t="str">
        <f t="shared" si="6"/>
        <v/>
      </c>
      <c r="E210" s="80"/>
      <c r="F210" s="64"/>
      <c r="G210" s="43"/>
      <c r="H210" s="241" t="str">
        <f>IF(CONCATENATE(A210,B210)="",IF(CONCATENATE(B210,C210,D210,E210,F210,G210)="","",ws5_EU_ID_MaterialName_blank),IF(ISERROR(MATCH(A210&amp;delimiter&amp;B210,tbWS_4[EU_ID_and_Material_Name],0)),ws5_matching_error_msg,(INDEX(tbWS_4[MaterialUsage],MATCH(A210&amp;delimiter&amp;B210,tbWS_4[EU_ID_and_Material_Name],0))-INDEX(tbWS_4[MaterialWaste],MATCH(A210&amp;delimiter&amp;B210,tbWS_4[EU_ID_and_Material_Name],0)))*$F210*(1-$E210)))</f>
        <v/>
      </c>
      <c r="I210" s="11" t="str">
        <f t="shared" si="7"/>
        <v/>
      </c>
      <c r="J210" s="159" t="str">
        <f>IF(C210="","",IF(ISNA(VLOOKUP(I210,$I$9:I209,1,FALSE)),MAX($J$9:J209)+1,0))</f>
        <v/>
      </c>
      <c r="K210" s="250">
        <f>_xlfn.XLOOKUP(C210,'DEQ TAC List'!$B$3:$B$609,'DEQ TAC List'!$I$3:$I$609,"")</f>
        <v>0</v>
      </c>
      <c r="L210" s="15"/>
    </row>
    <row r="211" spans="1:12" x14ac:dyDescent="0.25">
      <c r="A211" s="60"/>
      <c r="B211" s="66"/>
      <c r="C211" s="75"/>
      <c r="D211" s="66" t="str">
        <f t="shared" si="6"/>
        <v/>
      </c>
      <c r="E211" s="80"/>
      <c r="F211" s="64"/>
      <c r="G211" s="43"/>
      <c r="H211" s="241" t="str">
        <f>IF(CONCATENATE(A211,B211)="",IF(CONCATENATE(B211,C211,D211,E211,F211,G211)="","",ws5_EU_ID_MaterialName_blank),IF(ISERROR(MATCH(A211&amp;delimiter&amp;B211,tbWS_4[EU_ID_and_Material_Name],0)),ws5_matching_error_msg,(INDEX(tbWS_4[MaterialUsage],MATCH(A211&amp;delimiter&amp;B211,tbWS_4[EU_ID_and_Material_Name],0))-INDEX(tbWS_4[MaterialWaste],MATCH(A211&amp;delimiter&amp;B211,tbWS_4[EU_ID_and_Material_Name],0)))*$F211*(1-$E211)))</f>
        <v/>
      </c>
      <c r="I211" s="11" t="str">
        <f t="shared" si="7"/>
        <v/>
      </c>
      <c r="J211" s="159" t="str">
        <f>IF(C211="","",IF(ISNA(VLOOKUP(I211,$I$9:I210,1,FALSE)),MAX($J$9:J210)+1,0))</f>
        <v/>
      </c>
      <c r="K211" s="250">
        <f>_xlfn.XLOOKUP(C211,'DEQ TAC List'!$B$3:$B$609,'DEQ TAC List'!$I$3:$I$609,"")</f>
        <v>0</v>
      </c>
      <c r="L211" s="15"/>
    </row>
    <row r="212" spans="1:12" x14ac:dyDescent="0.25">
      <c r="A212" s="60"/>
      <c r="B212" s="66"/>
      <c r="C212" s="75"/>
      <c r="D212" s="66" t="str">
        <f t="shared" si="6"/>
        <v/>
      </c>
      <c r="E212" s="80"/>
      <c r="F212" s="64"/>
      <c r="G212" s="43"/>
      <c r="H212" s="241" t="str">
        <f>IF(CONCATENATE(A212,B212)="",IF(CONCATENATE(B212,C212,D212,E212,F212,G212)="","",ws5_EU_ID_MaterialName_blank),IF(ISERROR(MATCH(A212&amp;delimiter&amp;B212,tbWS_4[EU_ID_and_Material_Name],0)),ws5_matching_error_msg,(INDEX(tbWS_4[MaterialUsage],MATCH(A212&amp;delimiter&amp;B212,tbWS_4[EU_ID_and_Material_Name],0))-INDEX(tbWS_4[MaterialWaste],MATCH(A212&amp;delimiter&amp;B212,tbWS_4[EU_ID_and_Material_Name],0)))*$F212*(1-$E212)))</f>
        <v/>
      </c>
      <c r="I212" s="11" t="str">
        <f t="shared" si="7"/>
        <v/>
      </c>
      <c r="J212" s="159" t="str">
        <f>IF(C212="","",IF(ISNA(VLOOKUP(I212,$I$9:I211,1,FALSE)),MAX($J$9:J211)+1,0))</f>
        <v/>
      </c>
      <c r="K212" s="250">
        <f>_xlfn.XLOOKUP(C212,'DEQ TAC List'!$B$3:$B$609,'DEQ TAC List'!$I$3:$I$609,"")</f>
        <v>0</v>
      </c>
      <c r="L212" s="15"/>
    </row>
    <row r="213" spans="1:12" x14ac:dyDescent="0.25">
      <c r="A213" s="60"/>
      <c r="B213" s="66"/>
      <c r="C213" s="75"/>
      <c r="D213" s="66" t="str">
        <f t="shared" si="6"/>
        <v/>
      </c>
      <c r="E213" s="80"/>
      <c r="F213" s="64"/>
      <c r="G213" s="43"/>
      <c r="H213" s="241" t="str">
        <f>IF(CONCATENATE(A213,B213)="",IF(CONCATENATE(B213,C213,D213,E213,F213,G213)="","",ws5_EU_ID_MaterialName_blank),IF(ISERROR(MATCH(A213&amp;delimiter&amp;B213,tbWS_4[EU_ID_and_Material_Name],0)),ws5_matching_error_msg,(INDEX(tbWS_4[MaterialUsage],MATCH(A213&amp;delimiter&amp;B213,tbWS_4[EU_ID_and_Material_Name],0))-INDEX(tbWS_4[MaterialWaste],MATCH(A213&amp;delimiter&amp;B213,tbWS_4[EU_ID_and_Material_Name],0)))*$F213*(1-$E213)))</f>
        <v/>
      </c>
      <c r="I213" s="11" t="str">
        <f t="shared" si="7"/>
        <v/>
      </c>
      <c r="J213" s="159" t="str">
        <f>IF(C213="","",IF(ISNA(VLOOKUP(I213,$I$9:I212,1,FALSE)),MAX($J$9:J212)+1,0))</f>
        <v/>
      </c>
      <c r="K213" s="250">
        <f>_xlfn.XLOOKUP(C213,'DEQ TAC List'!$B$3:$B$609,'DEQ TAC List'!$I$3:$I$609,"")</f>
        <v>0</v>
      </c>
      <c r="L213" s="15"/>
    </row>
    <row r="214" spans="1:12" x14ac:dyDescent="0.25">
      <c r="A214" s="60"/>
      <c r="B214" s="66"/>
      <c r="C214" s="75"/>
      <c r="D214" s="66" t="str">
        <f t="shared" si="6"/>
        <v/>
      </c>
      <c r="E214" s="80"/>
      <c r="F214" s="64"/>
      <c r="G214" s="43"/>
      <c r="H214" s="241" t="str">
        <f>IF(CONCATENATE(A214,B214)="",IF(CONCATENATE(B214,C214,D214,E214,F214,G214)="","",ws5_EU_ID_MaterialName_blank),IF(ISERROR(MATCH(A214&amp;delimiter&amp;B214,tbWS_4[EU_ID_and_Material_Name],0)),ws5_matching_error_msg,(INDEX(tbWS_4[MaterialUsage],MATCH(A214&amp;delimiter&amp;B214,tbWS_4[EU_ID_and_Material_Name],0))-INDEX(tbWS_4[MaterialWaste],MATCH(A214&amp;delimiter&amp;B214,tbWS_4[EU_ID_and_Material_Name],0)))*$F214*(1-$E214)))</f>
        <v/>
      </c>
      <c r="I214" s="11" t="str">
        <f t="shared" si="7"/>
        <v/>
      </c>
      <c r="J214" s="159" t="str">
        <f>IF(C214="","",IF(ISNA(VLOOKUP(I214,$I$9:I213,1,FALSE)),MAX($J$9:J213)+1,0))</f>
        <v/>
      </c>
      <c r="K214" s="250">
        <f>_xlfn.XLOOKUP(C214,'DEQ TAC List'!$B$3:$B$609,'DEQ TAC List'!$I$3:$I$609,"")</f>
        <v>0</v>
      </c>
      <c r="L214" s="15"/>
    </row>
    <row r="215" spans="1:12" x14ac:dyDescent="0.25">
      <c r="A215" s="60"/>
      <c r="B215" s="66"/>
      <c r="C215" s="75"/>
      <c r="D215" s="66" t="str">
        <f t="shared" si="6"/>
        <v/>
      </c>
      <c r="E215" s="80"/>
      <c r="F215" s="64"/>
      <c r="G215" s="43"/>
      <c r="H215" s="241" t="str">
        <f>IF(CONCATENATE(A215,B215)="",IF(CONCATENATE(B215,C215,D215,E215,F215,G215)="","",ws5_EU_ID_MaterialName_blank),IF(ISERROR(MATCH(A215&amp;delimiter&amp;B215,tbWS_4[EU_ID_and_Material_Name],0)),ws5_matching_error_msg,(INDEX(tbWS_4[MaterialUsage],MATCH(A215&amp;delimiter&amp;B215,tbWS_4[EU_ID_and_Material_Name],0))-INDEX(tbWS_4[MaterialWaste],MATCH(A215&amp;delimiter&amp;B215,tbWS_4[EU_ID_and_Material_Name],0)))*$F215*(1-$E215)))</f>
        <v/>
      </c>
      <c r="I215" s="11" t="str">
        <f t="shared" si="7"/>
        <v/>
      </c>
      <c r="J215" s="159" t="str">
        <f>IF(C215="","",IF(ISNA(VLOOKUP(I215,$I$9:I214,1,FALSE)),MAX($J$9:J214)+1,0))</f>
        <v/>
      </c>
      <c r="K215" s="250">
        <f>_xlfn.XLOOKUP(C215,'DEQ TAC List'!$B$3:$B$609,'DEQ TAC List'!$I$3:$I$609,"")</f>
        <v>0</v>
      </c>
      <c r="L215" s="15"/>
    </row>
    <row r="216" spans="1:12" x14ac:dyDescent="0.25">
      <c r="A216" s="60"/>
      <c r="B216" s="66"/>
      <c r="C216" s="75"/>
      <c r="D216" s="66" t="str">
        <f t="shared" si="6"/>
        <v/>
      </c>
      <c r="E216" s="80"/>
      <c r="F216" s="64"/>
      <c r="G216" s="43"/>
      <c r="H216" s="241" t="str">
        <f>IF(CONCATENATE(A216,B216)="",IF(CONCATENATE(B216,C216,D216,E216,F216,G216)="","",ws5_EU_ID_MaterialName_blank),IF(ISERROR(MATCH(A216&amp;delimiter&amp;B216,tbWS_4[EU_ID_and_Material_Name],0)),ws5_matching_error_msg,(INDEX(tbWS_4[MaterialUsage],MATCH(A216&amp;delimiter&amp;B216,tbWS_4[EU_ID_and_Material_Name],0))-INDEX(tbWS_4[MaterialWaste],MATCH(A216&amp;delimiter&amp;B216,tbWS_4[EU_ID_and_Material_Name],0)))*$F216*(1-$E216)))</f>
        <v/>
      </c>
      <c r="I216" s="11" t="str">
        <f t="shared" si="7"/>
        <v/>
      </c>
      <c r="J216" s="159" t="str">
        <f>IF(C216="","",IF(ISNA(VLOOKUP(I216,$I$9:I215,1,FALSE)),MAX($J$9:J215)+1,0))</f>
        <v/>
      </c>
      <c r="K216" s="250">
        <f>_xlfn.XLOOKUP(C216,'DEQ TAC List'!$B$3:$B$609,'DEQ TAC List'!$I$3:$I$609,"")</f>
        <v>0</v>
      </c>
      <c r="L216" s="15"/>
    </row>
    <row r="217" spans="1:12" x14ac:dyDescent="0.25">
      <c r="A217" s="60"/>
      <c r="B217" s="66"/>
      <c r="C217" s="75"/>
      <c r="D217" s="66" t="str">
        <f t="shared" si="6"/>
        <v/>
      </c>
      <c r="E217" s="80"/>
      <c r="F217" s="64"/>
      <c r="G217" s="43"/>
      <c r="H217" s="241" t="str">
        <f>IF(CONCATENATE(A217,B217)="",IF(CONCATENATE(B217,C217,D217,E217,F217,G217)="","",ws5_EU_ID_MaterialName_blank),IF(ISERROR(MATCH(A217&amp;delimiter&amp;B217,tbWS_4[EU_ID_and_Material_Name],0)),ws5_matching_error_msg,(INDEX(tbWS_4[MaterialUsage],MATCH(A217&amp;delimiter&amp;B217,tbWS_4[EU_ID_and_Material_Name],0))-INDEX(tbWS_4[MaterialWaste],MATCH(A217&amp;delimiter&amp;B217,tbWS_4[EU_ID_and_Material_Name],0)))*$F217*(1-$E217)))</f>
        <v/>
      </c>
      <c r="I217" s="11" t="str">
        <f t="shared" si="7"/>
        <v/>
      </c>
      <c r="J217" s="159" t="str">
        <f>IF(C217="","",IF(ISNA(VLOOKUP(I217,$I$9:I216,1,FALSE)),MAX($J$9:J216)+1,0))</f>
        <v/>
      </c>
      <c r="K217" s="250">
        <f>_xlfn.XLOOKUP(C217,'DEQ TAC List'!$B$3:$B$609,'DEQ TAC List'!$I$3:$I$609,"")</f>
        <v>0</v>
      </c>
      <c r="L217" s="15"/>
    </row>
    <row r="218" spans="1:12" x14ac:dyDescent="0.25">
      <c r="A218" s="60"/>
      <c r="B218" s="66"/>
      <c r="C218" s="75"/>
      <c r="D218" s="66" t="str">
        <f t="shared" si="6"/>
        <v/>
      </c>
      <c r="E218" s="80"/>
      <c r="F218" s="64"/>
      <c r="G218" s="43"/>
      <c r="H218" s="241" t="str">
        <f>IF(CONCATENATE(A218,B218)="",IF(CONCATENATE(B218,C218,D218,E218,F218,G218)="","",ws5_EU_ID_MaterialName_blank),IF(ISERROR(MATCH(A218&amp;delimiter&amp;B218,tbWS_4[EU_ID_and_Material_Name],0)),ws5_matching_error_msg,(INDEX(tbWS_4[MaterialUsage],MATCH(A218&amp;delimiter&amp;B218,tbWS_4[EU_ID_and_Material_Name],0))-INDEX(tbWS_4[MaterialWaste],MATCH(A218&amp;delimiter&amp;B218,tbWS_4[EU_ID_and_Material_Name],0)))*$F218*(1-$E218)))</f>
        <v/>
      </c>
      <c r="I218" s="11" t="str">
        <f t="shared" si="7"/>
        <v/>
      </c>
      <c r="J218" s="159" t="str">
        <f>IF(C218="","",IF(ISNA(VLOOKUP(I218,$I$9:I217,1,FALSE)),MAX($J$9:J217)+1,0))</f>
        <v/>
      </c>
      <c r="K218" s="250">
        <f>_xlfn.XLOOKUP(C218,'DEQ TAC List'!$B$3:$B$609,'DEQ TAC List'!$I$3:$I$609,"")</f>
        <v>0</v>
      </c>
      <c r="L218" s="15"/>
    </row>
    <row r="219" spans="1:12" x14ac:dyDescent="0.25">
      <c r="A219" s="60"/>
      <c r="B219" s="66"/>
      <c r="C219" s="75"/>
      <c r="D219" s="66" t="str">
        <f t="shared" si="6"/>
        <v/>
      </c>
      <c r="E219" s="80"/>
      <c r="F219" s="64"/>
      <c r="G219" s="43"/>
      <c r="H219" s="241" t="str">
        <f>IF(CONCATENATE(A219,B219)="",IF(CONCATENATE(B219,C219,D219,E219,F219,G219)="","",ws5_EU_ID_MaterialName_blank),IF(ISERROR(MATCH(A219&amp;delimiter&amp;B219,tbWS_4[EU_ID_and_Material_Name],0)),ws5_matching_error_msg,(INDEX(tbWS_4[MaterialUsage],MATCH(A219&amp;delimiter&amp;B219,tbWS_4[EU_ID_and_Material_Name],0))-INDEX(tbWS_4[MaterialWaste],MATCH(A219&amp;delimiter&amp;B219,tbWS_4[EU_ID_and_Material_Name],0)))*$F219*(1-$E219)))</f>
        <v/>
      </c>
      <c r="I219" s="11" t="str">
        <f t="shared" si="7"/>
        <v/>
      </c>
      <c r="J219" s="159" t="str">
        <f>IF(C219="","",IF(ISNA(VLOOKUP(I219,$I$9:I218,1,FALSE)),MAX($J$9:J218)+1,0))</f>
        <v/>
      </c>
      <c r="K219" s="250">
        <f>_xlfn.XLOOKUP(C219,'DEQ TAC List'!$B$3:$B$609,'DEQ TAC List'!$I$3:$I$609,"")</f>
        <v>0</v>
      </c>
      <c r="L219" s="15"/>
    </row>
    <row r="220" spans="1:12" x14ac:dyDescent="0.25">
      <c r="A220" s="60"/>
      <c r="B220" s="66"/>
      <c r="C220" s="75"/>
      <c r="D220" s="66" t="str">
        <f t="shared" si="6"/>
        <v/>
      </c>
      <c r="E220" s="80"/>
      <c r="F220" s="64"/>
      <c r="G220" s="43"/>
      <c r="H220" s="241" t="str">
        <f>IF(CONCATENATE(A220,B220)="",IF(CONCATENATE(B220,C220,D220,E220,F220,G220)="","",ws5_EU_ID_MaterialName_blank),IF(ISERROR(MATCH(A220&amp;delimiter&amp;B220,tbWS_4[EU_ID_and_Material_Name],0)),ws5_matching_error_msg,(INDEX(tbWS_4[MaterialUsage],MATCH(A220&amp;delimiter&amp;B220,tbWS_4[EU_ID_and_Material_Name],0))-INDEX(tbWS_4[MaterialWaste],MATCH(A220&amp;delimiter&amp;B220,tbWS_4[EU_ID_and_Material_Name],0)))*$F220*(1-$E220)))</f>
        <v/>
      </c>
      <c r="I220" s="11" t="str">
        <f t="shared" si="7"/>
        <v/>
      </c>
      <c r="J220" s="159" t="str">
        <f>IF(C220="","",IF(ISNA(VLOOKUP(I220,$I$9:I219,1,FALSE)),MAX($J$9:J219)+1,0))</f>
        <v/>
      </c>
      <c r="K220" s="250">
        <f>_xlfn.XLOOKUP(C220,'DEQ TAC List'!$B$3:$B$609,'DEQ TAC List'!$I$3:$I$609,"")</f>
        <v>0</v>
      </c>
      <c r="L220" s="15"/>
    </row>
    <row r="221" spans="1:12" x14ac:dyDescent="0.25">
      <c r="A221" s="60"/>
      <c r="B221" s="66"/>
      <c r="C221" s="75"/>
      <c r="D221" s="66" t="str">
        <f t="shared" si="6"/>
        <v/>
      </c>
      <c r="E221" s="80"/>
      <c r="F221" s="64"/>
      <c r="G221" s="43"/>
      <c r="H221" s="241" t="str">
        <f>IF(CONCATENATE(A221,B221)="",IF(CONCATENATE(B221,C221,D221,E221,F221,G221)="","",ws5_EU_ID_MaterialName_blank),IF(ISERROR(MATCH(A221&amp;delimiter&amp;B221,tbWS_4[EU_ID_and_Material_Name],0)),ws5_matching_error_msg,(INDEX(tbWS_4[MaterialUsage],MATCH(A221&amp;delimiter&amp;B221,tbWS_4[EU_ID_and_Material_Name],0))-INDEX(tbWS_4[MaterialWaste],MATCH(A221&amp;delimiter&amp;B221,tbWS_4[EU_ID_and_Material_Name],0)))*$F221*(1-$E221)))</f>
        <v/>
      </c>
      <c r="I221" s="11" t="str">
        <f t="shared" si="7"/>
        <v/>
      </c>
      <c r="J221" s="159" t="str">
        <f>IF(C221="","",IF(ISNA(VLOOKUP(I221,$I$9:I220,1,FALSE)),MAX($J$9:J220)+1,0))</f>
        <v/>
      </c>
      <c r="K221" s="250">
        <f>_xlfn.XLOOKUP(C221,'DEQ TAC List'!$B$3:$B$609,'DEQ TAC List'!$I$3:$I$609,"")</f>
        <v>0</v>
      </c>
      <c r="L221" s="15"/>
    </row>
    <row r="222" spans="1:12" x14ac:dyDescent="0.25">
      <c r="A222" s="60"/>
      <c r="B222" s="66"/>
      <c r="C222" s="75"/>
      <c r="D222" s="66" t="str">
        <f t="shared" si="6"/>
        <v/>
      </c>
      <c r="E222" s="80"/>
      <c r="F222" s="64"/>
      <c r="G222" s="43"/>
      <c r="H222" s="241" t="str">
        <f>IF(CONCATENATE(A222,B222)="",IF(CONCATENATE(B222,C222,D222,E222,F222,G222)="","",ws5_EU_ID_MaterialName_blank),IF(ISERROR(MATCH(A222&amp;delimiter&amp;B222,tbWS_4[EU_ID_and_Material_Name],0)),ws5_matching_error_msg,(INDEX(tbWS_4[MaterialUsage],MATCH(A222&amp;delimiter&amp;B222,tbWS_4[EU_ID_and_Material_Name],0))-INDEX(tbWS_4[MaterialWaste],MATCH(A222&amp;delimiter&amp;B222,tbWS_4[EU_ID_and_Material_Name],0)))*$F222*(1-$E222)))</f>
        <v/>
      </c>
      <c r="I222" s="11" t="str">
        <f t="shared" si="7"/>
        <v/>
      </c>
      <c r="J222" s="159" t="str">
        <f>IF(C222="","",IF(ISNA(VLOOKUP(I222,$I$9:I221,1,FALSE)),MAX($J$9:J221)+1,0))</f>
        <v/>
      </c>
      <c r="K222" s="250">
        <f>_xlfn.XLOOKUP(C222,'DEQ TAC List'!$B$3:$B$609,'DEQ TAC List'!$I$3:$I$609,"")</f>
        <v>0</v>
      </c>
      <c r="L222" s="15"/>
    </row>
    <row r="223" spans="1:12" x14ac:dyDescent="0.25">
      <c r="A223" s="60"/>
      <c r="B223" s="66"/>
      <c r="C223" s="75"/>
      <c r="D223" s="66" t="str">
        <f t="shared" si="6"/>
        <v/>
      </c>
      <c r="E223" s="80"/>
      <c r="F223" s="64"/>
      <c r="G223" s="43"/>
      <c r="H223" s="241" t="str">
        <f>IF(CONCATENATE(A223,B223)="",IF(CONCATENATE(B223,C223,D223,E223,F223,G223)="","",ws5_EU_ID_MaterialName_blank),IF(ISERROR(MATCH(A223&amp;delimiter&amp;B223,tbWS_4[EU_ID_and_Material_Name],0)),ws5_matching_error_msg,(INDEX(tbWS_4[MaterialUsage],MATCH(A223&amp;delimiter&amp;B223,tbWS_4[EU_ID_and_Material_Name],0))-INDEX(tbWS_4[MaterialWaste],MATCH(A223&amp;delimiter&amp;B223,tbWS_4[EU_ID_and_Material_Name],0)))*$F223*(1-$E223)))</f>
        <v/>
      </c>
      <c r="I223" s="11" t="str">
        <f t="shared" si="7"/>
        <v/>
      </c>
      <c r="J223" s="159" t="str">
        <f>IF(C223="","",IF(ISNA(VLOOKUP(I223,$I$9:I222,1,FALSE)),MAX($J$9:J222)+1,0))</f>
        <v/>
      </c>
      <c r="K223" s="250">
        <f>_xlfn.XLOOKUP(C223,'DEQ TAC List'!$B$3:$B$609,'DEQ TAC List'!$I$3:$I$609,"")</f>
        <v>0</v>
      </c>
      <c r="L223" s="15"/>
    </row>
    <row r="224" spans="1:12" x14ac:dyDescent="0.25">
      <c r="A224" s="60"/>
      <c r="B224" s="66"/>
      <c r="C224" s="75"/>
      <c r="D224" s="66" t="str">
        <f t="shared" si="6"/>
        <v/>
      </c>
      <c r="E224" s="80"/>
      <c r="F224" s="64"/>
      <c r="G224" s="43"/>
      <c r="H224" s="241" t="str">
        <f>IF(CONCATENATE(A224,B224)="",IF(CONCATENATE(B224,C224,D224,E224,F224,G224)="","",ws5_EU_ID_MaterialName_blank),IF(ISERROR(MATCH(A224&amp;delimiter&amp;B224,tbWS_4[EU_ID_and_Material_Name],0)),ws5_matching_error_msg,(INDEX(tbWS_4[MaterialUsage],MATCH(A224&amp;delimiter&amp;B224,tbWS_4[EU_ID_and_Material_Name],0))-INDEX(tbWS_4[MaterialWaste],MATCH(A224&amp;delimiter&amp;B224,tbWS_4[EU_ID_and_Material_Name],0)))*$F224*(1-$E224)))</f>
        <v/>
      </c>
      <c r="I224" s="11" t="str">
        <f t="shared" si="7"/>
        <v/>
      </c>
      <c r="J224" s="159" t="str">
        <f>IF(C224="","",IF(ISNA(VLOOKUP(I224,$I$9:I223,1,FALSE)),MAX($J$9:J223)+1,0))</f>
        <v/>
      </c>
      <c r="K224" s="250">
        <f>_xlfn.XLOOKUP(C224,'DEQ TAC List'!$B$3:$B$609,'DEQ TAC List'!$I$3:$I$609,"")</f>
        <v>0</v>
      </c>
      <c r="L224" s="15"/>
    </row>
    <row r="225" spans="1:12" x14ac:dyDescent="0.25">
      <c r="A225" s="60"/>
      <c r="B225" s="66"/>
      <c r="C225" s="75"/>
      <c r="D225" s="66" t="str">
        <f t="shared" si="6"/>
        <v/>
      </c>
      <c r="E225" s="80"/>
      <c r="F225" s="64"/>
      <c r="G225" s="43"/>
      <c r="H225" s="241" t="str">
        <f>IF(CONCATENATE(A225,B225)="",IF(CONCATENATE(B225,C225,D225,E225,F225,G225)="","",ws5_EU_ID_MaterialName_blank),IF(ISERROR(MATCH(A225&amp;delimiter&amp;B225,tbWS_4[EU_ID_and_Material_Name],0)),ws5_matching_error_msg,(INDEX(tbWS_4[MaterialUsage],MATCH(A225&amp;delimiter&amp;B225,tbWS_4[EU_ID_and_Material_Name],0))-INDEX(tbWS_4[MaterialWaste],MATCH(A225&amp;delimiter&amp;B225,tbWS_4[EU_ID_and_Material_Name],0)))*$F225*(1-$E225)))</f>
        <v/>
      </c>
      <c r="I225" s="11" t="str">
        <f t="shared" si="7"/>
        <v/>
      </c>
      <c r="J225" s="159" t="str">
        <f>IF(C225="","",IF(ISNA(VLOOKUP(I225,$I$9:I224,1,FALSE)),MAX($J$9:J224)+1,0))</f>
        <v/>
      </c>
      <c r="K225" s="250">
        <f>_xlfn.XLOOKUP(C225,'DEQ TAC List'!$B$3:$B$609,'DEQ TAC List'!$I$3:$I$609,"")</f>
        <v>0</v>
      </c>
      <c r="L225" s="15"/>
    </row>
    <row r="226" spans="1:12" x14ac:dyDescent="0.25">
      <c r="A226" s="60"/>
      <c r="B226" s="66"/>
      <c r="C226" s="75"/>
      <c r="D226" s="66" t="str">
        <f t="shared" si="6"/>
        <v/>
      </c>
      <c r="E226" s="80"/>
      <c r="F226" s="64"/>
      <c r="G226" s="43"/>
      <c r="H226" s="241" t="str">
        <f>IF(CONCATENATE(A226,B226)="",IF(CONCATENATE(B226,C226,D226,E226,F226,G226)="","",ws5_EU_ID_MaterialName_blank),IF(ISERROR(MATCH(A226&amp;delimiter&amp;B226,tbWS_4[EU_ID_and_Material_Name],0)),ws5_matching_error_msg,(INDEX(tbWS_4[MaterialUsage],MATCH(A226&amp;delimiter&amp;B226,tbWS_4[EU_ID_and_Material_Name],0))-INDEX(tbWS_4[MaterialWaste],MATCH(A226&amp;delimiter&amp;B226,tbWS_4[EU_ID_and_Material_Name],0)))*$F226*(1-$E226)))</f>
        <v/>
      </c>
      <c r="I226" s="11" t="str">
        <f t="shared" si="7"/>
        <v/>
      </c>
      <c r="J226" s="159" t="str">
        <f>IF(C226="","",IF(ISNA(VLOOKUP(I226,$I$9:I225,1,FALSE)),MAX($J$9:J225)+1,0))</f>
        <v/>
      </c>
      <c r="K226" s="250">
        <f>_xlfn.XLOOKUP(C226,'DEQ TAC List'!$B$3:$B$609,'DEQ TAC List'!$I$3:$I$609,"")</f>
        <v>0</v>
      </c>
      <c r="L226" s="15"/>
    </row>
    <row r="227" spans="1:12" x14ac:dyDescent="0.25">
      <c r="A227" s="60"/>
      <c r="B227" s="66"/>
      <c r="C227" s="75"/>
      <c r="D227" s="66" t="str">
        <f t="shared" si="6"/>
        <v/>
      </c>
      <c r="E227" s="80"/>
      <c r="F227" s="64"/>
      <c r="G227" s="43"/>
      <c r="H227" s="241" t="str">
        <f>IF(CONCATENATE(A227,B227)="",IF(CONCATENATE(B227,C227,D227,E227,F227,G227)="","",ws5_EU_ID_MaterialName_blank),IF(ISERROR(MATCH(A227&amp;delimiter&amp;B227,tbWS_4[EU_ID_and_Material_Name],0)),ws5_matching_error_msg,(INDEX(tbWS_4[MaterialUsage],MATCH(A227&amp;delimiter&amp;B227,tbWS_4[EU_ID_and_Material_Name],0))-INDEX(tbWS_4[MaterialWaste],MATCH(A227&amp;delimiter&amp;B227,tbWS_4[EU_ID_and_Material_Name],0)))*$F227*(1-$E227)))</f>
        <v/>
      </c>
      <c r="I227" s="11" t="str">
        <f t="shared" si="7"/>
        <v/>
      </c>
      <c r="J227" s="159" t="str">
        <f>IF(C227="","",IF(ISNA(VLOOKUP(I227,$I$9:I226,1,FALSE)),MAX($J$9:J226)+1,0))</f>
        <v/>
      </c>
      <c r="K227" s="250">
        <f>_xlfn.XLOOKUP(C227,'DEQ TAC List'!$B$3:$B$609,'DEQ TAC List'!$I$3:$I$609,"")</f>
        <v>0</v>
      </c>
      <c r="L227" s="15"/>
    </row>
    <row r="228" spans="1:12" x14ac:dyDescent="0.25">
      <c r="A228" s="60"/>
      <c r="B228" s="66"/>
      <c r="C228" s="75"/>
      <c r="D228" s="66" t="str">
        <f t="shared" si="6"/>
        <v/>
      </c>
      <c r="E228" s="80"/>
      <c r="F228" s="64"/>
      <c r="G228" s="43"/>
      <c r="H228" s="241" t="str">
        <f>IF(CONCATENATE(A228,B228)="",IF(CONCATENATE(B228,C228,D228,E228,F228,G228)="","",ws5_EU_ID_MaterialName_blank),IF(ISERROR(MATCH(A228&amp;delimiter&amp;B228,tbWS_4[EU_ID_and_Material_Name],0)),ws5_matching_error_msg,(INDEX(tbWS_4[MaterialUsage],MATCH(A228&amp;delimiter&amp;B228,tbWS_4[EU_ID_and_Material_Name],0))-INDEX(tbWS_4[MaterialWaste],MATCH(A228&amp;delimiter&amp;B228,tbWS_4[EU_ID_and_Material_Name],0)))*$F228*(1-$E228)))</f>
        <v/>
      </c>
      <c r="I228" s="11" t="str">
        <f t="shared" si="7"/>
        <v/>
      </c>
      <c r="J228" s="159" t="str">
        <f>IF(C228="","",IF(ISNA(VLOOKUP(I228,$I$9:I227,1,FALSE)),MAX($J$9:J227)+1,0))</f>
        <v/>
      </c>
      <c r="K228" s="250">
        <f>_xlfn.XLOOKUP(C228,'DEQ TAC List'!$B$3:$B$609,'DEQ TAC List'!$I$3:$I$609,"")</f>
        <v>0</v>
      </c>
      <c r="L228" s="15"/>
    </row>
    <row r="229" spans="1:12" x14ac:dyDescent="0.25">
      <c r="A229" s="60"/>
      <c r="B229" s="66"/>
      <c r="C229" s="75"/>
      <c r="D229" s="66" t="str">
        <f t="shared" si="6"/>
        <v/>
      </c>
      <c r="E229" s="80"/>
      <c r="F229" s="64"/>
      <c r="G229" s="43"/>
      <c r="H229" s="241" t="str">
        <f>IF(CONCATENATE(A229,B229)="",IF(CONCATENATE(B229,C229,D229,E229,F229,G229)="","",ws5_EU_ID_MaterialName_blank),IF(ISERROR(MATCH(A229&amp;delimiter&amp;B229,tbWS_4[EU_ID_and_Material_Name],0)),ws5_matching_error_msg,(INDEX(tbWS_4[MaterialUsage],MATCH(A229&amp;delimiter&amp;B229,tbWS_4[EU_ID_and_Material_Name],0))-INDEX(tbWS_4[MaterialWaste],MATCH(A229&amp;delimiter&amp;B229,tbWS_4[EU_ID_and_Material_Name],0)))*$F229*(1-$E229)))</f>
        <v/>
      </c>
      <c r="I229" s="11" t="str">
        <f t="shared" si="7"/>
        <v/>
      </c>
      <c r="J229" s="159" t="str">
        <f>IF(C229="","",IF(ISNA(VLOOKUP(I229,$I$9:I228,1,FALSE)),MAX($J$9:J228)+1,0))</f>
        <v/>
      </c>
      <c r="K229" s="250">
        <f>_xlfn.XLOOKUP(C229,'DEQ TAC List'!$B$3:$B$609,'DEQ TAC List'!$I$3:$I$609,"")</f>
        <v>0</v>
      </c>
      <c r="L229" s="15"/>
    </row>
    <row r="230" spans="1:12" x14ac:dyDescent="0.25">
      <c r="A230" s="60"/>
      <c r="B230" s="66"/>
      <c r="C230" s="75"/>
      <c r="D230" s="66" t="str">
        <f t="shared" si="6"/>
        <v/>
      </c>
      <c r="E230" s="80"/>
      <c r="F230" s="64"/>
      <c r="G230" s="43"/>
      <c r="H230" s="241" t="str">
        <f>IF(CONCATENATE(A230,B230)="",IF(CONCATENATE(B230,C230,D230,E230,F230,G230)="","",ws5_EU_ID_MaterialName_blank),IF(ISERROR(MATCH(A230&amp;delimiter&amp;B230,tbWS_4[EU_ID_and_Material_Name],0)),ws5_matching_error_msg,(INDEX(tbWS_4[MaterialUsage],MATCH(A230&amp;delimiter&amp;B230,tbWS_4[EU_ID_and_Material_Name],0))-INDEX(tbWS_4[MaterialWaste],MATCH(A230&amp;delimiter&amp;B230,tbWS_4[EU_ID_and_Material_Name],0)))*$F230*(1-$E230)))</f>
        <v/>
      </c>
      <c r="I230" s="11" t="str">
        <f t="shared" si="7"/>
        <v/>
      </c>
      <c r="J230" s="159" t="str">
        <f>IF(C230="","",IF(ISNA(VLOOKUP(I230,$I$9:I229,1,FALSE)),MAX($J$9:J229)+1,0))</f>
        <v/>
      </c>
      <c r="K230" s="250">
        <f>_xlfn.XLOOKUP(C230,'DEQ TAC List'!$B$3:$B$609,'DEQ TAC List'!$I$3:$I$609,"")</f>
        <v>0</v>
      </c>
      <c r="L230" s="15"/>
    </row>
    <row r="231" spans="1:12" x14ac:dyDescent="0.25">
      <c r="A231" s="60"/>
      <c r="B231" s="66"/>
      <c r="C231" s="75"/>
      <c r="D231" s="66" t="str">
        <f t="shared" si="6"/>
        <v/>
      </c>
      <c r="E231" s="80"/>
      <c r="F231" s="64"/>
      <c r="G231" s="43"/>
      <c r="H231" s="241" t="str">
        <f>IF(CONCATENATE(A231,B231)="",IF(CONCATENATE(B231,C231,D231,E231,F231,G231)="","",ws5_EU_ID_MaterialName_blank),IF(ISERROR(MATCH(A231&amp;delimiter&amp;B231,tbWS_4[EU_ID_and_Material_Name],0)),ws5_matching_error_msg,(INDEX(tbWS_4[MaterialUsage],MATCH(A231&amp;delimiter&amp;B231,tbWS_4[EU_ID_and_Material_Name],0))-INDEX(tbWS_4[MaterialWaste],MATCH(A231&amp;delimiter&amp;B231,tbWS_4[EU_ID_and_Material_Name],0)))*$F231*(1-$E231)))</f>
        <v/>
      </c>
      <c r="I231" s="11" t="str">
        <f t="shared" si="7"/>
        <v/>
      </c>
      <c r="J231" s="159" t="str">
        <f>IF(C231="","",IF(ISNA(VLOOKUP(I231,$I$9:I230,1,FALSE)),MAX($J$9:J230)+1,0))</f>
        <v/>
      </c>
      <c r="K231" s="250">
        <f>_xlfn.XLOOKUP(C231,'DEQ TAC List'!$B$3:$B$609,'DEQ TAC List'!$I$3:$I$609,"")</f>
        <v>0</v>
      </c>
      <c r="L231" s="15"/>
    </row>
    <row r="232" spans="1:12" x14ac:dyDescent="0.25">
      <c r="A232" s="60"/>
      <c r="B232" s="66"/>
      <c r="C232" s="75"/>
      <c r="D232" s="66" t="str">
        <f t="shared" si="6"/>
        <v/>
      </c>
      <c r="E232" s="80"/>
      <c r="F232" s="64"/>
      <c r="G232" s="43"/>
      <c r="H232" s="241" t="str">
        <f>IF(CONCATENATE(A232,B232)="",IF(CONCATENATE(B232,C232,D232,E232,F232,G232)="","",ws5_EU_ID_MaterialName_blank),IF(ISERROR(MATCH(A232&amp;delimiter&amp;B232,tbWS_4[EU_ID_and_Material_Name],0)),ws5_matching_error_msg,(INDEX(tbWS_4[MaterialUsage],MATCH(A232&amp;delimiter&amp;B232,tbWS_4[EU_ID_and_Material_Name],0))-INDEX(tbWS_4[MaterialWaste],MATCH(A232&amp;delimiter&amp;B232,tbWS_4[EU_ID_and_Material_Name],0)))*$F232*(1-$E232)))</f>
        <v/>
      </c>
      <c r="I232" s="11" t="str">
        <f t="shared" si="7"/>
        <v/>
      </c>
      <c r="J232" s="159" t="str">
        <f>IF(C232="","",IF(ISNA(VLOOKUP(I232,$I$9:I231,1,FALSE)),MAX($J$9:J231)+1,0))</f>
        <v/>
      </c>
      <c r="K232" s="250">
        <f>_xlfn.XLOOKUP(C232,'DEQ TAC List'!$B$3:$B$609,'DEQ TAC List'!$I$3:$I$609,"")</f>
        <v>0</v>
      </c>
      <c r="L232" s="15"/>
    </row>
    <row r="233" spans="1:12" x14ac:dyDescent="0.25">
      <c r="A233" s="60"/>
      <c r="B233" s="66"/>
      <c r="C233" s="75"/>
      <c r="D233" s="66" t="str">
        <f t="shared" si="6"/>
        <v/>
      </c>
      <c r="E233" s="80"/>
      <c r="F233" s="64"/>
      <c r="G233" s="43"/>
      <c r="H233" s="241" t="str">
        <f>IF(CONCATENATE(A233,B233)="",IF(CONCATENATE(B233,C233,D233,E233,F233,G233)="","",ws5_EU_ID_MaterialName_blank),IF(ISERROR(MATCH(A233&amp;delimiter&amp;B233,tbWS_4[EU_ID_and_Material_Name],0)),ws5_matching_error_msg,(INDEX(tbWS_4[MaterialUsage],MATCH(A233&amp;delimiter&amp;B233,tbWS_4[EU_ID_and_Material_Name],0))-INDEX(tbWS_4[MaterialWaste],MATCH(A233&amp;delimiter&amp;B233,tbWS_4[EU_ID_and_Material_Name],0)))*$F233*(1-$E233)))</f>
        <v/>
      </c>
      <c r="I233" s="11" t="str">
        <f t="shared" si="7"/>
        <v/>
      </c>
      <c r="J233" s="159" t="str">
        <f>IF(C233="","",IF(ISNA(VLOOKUP(I233,$I$9:I232,1,FALSE)),MAX($J$9:J232)+1,0))</f>
        <v/>
      </c>
      <c r="K233" s="250">
        <f>_xlfn.XLOOKUP(C233,'DEQ TAC List'!$B$3:$B$609,'DEQ TAC List'!$I$3:$I$609,"")</f>
        <v>0</v>
      </c>
      <c r="L233" s="15"/>
    </row>
    <row r="234" spans="1:12" x14ac:dyDescent="0.25">
      <c r="A234" s="60"/>
      <c r="B234" s="66"/>
      <c r="C234" s="75"/>
      <c r="D234" s="66" t="str">
        <f t="shared" si="6"/>
        <v/>
      </c>
      <c r="E234" s="80"/>
      <c r="F234" s="64"/>
      <c r="G234" s="43"/>
      <c r="H234" s="241" t="str">
        <f>IF(CONCATENATE(A234,B234)="",IF(CONCATENATE(B234,C234,D234,E234,F234,G234)="","",ws5_EU_ID_MaterialName_blank),IF(ISERROR(MATCH(A234&amp;delimiter&amp;B234,tbWS_4[EU_ID_and_Material_Name],0)),ws5_matching_error_msg,(INDEX(tbWS_4[MaterialUsage],MATCH(A234&amp;delimiter&amp;B234,tbWS_4[EU_ID_and_Material_Name],0))-INDEX(tbWS_4[MaterialWaste],MATCH(A234&amp;delimiter&amp;B234,tbWS_4[EU_ID_and_Material_Name],0)))*$F234*(1-$E234)))</f>
        <v/>
      </c>
      <c r="I234" s="11" t="str">
        <f t="shared" si="7"/>
        <v/>
      </c>
      <c r="J234" s="159" t="str">
        <f>IF(C234="","",IF(ISNA(VLOOKUP(I234,$I$9:I233,1,FALSE)),MAX($J$9:J233)+1,0))</f>
        <v/>
      </c>
      <c r="K234" s="250">
        <f>_xlfn.XLOOKUP(C234,'DEQ TAC List'!$B$3:$B$609,'DEQ TAC List'!$I$3:$I$609,"")</f>
        <v>0</v>
      </c>
      <c r="L234" s="15"/>
    </row>
    <row r="235" spans="1:12" x14ac:dyDescent="0.25">
      <c r="A235" s="60"/>
      <c r="B235" s="66"/>
      <c r="C235" s="75"/>
      <c r="D235" s="66" t="str">
        <f t="shared" si="6"/>
        <v/>
      </c>
      <c r="E235" s="80"/>
      <c r="F235" s="64"/>
      <c r="G235" s="43"/>
      <c r="H235" s="241" t="str">
        <f>IF(CONCATENATE(A235,B235)="",IF(CONCATENATE(B235,C235,D235,E235,F235,G235)="","",ws5_EU_ID_MaterialName_blank),IF(ISERROR(MATCH(A235&amp;delimiter&amp;B235,tbWS_4[EU_ID_and_Material_Name],0)),ws5_matching_error_msg,(INDEX(tbWS_4[MaterialUsage],MATCH(A235&amp;delimiter&amp;B235,tbWS_4[EU_ID_and_Material_Name],0))-INDEX(tbWS_4[MaterialWaste],MATCH(A235&amp;delimiter&amp;B235,tbWS_4[EU_ID_and_Material_Name],0)))*$F235*(1-$E235)))</f>
        <v/>
      </c>
      <c r="I235" s="11" t="str">
        <f t="shared" si="7"/>
        <v/>
      </c>
      <c r="J235" s="159" t="str">
        <f>IF(C235="","",IF(ISNA(VLOOKUP(I235,$I$9:I234,1,FALSE)),MAX($J$9:J234)+1,0))</f>
        <v/>
      </c>
      <c r="K235" s="250">
        <f>_xlfn.XLOOKUP(C235,'DEQ TAC List'!$B$3:$B$609,'DEQ TAC List'!$I$3:$I$609,"")</f>
        <v>0</v>
      </c>
      <c r="L235" s="15"/>
    </row>
    <row r="236" spans="1:12" x14ac:dyDescent="0.25">
      <c r="A236" s="60"/>
      <c r="B236" s="66"/>
      <c r="C236" s="75"/>
      <c r="D236" s="66" t="str">
        <f t="shared" si="6"/>
        <v/>
      </c>
      <c r="E236" s="80"/>
      <c r="F236" s="64"/>
      <c r="G236" s="43"/>
      <c r="H236" s="241" t="str">
        <f>IF(CONCATENATE(A236,B236)="",IF(CONCATENATE(B236,C236,D236,E236,F236,G236)="","",ws5_EU_ID_MaterialName_blank),IF(ISERROR(MATCH(A236&amp;delimiter&amp;B236,tbWS_4[EU_ID_and_Material_Name],0)),ws5_matching_error_msg,(INDEX(tbWS_4[MaterialUsage],MATCH(A236&amp;delimiter&amp;B236,tbWS_4[EU_ID_and_Material_Name],0))-INDEX(tbWS_4[MaterialWaste],MATCH(A236&amp;delimiter&amp;B236,tbWS_4[EU_ID_and_Material_Name],0)))*$F236*(1-$E236)))</f>
        <v/>
      </c>
      <c r="I236" s="11" t="str">
        <f t="shared" si="7"/>
        <v/>
      </c>
      <c r="J236" s="159" t="str">
        <f>IF(C236="","",IF(ISNA(VLOOKUP(I236,$I$9:I235,1,FALSE)),MAX($J$9:J235)+1,0))</f>
        <v/>
      </c>
      <c r="K236" s="250">
        <f>_xlfn.XLOOKUP(C236,'DEQ TAC List'!$B$3:$B$609,'DEQ TAC List'!$I$3:$I$609,"")</f>
        <v>0</v>
      </c>
      <c r="L236" s="15"/>
    </row>
    <row r="237" spans="1:12" x14ac:dyDescent="0.25">
      <c r="A237" s="60"/>
      <c r="B237" s="66"/>
      <c r="C237" s="75"/>
      <c r="D237" s="66" t="str">
        <f t="shared" si="6"/>
        <v/>
      </c>
      <c r="E237" s="80"/>
      <c r="F237" s="64"/>
      <c r="G237" s="43"/>
      <c r="H237" s="241" t="str">
        <f>IF(CONCATENATE(A237,B237)="",IF(CONCATENATE(B237,C237,D237,E237,F237,G237)="","",ws5_EU_ID_MaterialName_blank),IF(ISERROR(MATCH(A237&amp;delimiter&amp;B237,tbWS_4[EU_ID_and_Material_Name],0)),ws5_matching_error_msg,(INDEX(tbWS_4[MaterialUsage],MATCH(A237&amp;delimiter&amp;B237,tbWS_4[EU_ID_and_Material_Name],0))-INDEX(tbWS_4[MaterialWaste],MATCH(A237&amp;delimiter&amp;B237,tbWS_4[EU_ID_and_Material_Name],0)))*$F237*(1-$E237)))</f>
        <v/>
      </c>
      <c r="I237" s="11" t="str">
        <f t="shared" si="7"/>
        <v/>
      </c>
      <c r="J237" s="159" t="str">
        <f>IF(C237="","",IF(ISNA(VLOOKUP(I237,$I$9:I236,1,FALSE)),MAX($J$9:J236)+1,0))</f>
        <v/>
      </c>
      <c r="K237" s="250">
        <f>_xlfn.XLOOKUP(C237,'DEQ TAC List'!$B$3:$B$609,'DEQ TAC List'!$I$3:$I$609,"")</f>
        <v>0</v>
      </c>
      <c r="L237" s="15"/>
    </row>
    <row r="238" spans="1:12" x14ac:dyDescent="0.25">
      <c r="A238" s="60"/>
      <c r="B238" s="66"/>
      <c r="C238" s="75"/>
      <c r="D238" s="66" t="str">
        <f t="shared" si="6"/>
        <v/>
      </c>
      <c r="E238" s="80"/>
      <c r="F238" s="64"/>
      <c r="G238" s="43"/>
      <c r="H238" s="241" t="str">
        <f>IF(CONCATENATE(A238,B238)="",IF(CONCATENATE(B238,C238,D238,E238,F238,G238)="","",ws5_EU_ID_MaterialName_blank),IF(ISERROR(MATCH(A238&amp;delimiter&amp;B238,tbWS_4[EU_ID_and_Material_Name],0)),ws5_matching_error_msg,(INDEX(tbWS_4[MaterialUsage],MATCH(A238&amp;delimiter&amp;B238,tbWS_4[EU_ID_and_Material_Name],0))-INDEX(tbWS_4[MaterialWaste],MATCH(A238&amp;delimiter&amp;B238,tbWS_4[EU_ID_and_Material_Name],0)))*$F238*(1-$E238)))</f>
        <v/>
      </c>
      <c r="I238" s="11" t="str">
        <f t="shared" si="7"/>
        <v/>
      </c>
      <c r="J238" s="159" t="str">
        <f>IF(C238="","",IF(ISNA(VLOOKUP(I238,$I$9:I237,1,FALSE)),MAX($J$9:J237)+1,0))</f>
        <v/>
      </c>
      <c r="K238" s="250">
        <f>_xlfn.XLOOKUP(C238,'DEQ TAC List'!$B$3:$B$609,'DEQ TAC List'!$I$3:$I$609,"")</f>
        <v>0</v>
      </c>
      <c r="L238" s="15"/>
    </row>
    <row r="239" spans="1:12" x14ac:dyDescent="0.25">
      <c r="A239" s="60"/>
      <c r="B239" s="66"/>
      <c r="C239" s="75"/>
      <c r="D239" s="66" t="str">
        <f t="shared" si="6"/>
        <v/>
      </c>
      <c r="E239" s="80"/>
      <c r="F239" s="64"/>
      <c r="G239" s="43"/>
      <c r="H239" s="241" t="str">
        <f>IF(CONCATENATE(A239,B239)="",IF(CONCATENATE(B239,C239,D239,E239,F239,G239)="","",ws5_EU_ID_MaterialName_blank),IF(ISERROR(MATCH(A239&amp;delimiter&amp;B239,tbWS_4[EU_ID_and_Material_Name],0)),ws5_matching_error_msg,(INDEX(tbWS_4[MaterialUsage],MATCH(A239&amp;delimiter&amp;B239,tbWS_4[EU_ID_and_Material_Name],0))-INDEX(tbWS_4[MaterialWaste],MATCH(A239&amp;delimiter&amp;B239,tbWS_4[EU_ID_and_Material_Name],0)))*$F239*(1-$E239)))</f>
        <v/>
      </c>
      <c r="I239" s="11" t="str">
        <f t="shared" si="7"/>
        <v/>
      </c>
      <c r="J239" s="159" t="str">
        <f>IF(C239="","",IF(ISNA(VLOOKUP(I239,$I$9:I238,1,FALSE)),MAX($J$9:J238)+1,0))</f>
        <v/>
      </c>
      <c r="K239" s="250">
        <f>_xlfn.XLOOKUP(C239,'DEQ TAC List'!$B$3:$B$609,'DEQ TAC List'!$I$3:$I$609,"")</f>
        <v>0</v>
      </c>
      <c r="L239" s="15"/>
    </row>
    <row r="240" spans="1:12" x14ac:dyDescent="0.25">
      <c r="A240" s="60"/>
      <c r="B240" s="66"/>
      <c r="C240" s="75"/>
      <c r="D240" s="66" t="str">
        <f t="shared" si="6"/>
        <v/>
      </c>
      <c r="E240" s="80"/>
      <c r="F240" s="64"/>
      <c r="G240" s="43"/>
      <c r="H240" s="241" t="str">
        <f>IF(CONCATENATE(A240,B240)="",IF(CONCATENATE(B240,C240,D240,E240,F240,G240)="","",ws5_EU_ID_MaterialName_blank),IF(ISERROR(MATCH(A240&amp;delimiter&amp;B240,tbWS_4[EU_ID_and_Material_Name],0)),ws5_matching_error_msg,(INDEX(tbWS_4[MaterialUsage],MATCH(A240&amp;delimiter&amp;B240,tbWS_4[EU_ID_and_Material_Name],0))-INDEX(tbWS_4[MaterialWaste],MATCH(A240&amp;delimiter&amp;B240,tbWS_4[EU_ID_and_Material_Name],0)))*$F240*(1-$E240)))</f>
        <v/>
      </c>
      <c r="I240" s="11" t="str">
        <f t="shared" si="7"/>
        <v/>
      </c>
      <c r="J240" s="159" t="str">
        <f>IF(C240="","",IF(ISNA(VLOOKUP(I240,$I$9:I239,1,FALSE)),MAX($J$9:J239)+1,0))</f>
        <v/>
      </c>
      <c r="K240" s="250">
        <f>_xlfn.XLOOKUP(C240,'DEQ TAC List'!$B$3:$B$609,'DEQ TAC List'!$I$3:$I$609,"")</f>
        <v>0</v>
      </c>
      <c r="L240" s="15"/>
    </row>
    <row r="241" spans="1:12" x14ac:dyDescent="0.25">
      <c r="A241" s="60"/>
      <c r="B241" s="66"/>
      <c r="C241" s="75"/>
      <c r="D241" s="66" t="str">
        <f t="shared" si="6"/>
        <v/>
      </c>
      <c r="E241" s="80"/>
      <c r="F241" s="64"/>
      <c r="G241" s="43"/>
      <c r="H241" s="241" t="str">
        <f>IF(CONCATENATE(A241,B241)="",IF(CONCATENATE(B241,C241,D241,E241,F241,G241)="","",ws5_EU_ID_MaterialName_blank),IF(ISERROR(MATCH(A241&amp;delimiter&amp;B241,tbWS_4[EU_ID_and_Material_Name],0)),ws5_matching_error_msg,(INDEX(tbWS_4[MaterialUsage],MATCH(A241&amp;delimiter&amp;B241,tbWS_4[EU_ID_and_Material_Name],0))-INDEX(tbWS_4[MaterialWaste],MATCH(A241&amp;delimiter&amp;B241,tbWS_4[EU_ID_and_Material_Name],0)))*$F241*(1-$E241)))</f>
        <v/>
      </c>
      <c r="I241" s="11" t="str">
        <f t="shared" si="7"/>
        <v/>
      </c>
      <c r="J241" s="159" t="str">
        <f>IF(C241="","",IF(ISNA(VLOOKUP(I241,$I$9:I240,1,FALSE)),MAX($J$9:J240)+1,0))</f>
        <v/>
      </c>
      <c r="K241" s="250">
        <f>_xlfn.XLOOKUP(C241,'DEQ TAC List'!$B$3:$B$609,'DEQ TAC List'!$I$3:$I$609,"")</f>
        <v>0</v>
      </c>
      <c r="L241" s="15"/>
    </row>
    <row r="242" spans="1:12" x14ac:dyDescent="0.25">
      <c r="A242" s="60"/>
      <c r="B242" s="66"/>
      <c r="C242" s="75"/>
      <c r="D242" s="66" t="str">
        <f t="shared" si="6"/>
        <v/>
      </c>
      <c r="E242" s="80"/>
      <c r="F242" s="64"/>
      <c r="G242" s="43"/>
      <c r="H242" s="241" t="str">
        <f>IF(CONCATENATE(A242,B242)="",IF(CONCATENATE(B242,C242,D242,E242,F242,G242)="","",ws5_EU_ID_MaterialName_blank),IF(ISERROR(MATCH(A242&amp;delimiter&amp;B242,tbWS_4[EU_ID_and_Material_Name],0)),ws5_matching_error_msg,(INDEX(tbWS_4[MaterialUsage],MATCH(A242&amp;delimiter&amp;B242,tbWS_4[EU_ID_and_Material_Name],0))-INDEX(tbWS_4[MaterialWaste],MATCH(A242&amp;delimiter&amp;B242,tbWS_4[EU_ID_and_Material_Name],0)))*$F242*(1-$E242)))</f>
        <v/>
      </c>
      <c r="I242" s="11" t="str">
        <f t="shared" si="7"/>
        <v/>
      </c>
      <c r="J242" s="159" t="str">
        <f>IF(C242="","",IF(ISNA(VLOOKUP(I242,$I$9:I241,1,FALSE)),MAX($J$9:J241)+1,0))</f>
        <v/>
      </c>
      <c r="K242" s="250">
        <f>_xlfn.XLOOKUP(C242,'DEQ TAC List'!$B$3:$B$609,'DEQ TAC List'!$I$3:$I$609,"")</f>
        <v>0</v>
      </c>
      <c r="L242" s="15"/>
    </row>
    <row r="243" spans="1:12" x14ac:dyDescent="0.25">
      <c r="A243" s="60"/>
      <c r="B243" s="66"/>
      <c r="C243" s="75"/>
      <c r="D243" s="66" t="str">
        <f t="shared" si="6"/>
        <v/>
      </c>
      <c r="E243" s="80"/>
      <c r="F243" s="64"/>
      <c r="G243" s="43"/>
      <c r="H243" s="241" t="str">
        <f>IF(CONCATENATE(A243,B243)="",IF(CONCATENATE(B243,C243,D243,E243,F243,G243)="","",ws5_EU_ID_MaterialName_blank),IF(ISERROR(MATCH(A243&amp;delimiter&amp;B243,tbWS_4[EU_ID_and_Material_Name],0)),ws5_matching_error_msg,(INDEX(tbWS_4[MaterialUsage],MATCH(A243&amp;delimiter&amp;B243,tbWS_4[EU_ID_and_Material_Name],0))-INDEX(tbWS_4[MaterialWaste],MATCH(A243&amp;delimiter&amp;B243,tbWS_4[EU_ID_and_Material_Name],0)))*$F243*(1-$E243)))</f>
        <v/>
      </c>
      <c r="I243" s="11" t="str">
        <f t="shared" si="7"/>
        <v/>
      </c>
      <c r="J243" s="159" t="str">
        <f>IF(C243="","",IF(ISNA(VLOOKUP(I243,$I$9:I242,1,FALSE)),MAX($J$9:J242)+1,0))</f>
        <v/>
      </c>
      <c r="K243" s="250">
        <f>_xlfn.XLOOKUP(C243,'DEQ TAC List'!$B$3:$B$609,'DEQ TAC List'!$I$3:$I$609,"")</f>
        <v>0</v>
      </c>
      <c r="L243" s="15"/>
    </row>
    <row r="244" spans="1:12" x14ac:dyDescent="0.25">
      <c r="A244" s="60"/>
      <c r="B244" s="66"/>
      <c r="C244" s="75"/>
      <c r="D244" s="66" t="str">
        <f t="shared" si="6"/>
        <v/>
      </c>
      <c r="E244" s="80"/>
      <c r="F244" s="64"/>
      <c r="G244" s="43"/>
      <c r="H244" s="241" t="str">
        <f>IF(CONCATENATE(A244,B244)="",IF(CONCATENATE(B244,C244,D244,E244,F244,G244)="","",ws5_EU_ID_MaterialName_blank),IF(ISERROR(MATCH(A244&amp;delimiter&amp;B244,tbWS_4[EU_ID_and_Material_Name],0)),ws5_matching_error_msg,(INDEX(tbWS_4[MaterialUsage],MATCH(A244&amp;delimiter&amp;B244,tbWS_4[EU_ID_and_Material_Name],0))-INDEX(tbWS_4[MaterialWaste],MATCH(A244&amp;delimiter&amp;B244,tbWS_4[EU_ID_and_Material_Name],0)))*$F244*(1-$E244)))</f>
        <v/>
      </c>
      <c r="I244" s="11" t="str">
        <f t="shared" si="7"/>
        <v/>
      </c>
      <c r="J244" s="159" t="str">
        <f>IF(C244="","",IF(ISNA(VLOOKUP(I244,$I$9:I243,1,FALSE)),MAX($J$9:J243)+1,0))</f>
        <v/>
      </c>
      <c r="K244" s="250">
        <f>_xlfn.XLOOKUP(C244,'DEQ TAC List'!$B$3:$B$609,'DEQ TAC List'!$I$3:$I$609,"")</f>
        <v>0</v>
      </c>
      <c r="L244" s="15"/>
    </row>
    <row r="245" spans="1:12" x14ac:dyDescent="0.25">
      <c r="A245" s="60"/>
      <c r="B245" s="66"/>
      <c r="C245" s="75"/>
      <c r="D245" s="66" t="str">
        <f t="shared" si="6"/>
        <v/>
      </c>
      <c r="E245" s="80"/>
      <c r="F245" s="64"/>
      <c r="G245" s="43"/>
      <c r="H245" s="241" t="str">
        <f>IF(CONCATENATE(A245,B245)="",IF(CONCATENATE(B245,C245,D245,E245,F245,G245)="","",ws5_EU_ID_MaterialName_blank),IF(ISERROR(MATCH(A245&amp;delimiter&amp;B245,tbWS_4[EU_ID_and_Material_Name],0)),ws5_matching_error_msg,(INDEX(tbWS_4[MaterialUsage],MATCH(A245&amp;delimiter&amp;B245,tbWS_4[EU_ID_and_Material_Name],0))-INDEX(tbWS_4[MaterialWaste],MATCH(A245&amp;delimiter&amp;B245,tbWS_4[EU_ID_and_Material_Name],0)))*$F245*(1-$E245)))</f>
        <v/>
      </c>
      <c r="I245" s="11" t="str">
        <f t="shared" si="7"/>
        <v/>
      </c>
      <c r="J245" s="159" t="str">
        <f>IF(C245="","",IF(ISNA(VLOOKUP(I245,$I$9:I244,1,FALSE)),MAX($J$9:J244)+1,0))</f>
        <v/>
      </c>
      <c r="K245" s="250">
        <f>_xlfn.XLOOKUP(C245,'DEQ TAC List'!$B$3:$B$609,'DEQ TAC List'!$I$3:$I$609,"")</f>
        <v>0</v>
      </c>
      <c r="L245" s="15"/>
    </row>
    <row r="246" spans="1:12" x14ac:dyDescent="0.25">
      <c r="A246" s="60"/>
      <c r="B246" s="66"/>
      <c r="C246" s="75"/>
      <c r="D246" s="66" t="str">
        <f t="shared" si="6"/>
        <v/>
      </c>
      <c r="E246" s="80"/>
      <c r="F246" s="64"/>
      <c r="G246" s="43"/>
      <c r="H246" s="241" t="str">
        <f>IF(CONCATENATE(A246,B246)="",IF(CONCATENATE(B246,C246,D246,E246,F246,G246)="","",ws5_EU_ID_MaterialName_blank),IF(ISERROR(MATCH(A246&amp;delimiter&amp;B246,tbWS_4[EU_ID_and_Material_Name],0)),ws5_matching_error_msg,(INDEX(tbWS_4[MaterialUsage],MATCH(A246&amp;delimiter&amp;B246,tbWS_4[EU_ID_and_Material_Name],0))-INDEX(tbWS_4[MaterialWaste],MATCH(A246&amp;delimiter&amp;B246,tbWS_4[EU_ID_and_Material_Name],0)))*$F246*(1-$E246)))</f>
        <v/>
      </c>
      <c r="I246" s="11" t="str">
        <f t="shared" si="7"/>
        <v/>
      </c>
      <c r="J246" s="159" t="str">
        <f>IF(C246="","",IF(ISNA(VLOOKUP(I246,$I$9:I245,1,FALSE)),MAX($J$9:J245)+1,0))</f>
        <v/>
      </c>
      <c r="K246" s="250">
        <f>_xlfn.XLOOKUP(C246,'DEQ TAC List'!$B$3:$B$609,'DEQ TAC List'!$I$3:$I$609,"")</f>
        <v>0</v>
      </c>
      <c r="L246" s="15"/>
    </row>
    <row r="247" spans="1:12" x14ac:dyDescent="0.25">
      <c r="A247" s="60"/>
      <c r="B247" s="66"/>
      <c r="C247" s="75"/>
      <c r="D247" s="66" t="str">
        <f t="shared" si="6"/>
        <v/>
      </c>
      <c r="E247" s="80"/>
      <c r="F247" s="64"/>
      <c r="G247" s="43"/>
      <c r="H247" s="241" t="str">
        <f>IF(CONCATENATE(A247,B247)="",IF(CONCATENATE(B247,C247,D247,E247,F247,G247)="","",ws5_EU_ID_MaterialName_blank),IF(ISERROR(MATCH(A247&amp;delimiter&amp;B247,tbWS_4[EU_ID_and_Material_Name],0)),ws5_matching_error_msg,(INDEX(tbWS_4[MaterialUsage],MATCH(A247&amp;delimiter&amp;B247,tbWS_4[EU_ID_and_Material_Name],0))-INDEX(tbWS_4[MaterialWaste],MATCH(A247&amp;delimiter&amp;B247,tbWS_4[EU_ID_and_Material_Name],0)))*$F247*(1-$E247)))</f>
        <v/>
      </c>
      <c r="I247" s="11" t="str">
        <f t="shared" si="7"/>
        <v/>
      </c>
      <c r="J247" s="159" t="str">
        <f>IF(C247="","",IF(ISNA(VLOOKUP(I247,$I$9:I246,1,FALSE)),MAX($J$9:J246)+1,0))</f>
        <v/>
      </c>
      <c r="K247" s="250">
        <f>_xlfn.XLOOKUP(C247,'DEQ TAC List'!$B$3:$B$609,'DEQ TAC List'!$I$3:$I$609,"")</f>
        <v>0</v>
      </c>
      <c r="L247" s="15"/>
    </row>
    <row r="248" spans="1:12" x14ac:dyDescent="0.25">
      <c r="A248" s="60"/>
      <c r="B248" s="66"/>
      <c r="C248" s="75"/>
      <c r="D248" s="66" t="str">
        <f t="shared" si="6"/>
        <v/>
      </c>
      <c r="E248" s="80"/>
      <c r="F248" s="64"/>
      <c r="G248" s="43"/>
      <c r="H248" s="241" t="str">
        <f>IF(CONCATENATE(A248,B248)="",IF(CONCATENATE(B248,C248,D248,E248,F248,G248)="","",ws5_EU_ID_MaterialName_blank),IF(ISERROR(MATCH(A248&amp;delimiter&amp;B248,tbWS_4[EU_ID_and_Material_Name],0)),ws5_matching_error_msg,(INDEX(tbWS_4[MaterialUsage],MATCH(A248&amp;delimiter&amp;B248,tbWS_4[EU_ID_and_Material_Name],0))-INDEX(tbWS_4[MaterialWaste],MATCH(A248&amp;delimiter&amp;B248,tbWS_4[EU_ID_and_Material_Name],0)))*$F248*(1-$E248)))</f>
        <v/>
      </c>
      <c r="I248" s="11" t="str">
        <f t="shared" si="7"/>
        <v/>
      </c>
      <c r="J248" s="159" t="str">
        <f>IF(C248="","",IF(ISNA(VLOOKUP(I248,$I$9:I247,1,FALSE)),MAX($J$9:J247)+1,0))</f>
        <v/>
      </c>
      <c r="K248" s="250">
        <f>_xlfn.XLOOKUP(C248,'DEQ TAC List'!$B$3:$B$609,'DEQ TAC List'!$I$3:$I$609,"")</f>
        <v>0</v>
      </c>
      <c r="L248" s="15"/>
    </row>
    <row r="249" spans="1:12" x14ac:dyDescent="0.25">
      <c r="A249" s="60"/>
      <c r="B249" s="66"/>
      <c r="C249" s="75"/>
      <c r="D249" s="66" t="str">
        <f t="shared" si="6"/>
        <v/>
      </c>
      <c r="E249" s="80"/>
      <c r="F249" s="64"/>
      <c r="G249" s="43"/>
      <c r="H249" s="241" t="str">
        <f>IF(CONCATENATE(A249,B249)="",IF(CONCATENATE(B249,C249,D249,E249,F249,G249)="","",ws5_EU_ID_MaterialName_blank),IF(ISERROR(MATCH(A249&amp;delimiter&amp;B249,tbWS_4[EU_ID_and_Material_Name],0)),ws5_matching_error_msg,(INDEX(tbWS_4[MaterialUsage],MATCH(A249&amp;delimiter&amp;B249,tbWS_4[EU_ID_and_Material_Name],0))-INDEX(tbWS_4[MaterialWaste],MATCH(A249&amp;delimiter&amp;B249,tbWS_4[EU_ID_and_Material_Name],0)))*$F249*(1-$E249)))</f>
        <v/>
      </c>
      <c r="I249" s="11" t="str">
        <f t="shared" si="7"/>
        <v/>
      </c>
      <c r="J249" s="159" t="str">
        <f>IF(C249="","",IF(ISNA(VLOOKUP(I249,$I$9:I248,1,FALSE)),MAX($J$9:J248)+1,0))</f>
        <v/>
      </c>
      <c r="K249" s="250">
        <f>_xlfn.XLOOKUP(C249,'DEQ TAC List'!$B$3:$B$609,'DEQ TAC List'!$I$3:$I$609,"")</f>
        <v>0</v>
      </c>
      <c r="L249" s="15"/>
    </row>
    <row r="250" spans="1:12" x14ac:dyDescent="0.25">
      <c r="A250" s="60"/>
      <c r="B250" s="66"/>
      <c r="C250" s="75"/>
      <c r="D250" s="66" t="str">
        <f t="shared" si="6"/>
        <v/>
      </c>
      <c r="E250" s="80"/>
      <c r="F250" s="64"/>
      <c r="G250" s="43"/>
      <c r="H250" s="241" t="str">
        <f>IF(CONCATENATE(A250,B250)="",IF(CONCATENATE(B250,C250,D250,E250,F250,G250)="","",ws5_EU_ID_MaterialName_blank),IF(ISERROR(MATCH(A250&amp;delimiter&amp;B250,tbWS_4[EU_ID_and_Material_Name],0)),ws5_matching_error_msg,(INDEX(tbWS_4[MaterialUsage],MATCH(A250&amp;delimiter&amp;B250,tbWS_4[EU_ID_and_Material_Name],0))-INDEX(tbWS_4[MaterialWaste],MATCH(A250&amp;delimiter&amp;B250,tbWS_4[EU_ID_and_Material_Name],0)))*$F250*(1-$E250)))</f>
        <v/>
      </c>
      <c r="I250" s="11" t="str">
        <f t="shared" si="7"/>
        <v/>
      </c>
      <c r="J250" s="159" t="str">
        <f>IF(C250="","",IF(ISNA(VLOOKUP(I250,$I$9:I249,1,FALSE)),MAX($J$9:J249)+1,0))</f>
        <v/>
      </c>
      <c r="K250" s="250">
        <f>_xlfn.XLOOKUP(C250,'DEQ TAC List'!$B$3:$B$609,'DEQ TAC List'!$I$3:$I$609,"")</f>
        <v>0</v>
      </c>
      <c r="L250" s="15"/>
    </row>
    <row r="251" spans="1:12" x14ac:dyDescent="0.25">
      <c r="A251" s="60"/>
      <c r="B251" s="66"/>
      <c r="C251" s="75"/>
      <c r="D251" s="66" t="str">
        <f t="shared" si="6"/>
        <v/>
      </c>
      <c r="E251" s="80"/>
      <c r="F251" s="64"/>
      <c r="G251" s="43"/>
      <c r="H251" s="241" t="str">
        <f>IF(CONCATENATE(A251,B251)="",IF(CONCATENATE(B251,C251,D251,E251,F251,G251)="","",ws5_EU_ID_MaterialName_blank),IF(ISERROR(MATCH(A251&amp;delimiter&amp;B251,tbWS_4[EU_ID_and_Material_Name],0)),ws5_matching_error_msg,(INDEX(tbWS_4[MaterialUsage],MATCH(A251&amp;delimiter&amp;B251,tbWS_4[EU_ID_and_Material_Name],0))-INDEX(tbWS_4[MaterialWaste],MATCH(A251&amp;delimiter&amp;B251,tbWS_4[EU_ID_and_Material_Name],0)))*$F251*(1-$E251)))</f>
        <v/>
      </c>
      <c r="I251" s="11" t="str">
        <f t="shared" si="7"/>
        <v/>
      </c>
      <c r="J251" s="159" t="str">
        <f>IF(C251="","",IF(ISNA(VLOOKUP(I251,$I$9:I250,1,FALSE)),MAX($J$9:J250)+1,0))</f>
        <v/>
      </c>
      <c r="K251" s="250">
        <f>_xlfn.XLOOKUP(C251,'DEQ TAC List'!$B$3:$B$609,'DEQ TAC List'!$I$3:$I$609,"")</f>
        <v>0</v>
      </c>
      <c r="L251" s="15"/>
    </row>
    <row r="252" spans="1:12" x14ac:dyDescent="0.25">
      <c r="A252" s="60"/>
      <c r="B252" s="66"/>
      <c r="C252" s="75"/>
      <c r="D252" s="66" t="str">
        <f t="shared" si="6"/>
        <v/>
      </c>
      <c r="E252" s="80"/>
      <c r="F252" s="64"/>
      <c r="G252" s="43"/>
      <c r="H252" s="241" t="str">
        <f>IF(CONCATENATE(A252,B252)="",IF(CONCATENATE(B252,C252,D252,E252,F252,G252)="","",ws5_EU_ID_MaterialName_blank),IF(ISERROR(MATCH(A252&amp;delimiter&amp;B252,tbWS_4[EU_ID_and_Material_Name],0)),ws5_matching_error_msg,(INDEX(tbWS_4[MaterialUsage],MATCH(A252&amp;delimiter&amp;B252,tbWS_4[EU_ID_and_Material_Name],0))-INDEX(tbWS_4[MaterialWaste],MATCH(A252&amp;delimiter&amp;B252,tbWS_4[EU_ID_and_Material_Name],0)))*$F252*(1-$E252)))</f>
        <v/>
      </c>
      <c r="I252" s="11" t="str">
        <f t="shared" si="7"/>
        <v/>
      </c>
      <c r="J252" s="159" t="str">
        <f>IF(C252="","",IF(ISNA(VLOOKUP(I252,$I$9:I251,1,FALSE)),MAX($J$9:J251)+1,0))</f>
        <v/>
      </c>
      <c r="K252" s="250">
        <f>_xlfn.XLOOKUP(C252,'DEQ TAC List'!$B$3:$B$609,'DEQ TAC List'!$I$3:$I$609,"")</f>
        <v>0</v>
      </c>
      <c r="L252" s="15"/>
    </row>
    <row r="253" spans="1:12" x14ac:dyDescent="0.25">
      <c r="A253" s="60"/>
      <c r="B253" s="66"/>
      <c r="C253" s="75"/>
      <c r="D253" s="66" t="str">
        <f t="shared" si="6"/>
        <v/>
      </c>
      <c r="E253" s="80"/>
      <c r="F253" s="64"/>
      <c r="G253" s="43"/>
      <c r="H253" s="241" t="str">
        <f>IF(CONCATENATE(A253,B253)="",IF(CONCATENATE(B253,C253,D253,E253,F253,G253)="","",ws5_EU_ID_MaterialName_blank),IF(ISERROR(MATCH(A253&amp;delimiter&amp;B253,tbWS_4[EU_ID_and_Material_Name],0)),ws5_matching_error_msg,(INDEX(tbWS_4[MaterialUsage],MATCH(A253&amp;delimiter&amp;B253,tbWS_4[EU_ID_and_Material_Name],0))-INDEX(tbWS_4[MaterialWaste],MATCH(A253&amp;delimiter&amp;B253,tbWS_4[EU_ID_and_Material_Name],0)))*$F253*(1-$E253)))</f>
        <v/>
      </c>
      <c r="I253" s="11" t="str">
        <f t="shared" si="7"/>
        <v/>
      </c>
      <c r="J253" s="159" t="str">
        <f>IF(C253="","",IF(ISNA(VLOOKUP(I253,$I$9:I252,1,FALSE)),MAX($J$9:J252)+1,0))</f>
        <v/>
      </c>
      <c r="K253" s="250">
        <f>_xlfn.XLOOKUP(C253,'DEQ TAC List'!$B$3:$B$609,'DEQ TAC List'!$I$3:$I$609,"")</f>
        <v>0</v>
      </c>
      <c r="L253" s="15"/>
    </row>
    <row r="254" spans="1:12" x14ac:dyDescent="0.25">
      <c r="A254" s="60"/>
      <c r="B254" s="66"/>
      <c r="C254" s="75"/>
      <c r="D254" s="66" t="str">
        <f t="shared" si="6"/>
        <v/>
      </c>
      <c r="E254" s="80"/>
      <c r="F254" s="64"/>
      <c r="G254" s="43"/>
      <c r="H254" s="241" t="str">
        <f>IF(CONCATENATE(A254,B254)="",IF(CONCATENATE(B254,C254,D254,E254,F254,G254)="","",ws5_EU_ID_MaterialName_blank),IF(ISERROR(MATCH(A254&amp;delimiter&amp;B254,tbWS_4[EU_ID_and_Material_Name],0)),ws5_matching_error_msg,(INDEX(tbWS_4[MaterialUsage],MATCH(A254&amp;delimiter&amp;B254,tbWS_4[EU_ID_and_Material_Name],0))-INDEX(tbWS_4[MaterialWaste],MATCH(A254&amp;delimiter&amp;B254,tbWS_4[EU_ID_and_Material_Name],0)))*$F254*(1-$E254)))</f>
        <v/>
      </c>
      <c r="I254" s="11" t="str">
        <f t="shared" si="7"/>
        <v/>
      </c>
      <c r="J254" s="159" t="str">
        <f>IF(C254="","",IF(ISNA(VLOOKUP(I254,$I$9:I253,1,FALSE)),MAX($J$9:J253)+1,0))</f>
        <v/>
      </c>
      <c r="K254" s="250">
        <f>_xlfn.XLOOKUP(C254,'DEQ TAC List'!$B$3:$B$609,'DEQ TAC List'!$I$3:$I$609,"")</f>
        <v>0</v>
      </c>
      <c r="L254" s="15"/>
    </row>
    <row r="255" spans="1:12" x14ac:dyDescent="0.25">
      <c r="A255" s="60"/>
      <c r="B255" s="66"/>
      <c r="C255" s="75"/>
      <c r="D255" s="66" t="str">
        <f t="shared" si="6"/>
        <v/>
      </c>
      <c r="E255" s="80"/>
      <c r="F255" s="64"/>
      <c r="G255" s="43"/>
      <c r="H255" s="241" t="str">
        <f>IF(CONCATENATE(A255,B255)="",IF(CONCATENATE(B255,C255,D255,E255,F255,G255)="","",ws5_EU_ID_MaterialName_blank),IF(ISERROR(MATCH(A255&amp;delimiter&amp;B255,tbWS_4[EU_ID_and_Material_Name],0)),ws5_matching_error_msg,(INDEX(tbWS_4[MaterialUsage],MATCH(A255&amp;delimiter&amp;B255,tbWS_4[EU_ID_and_Material_Name],0))-INDEX(tbWS_4[MaterialWaste],MATCH(A255&amp;delimiter&amp;B255,tbWS_4[EU_ID_and_Material_Name],0)))*$F255*(1-$E255)))</f>
        <v/>
      </c>
      <c r="I255" s="11" t="str">
        <f t="shared" si="7"/>
        <v/>
      </c>
      <c r="J255" s="159" t="str">
        <f>IF(C255="","",IF(ISNA(VLOOKUP(I255,$I$9:I254,1,FALSE)),MAX($J$9:J254)+1,0))</f>
        <v/>
      </c>
      <c r="K255" s="250">
        <f>_xlfn.XLOOKUP(C255,'DEQ TAC List'!$B$3:$B$609,'DEQ TAC List'!$I$3:$I$609,"")</f>
        <v>0</v>
      </c>
      <c r="L255" s="15"/>
    </row>
    <row r="256" spans="1:12" x14ac:dyDescent="0.25">
      <c r="A256" s="60"/>
      <c r="B256" s="66"/>
      <c r="C256" s="75"/>
      <c r="D256" s="66" t="str">
        <f t="shared" si="6"/>
        <v/>
      </c>
      <c r="E256" s="80"/>
      <c r="F256" s="64"/>
      <c r="G256" s="43"/>
      <c r="H256" s="241" t="str">
        <f>IF(CONCATENATE(A256,B256)="",IF(CONCATENATE(B256,C256,D256,E256,F256,G256)="","",ws5_EU_ID_MaterialName_blank),IF(ISERROR(MATCH(A256&amp;delimiter&amp;B256,tbWS_4[EU_ID_and_Material_Name],0)),ws5_matching_error_msg,(INDEX(tbWS_4[MaterialUsage],MATCH(A256&amp;delimiter&amp;B256,tbWS_4[EU_ID_and_Material_Name],0))-INDEX(tbWS_4[MaterialWaste],MATCH(A256&amp;delimiter&amp;B256,tbWS_4[EU_ID_and_Material_Name],0)))*$F256*(1-$E256)))</f>
        <v/>
      </c>
      <c r="I256" s="11" t="str">
        <f t="shared" si="7"/>
        <v/>
      </c>
      <c r="J256" s="159" t="str">
        <f>IF(C256="","",IF(ISNA(VLOOKUP(I256,$I$9:I255,1,FALSE)),MAX($J$9:J255)+1,0))</f>
        <v/>
      </c>
      <c r="K256" s="250">
        <f>_xlfn.XLOOKUP(C256,'DEQ TAC List'!$B$3:$B$609,'DEQ TAC List'!$I$3:$I$609,"")</f>
        <v>0</v>
      </c>
      <c r="L256" s="15"/>
    </row>
    <row r="257" spans="1:12" x14ac:dyDescent="0.25">
      <c r="A257" s="60"/>
      <c r="B257" s="66"/>
      <c r="C257" s="75"/>
      <c r="D257" s="66" t="str">
        <f t="shared" si="6"/>
        <v/>
      </c>
      <c r="E257" s="80"/>
      <c r="F257" s="64"/>
      <c r="G257" s="43"/>
      <c r="H257" s="241" t="str">
        <f>IF(CONCATENATE(A257,B257)="",IF(CONCATENATE(B257,C257,D257,E257,F257,G257)="","",ws5_EU_ID_MaterialName_blank),IF(ISERROR(MATCH(A257&amp;delimiter&amp;B257,tbWS_4[EU_ID_and_Material_Name],0)),ws5_matching_error_msg,(INDEX(tbWS_4[MaterialUsage],MATCH(A257&amp;delimiter&amp;B257,tbWS_4[EU_ID_and_Material_Name],0))-INDEX(tbWS_4[MaterialWaste],MATCH(A257&amp;delimiter&amp;B257,tbWS_4[EU_ID_and_Material_Name],0)))*$F257*(1-$E257)))</f>
        <v/>
      </c>
      <c r="I257" s="11" t="str">
        <f t="shared" si="7"/>
        <v/>
      </c>
      <c r="J257" s="159" t="str">
        <f>IF(C257="","",IF(ISNA(VLOOKUP(I257,$I$9:I256,1,FALSE)),MAX($J$9:J256)+1,0))</f>
        <v/>
      </c>
      <c r="K257" s="250">
        <f>_xlfn.XLOOKUP(C257,'DEQ TAC List'!$B$3:$B$609,'DEQ TAC List'!$I$3:$I$609,"")</f>
        <v>0</v>
      </c>
      <c r="L257" s="15"/>
    </row>
    <row r="258" spans="1:12" x14ac:dyDescent="0.25">
      <c r="A258" s="60"/>
      <c r="B258" s="66"/>
      <c r="C258" s="75"/>
      <c r="D258" s="66" t="str">
        <f t="shared" si="6"/>
        <v/>
      </c>
      <c r="E258" s="80"/>
      <c r="F258" s="64"/>
      <c r="G258" s="43"/>
      <c r="H258" s="241" t="str">
        <f>IF(CONCATENATE(A258,B258)="",IF(CONCATENATE(B258,C258,D258,E258,F258,G258)="","",ws5_EU_ID_MaterialName_blank),IF(ISERROR(MATCH(A258&amp;delimiter&amp;B258,tbWS_4[EU_ID_and_Material_Name],0)),ws5_matching_error_msg,(INDEX(tbWS_4[MaterialUsage],MATCH(A258&amp;delimiter&amp;B258,tbWS_4[EU_ID_and_Material_Name],0))-INDEX(tbWS_4[MaterialWaste],MATCH(A258&amp;delimiter&amp;B258,tbWS_4[EU_ID_and_Material_Name],0)))*$F258*(1-$E258)))</f>
        <v/>
      </c>
      <c r="I258" s="11" t="str">
        <f t="shared" si="7"/>
        <v/>
      </c>
      <c r="J258" s="159" t="str">
        <f>IF(C258="","",IF(ISNA(VLOOKUP(I258,$I$9:I257,1,FALSE)),MAX($J$9:J257)+1,0))</f>
        <v/>
      </c>
      <c r="K258" s="250">
        <f>_xlfn.XLOOKUP(C258,'DEQ TAC List'!$B$3:$B$609,'DEQ TAC List'!$I$3:$I$609,"")</f>
        <v>0</v>
      </c>
      <c r="L258" s="15"/>
    </row>
    <row r="259" spans="1:12" x14ac:dyDescent="0.25">
      <c r="A259" s="60"/>
      <c r="B259" s="66"/>
      <c r="C259" s="75"/>
      <c r="D259" s="66" t="str">
        <f t="shared" si="6"/>
        <v/>
      </c>
      <c r="E259" s="80"/>
      <c r="F259" s="64"/>
      <c r="G259" s="43"/>
      <c r="H259" s="241" t="str">
        <f>IF(CONCATENATE(A259,B259)="",IF(CONCATENATE(B259,C259,D259,E259,F259,G259)="","",ws5_EU_ID_MaterialName_blank),IF(ISERROR(MATCH(A259&amp;delimiter&amp;B259,tbWS_4[EU_ID_and_Material_Name],0)),ws5_matching_error_msg,(INDEX(tbWS_4[MaterialUsage],MATCH(A259&amp;delimiter&amp;B259,tbWS_4[EU_ID_and_Material_Name],0))-INDEX(tbWS_4[MaterialWaste],MATCH(A259&amp;delimiter&amp;B259,tbWS_4[EU_ID_and_Material_Name],0)))*$F259*(1-$E259)))</f>
        <v/>
      </c>
      <c r="I259" s="11" t="str">
        <f t="shared" si="7"/>
        <v/>
      </c>
      <c r="J259" s="159" t="str">
        <f>IF(C259="","",IF(ISNA(VLOOKUP(I259,$I$9:I258,1,FALSE)),MAX($J$9:J258)+1,0))</f>
        <v/>
      </c>
      <c r="K259" s="250">
        <f>_xlfn.XLOOKUP(C259,'DEQ TAC List'!$B$3:$B$609,'DEQ TAC List'!$I$3:$I$609,"")</f>
        <v>0</v>
      </c>
      <c r="L259" s="15"/>
    </row>
    <row r="260" spans="1:12" x14ac:dyDescent="0.25">
      <c r="A260" s="60"/>
      <c r="B260" s="66"/>
      <c r="C260" s="75"/>
      <c r="D260" s="66" t="str">
        <f t="shared" si="6"/>
        <v/>
      </c>
      <c r="E260" s="80"/>
      <c r="F260" s="64"/>
      <c r="G260" s="43"/>
      <c r="H260" s="241" t="str">
        <f>IF(CONCATENATE(A260,B260)="",IF(CONCATENATE(B260,C260,D260,E260,F260,G260)="","",ws5_EU_ID_MaterialName_blank),IF(ISERROR(MATCH(A260&amp;delimiter&amp;B260,tbWS_4[EU_ID_and_Material_Name],0)),ws5_matching_error_msg,(INDEX(tbWS_4[MaterialUsage],MATCH(A260&amp;delimiter&amp;B260,tbWS_4[EU_ID_and_Material_Name],0))-INDEX(tbWS_4[MaterialWaste],MATCH(A260&amp;delimiter&amp;B260,tbWS_4[EU_ID_and_Material_Name],0)))*$F260*(1-$E260)))</f>
        <v/>
      </c>
      <c r="I260" s="11" t="str">
        <f t="shared" si="7"/>
        <v/>
      </c>
      <c r="J260" s="159" t="str">
        <f>IF(C260="","",IF(ISNA(VLOOKUP(I260,$I$9:I259,1,FALSE)),MAX($J$9:J259)+1,0))</f>
        <v/>
      </c>
      <c r="K260" s="250">
        <f>_xlfn.XLOOKUP(C260,'DEQ TAC List'!$B$3:$B$609,'DEQ TAC List'!$I$3:$I$609,"")</f>
        <v>0</v>
      </c>
      <c r="L260" s="15"/>
    </row>
    <row r="261" spans="1:12" x14ac:dyDescent="0.25">
      <c r="A261" s="60"/>
      <c r="B261" s="66"/>
      <c r="C261" s="75"/>
      <c r="D261" s="66" t="str">
        <f t="shared" si="6"/>
        <v/>
      </c>
      <c r="E261" s="80"/>
      <c r="F261" s="64"/>
      <c r="G261" s="43"/>
      <c r="H261" s="241" t="str">
        <f>IF(CONCATENATE(A261,B261)="",IF(CONCATENATE(B261,C261,D261,E261,F261,G261)="","",ws5_EU_ID_MaterialName_blank),IF(ISERROR(MATCH(A261&amp;delimiter&amp;B261,tbWS_4[EU_ID_and_Material_Name],0)),ws5_matching_error_msg,(INDEX(tbWS_4[MaterialUsage],MATCH(A261&amp;delimiter&amp;B261,tbWS_4[EU_ID_and_Material_Name],0))-INDEX(tbWS_4[MaterialWaste],MATCH(A261&amp;delimiter&amp;B261,tbWS_4[EU_ID_and_Material_Name],0)))*$F261*(1-$E261)))</f>
        <v/>
      </c>
      <c r="I261" s="11" t="str">
        <f t="shared" si="7"/>
        <v/>
      </c>
      <c r="J261" s="159" t="str">
        <f>IF(C261="","",IF(ISNA(VLOOKUP(I261,$I$9:I260,1,FALSE)),MAX($J$9:J260)+1,0))</f>
        <v/>
      </c>
      <c r="K261" s="250">
        <f>_xlfn.XLOOKUP(C261,'DEQ TAC List'!$B$3:$B$609,'DEQ TAC List'!$I$3:$I$609,"")</f>
        <v>0</v>
      </c>
      <c r="L261" s="15"/>
    </row>
    <row r="262" spans="1:12" x14ac:dyDescent="0.25">
      <c r="A262" s="60"/>
      <c r="B262" s="66"/>
      <c r="C262" s="75"/>
      <c r="D262" s="66" t="str">
        <f t="shared" si="6"/>
        <v/>
      </c>
      <c r="E262" s="80"/>
      <c r="F262" s="64"/>
      <c r="G262" s="43"/>
      <c r="H262" s="241" t="str">
        <f>IF(CONCATENATE(A262,B262)="",IF(CONCATENATE(B262,C262,D262,E262,F262,G262)="","",ws5_EU_ID_MaterialName_blank),IF(ISERROR(MATCH(A262&amp;delimiter&amp;B262,tbWS_4[EU_ID_and_Material_Name],0)),ws5_matching_error_msg,(INDEX(tbWS_4[MaterialUsage],MATCH(A262&amp;delimiter&amp;B262,tbWS_4[EU_ID_and_Material_Name],0))-INDEX(tbWS_4[MaterialWaste],MATCH(A262&amp;delimiter&amp;B262,tbWS_4[EU_ID_and_Material_Name],0)))*$F262*(1-$E262)))</f>
        <v/>
      </c>
      <c r="I262" s="11" t="str">
        <f t="shared" si="7"/>
        <v/>
      </c>
      <c r="J262" s="159" t="str">
        <f>IF(C262="","",IF(ISNA(VLOOKUP(I262,$I$9:I261,1,FALSE)),MAX($J$9:J261)+1,0))</f>
        <v/>
      </c>
      <c r="K262" s="250">
        <f>_xlfn.XLOOKUP(C262,'DEQ TAC List'!$B$3:$B$609,'DEQ TAC List'!$I$3:$I$609,"")</f>
        <v>0</v>
      </c>
      <c r="L262" s="15"/>
    </row>
    <row r="263" spans="1:12" x14ac:dyDescent="0.25">
      <c r="A263" s="60"/>
      <c r="B263" s="66"/>
      <c r="C263" s="75"/>
      <c r="D263" s="66" t="str">
        <f t="shared" si="6"/>
        <v/>
      </c>
      <c r="E263" s="80"/>
      <c r="F263" s="64"/>
      <c r="G263" s="43"/>
      <c r="H263" s="241" t="str">
        <f>IF(CONCATENATE(A263,B263)="",IF(CONCATENATE(B263,C263,D263,E263,F263,G263)="","",ws5_EU_ID_MaterialName_blank),IF(ISERROR(MATCH(A263&amp;delimiter&amp;B263,tbWS_4[EU_ID_and_Material_Name],0)),ws5_matching_error_msg,(INDEX(tbWS_4[MaterialUsage],MATCH(A263&amp;delimiter&amp;B263,tbWS_4[EU_ID_and_Material_Name],0))-INDEX(tbWS_4[MaterialWaste],MATCH(A263&amp;delimiter&amp;B263,tbWS_4[EU_ID_and_Material_Name],0)))*$F263*(1-$E263)))</f>
        <v/>
      </c>
      <c r="I263" s="11" t="str">
        <f t="shared" si="7"/>
        <v/>
      </c>
      <c r="J263" s="159" t="str">
        <f>IF(C263="","",IF(ISNA(VLOOKUP(I263,$I$9:I262,1,FALSE)),MAX($J$9:J262)+1,0))</f>
        <v/>
      </c>
      <c r="K263" s="250">
        <f>_xlfn.XLOOKUP(C263,'DEQ TAC List'!$B$3:$B$609,'DEQ TAC List'!$I$3:$I$609,"")</f>
        <v>0</v>
      </c>
      <c r="L263" s="15"/>
    </row>
    <row r="264" spans="1:12" x14ac:dyDescent="0.25">
      <c r="A264" s="60"/>
      <c r="B264" s="66"/>
      <c r="C264" s="75"/>
      <c r="D264" s="66" t="str">
        <f t="shared" si="6"/>
        <v/>
      </c>
      <c r="E264" s="80"/>
      <c r="F264" s="64"/>
      <c r="G264" s="43"/>
      <c r="H264" s="241" t="str">
        <f>IF(CONCATENATE(A264,B264)="",IF(CONCATENATE(B264,C264,D264,E264,F264,G264)="","",ws5_EU_ID_MaterialName_blank),IF(ISERROR(MATCH(A264&amp;delimiter&amp;B264,tbWS_4[EU_ID_and_Material_Name],0)),ws5_matching_error_msg,(INDEX(tbWS_4[MaterialUsage],MATCH(A264&amp;delimiter&amp;B264,tbWS_4[EU_ID_and_Material_Name],0))-INDEX(tbWS_4[MaterialWaste],MATCH(A264&amp;delimiter&amp;B264,tbWS_4[EU_ID_and_Material_Name],0)))*$F264*(1-$E264)))</f>
        <v/>
      </c>
      <c r="I264" s="11" t="str">
        <f t="shared" si="7"/>
        <v/>
      </c>
      <c r="J264" s="159" t="str">
        <f>IF(C264="","",IF(ISNA(VLOOKUP(I264,$I$9:I263,1,FALSE)),MAX($J$9:J263)+1,0))</f>
        <v/>
      </c>
      <c r="K264" s="250">
        <f>_xlfn.XLOOKUP(C264,'DEQ TAC List'!$B$3:$B$609,'DEQ TAC List'!$I$3:$I$609,"")</f>
        <v>0</v>
      </c>
      <c r="L264" s="15"/>
    </row>
    <row r="265" spans="1:12" x14ac:dyDescent="0.25">
      <c r="A265" s="60"/>
      <c r="B265" s="66"/>
      <c r="C265" s="75"/>
      <c r="D265" s="66" t="str">
        <f t="shared" ref="D265:D328" si="8">IFERROR(INDEX(chemical_names,MATCH(TEXT(C265,"0"),CAS_numbers,0)),"")</f>
        <v/>
      </c>
      <c r="E265" s="80"/>
      <c r="F265" s="64"/>
      <c r="G265" s="43"/>
      <c r="H265" s="241" t="str">
        <f>IF(CONCATENATE(A265,B265)="",IF(CONCATENATE(B265,C265,D265,E265,F265,G265)="","",ws5_EU_ID_MaterialName_blank),IF(ISERROR(MATCH(A265&amp;delimiter&amp;B265,tbWS_4[EU_ID_and_Material_Name],0)),ws5_matching_error_msg,(INDEX(tbWS_4[MaterialUsage],MATCH(A265&amp;delimiter&amp;B265,tbWS_4[EU_ID_and_Material_Name],0))-INDEX(tbWS_4[MaterialWaste],MATCH(A265&amp;delimiter&amp;B265,tbWS_4[EU_ID_and_Material_Name],0)))*$F265*(1-$E265)))</f>
        <v/>
      </c>
      <c r="I265" s="11" t="str">
        <f t="shared" ref="I265:I328" si="9">IF(AND(C265="",D265=""),"",IFERROR(IF(OR(C265="",C265="No CAS"),INDEX(sequence_IDs,MATCH(D265,chemical_names,0)),INDEX(sequence_IDs,MATCH(C265,CAS_numbers,0))),"?"))</f>
        <v/>
      </c>
      <c r="J265" s="159" t="str">
        <f>IF(C265="","",IF(ISNA(VLOOKUP(I265,$I$9:I264,1,FALSE)),MAX($J$9:J264)+1,0))</f>
        <v/>
      </c>
      <c r="K265" s="250">
        <f>_xlfn.XLOOKUP(C265,'DEQ TAC List'!$B$3:$B$609,'DEQ TAC List'!$I$3:$I$609,"")</f>
        <v>0</v>
      </c>
      <c r="L265" s="15"/>
    </row>
    <row r="266" spans="1:12" x14ac:dyDescent="0.25">
      <c r="A266" s="60"/>
      <c r="B266" s="66"/>
      <c r="C266" s="75"/>
      <c r="D266" s="66" t="str">
        <f t="shared" si="8"/>
        <v/>
      </c>
      <c r="E266" s="80"/>
      <c r="F266" s="64"/>
      <c r="G266" s="43"/>
      <c r="H266" s="241" t="str">
        <f>IF(CONCATENATE(A266,B266)="",IF(CONCATENATE(B266,C266,D266,E266,F266,G266)="","",ws5_EU_ID_MaterialName_blank),IF(ISERROR(MATCH(A266&amp;delimiter&amp;B266,tbWS_4[EU_ID_and_Material_Name],0)),ws5_matching_error_msg,(INDEX(tbWS_4[MaterialUsage],MATCH(A266&amp;delimiter&amp;B266,tbWS_4[EU_ID_and_Material_Name],0))-INDEX(tbWS_4[MaterialWaste],MATCH(A266&amp;delimiter&amp;B266,tbWS_4[EU_ID_and_Material_Name],0)))*$F266*(1-$E266)))</f>
        <v/>
      </c>
      <c r="I266" s="11" t="str">
        <f t="shared" si="9"/>
        <v/>
      </c>
      <c r="J266" s="159" t="str">
        <f>IF(C266="","",IF(ISNA(VLOOKUP(I266,$I$9:I265,1,FALSE)),MAX($J$9:J265)+1,0))</f>
        <v/>
      </c>
      <c r="K266" s="250">
        <f>_xlfn.XLOOKUP(C266,'DEQ TAC List'!$B$3:$B$609,'DEQ TAC List'!$I$3:$I$609,"")</f>
        <v>0</v>
      </c>
      <c r="L266" s="15"/>
    </row>
    <row r="267" spans="1:12" x14ac:dyDescent="0.25">
      <c r="A267" s="60"/>
      <c r="B267" s="66"/>
      <c r="C267" s="75"/>
      <c r="D267" s="66" t="str">
        <f t="shared" si="8"/>
        <v/>
      </c>
      <c r="E267" s="80"/>
      <c r="F267" s="64"/>
      <c r="G267" s="43"/>
      <c r="H267" s="241" t="str">
        <f>IF(CONCATENATE(A267,B267)="",IF(CONCATENATE(B267,C267,D267,E267,F267,G267)="","",ws5_EU_ID_MaterialName_blank),IF(ISERROR(MATCH(A267&amp;delimiter&amp;B267,tbWS_4[EU_ID_and_Material_Name],0)),ws5_matching_error_msg,(INDEX(tbWS_4[MaterialUsage],MATCH(A267&amp;delimiter&amp;B267,tbWS_4[EU_ID_and_Material_Name],0))-INDEX(tbWS_4[MaterialWaste],MATCH(A267&amp;delimiter&amp;B267,tbWS_4[EU_ID_and_Material_Name],0)))*$F267*(1-$E267)))</f>
        <v/>
      </c>
      <c r="I267" s="11" t="str">
        <f t="shared" si="9"/>
        <v/>
      </c>
      <c r="J267" s="159" t="str">
        <f>IF(C267="","",IF(ISNA(VLOOKUP(I267,$I$9:I266,1,FALSE)),MAX($J$9:J266)+1,0))</f>
        <v/>
      </c>
      <c r="K267" s="250">
        <f>_xlfn.XLOOKUP(C267,'DEQ TAC List'!$B$3:$B$609,'DEQ TAC List'!$I$3:$I$609,"")</f>
        <v>0</v>
      </c>
      <c r="L267" s="15"/>
    </row>
    <row r="268" spans="1:12" x14ac:dyDescent="0.25">
      <c r="A268" s="60"/>
      <c r="B268" s="66"/>
      <c r="C268" s="75"/>
      <c r="D268" s="66" t="str">
        <f t="shared" si="8"/>
        <v/>
      </c>
      <c r="E268" s="80"/>
      <c r="F268" s="64"/>
      <c r="G268" s="43"/>
      <c r="H268" s="241" t="str">
        <f>IF(CONCATENATE(A268,B268)="",IF(CONCATENATE(B268,C268,D268,E268,F268,G268)="","",ws5_EU_ID_MaterialName_blank),IF(ISERROR(MATCH(A268&amp;delimiter&amp;B268,tbWS_4[EU_ID_and_Material_Name],0)),ws5_matching_error_msg,(INDEX(tbWS_4[MaterialUsage],MATCH(A268&amp;delimiter&amp;B268,tbWS_4[EU_ID_and_Material_Name],0))-INDEX(tbWS_4[MaterialWaste],MATCH(A268&amp;delimiter&amp;B268,tbWS_4[EU_ID_and_Material_Name],0)))*$F268*(1-$E268)))</f>
        <v/>
      </c>
      <c r="I268" s="11" t="str">
        <f t="shared" si="9"/>
        <v/>
      </c>
      <c r="J268" s="159" t="str">
        <f>IF(C268="","",IF(ISNA(VLOOKUP(I268,$I$9:I267,1,FALSE)),MAX($J$9:J267)+1,0))</f>
        <v/>
      </c>
      <c r="K268" s="250">
        <f>_xlfn.XLOOKUP(C268,'DEQ TAC List'!$B$3:$B$609,'DEQ TAC List'!$I$3:$I$609,"")</f>
        <v>0</v>
      </c>
      <c r="L268" s="15"/>
    </row>
    <row r="269" spans="1:12" x14ac:dyDescent="0.25">
      <c r="A269" s="60"/>
      <c r="B269" s="66"/>
      <c r="C269" s="75"/>
      <c r="D269" s="66" t="str">
        <f t="shared" si="8"/>
        <v/>
      </c>
      <c r="E269" s="80"/>
      <c r="F269" s="64"/>
      <c r="G269" s="43"/>
      <c r="H269" s="241" t="str">
        <f>IF(CONCATENATE(A269,B269)="",IF(CONCATENATE(B269,C269,D269,E269,F269,G269)="","",ws5_EU_ID_MaterialName_blank),IF(ISERROR(MATCH(A269&amp;delimiter&amp;B269,tbWS_4[EU_ID_and_Material_Name],0)),ws5_matching_error_msg,(INDEX(tbWS_4[MaterialUsage],MATCH(A269&amp;delimiter&amp;B269,tbWS_4[EU_ID_and_Material_Name],0))-INDEX(tbWS_4[MaterialWaste],MATCH(A269&amp;delimiter&amp;B269,tbWS_4[EU_ID_and_Material_Name],0)))*$F269*(1-$E269)))</f>
        <v/>
      </c>
      <c r="I269" s="11" t="str">
        <f t="shared" si="9"/>
        <v/>
      </c>
      <c r="J269" s="159" t="str">
        <f>IF(C269="","",IF(ISNA(VLOOKUP(I269,$I$9:I268,1,FALSE)),MAX($J$9:J268)+1,0))</f>
        <v/>
      </c>
      <c r="K269" s="250">
        <f>_xlfn.XLOOKUP(C269,'DEQ TAC List'!$B$3:$B$609,'DEQ TAC List'!$I$3:$I$609,"")</f>
        <v>0</v>
      </c>
      <c r="L269" s="15"/>
    </row>
    <row r="270" spans="1:12" x14ac:dyDescent="0.25">
      <c r="A270" s="60"/>
      <c r="B270" s="66"/>
      <c r="C270" s="75"/>
      <c r="D270" s="66" t="str">
        <f t="shared" si="8"/>
        <v/>
      </c>
      <c r="E270" s="80"/>
      <c r="F270" s="64"/>
      <c r="G270" s="43"/>
      <c r="H270" s="241" t="str">
        <f>IF(CONCATENATE(A270,B270)="",IF(CONCATENATE(B270,C270,D270,E270,F270,G270)="","",ws5_EU_ID_MaterialName_blank),IF(ISERROR(MATCH(A270&amp;delimiter&amp;B270,tbWS_4[EU_ID_and_Material_Name],0)),ws5_matching_error_msg,(INDEX(tbWS_4[MaterialUsage],MATCH(A270&amp;delimiter&amp;B270,tbWS_4[EU_ID_and_Material_Name],0))-INDEX(tbWS_4[MaterialWaste],MATCH(A270&amp;delimiter&amp;B270,tbWS_4[EU_ID_and_Material_Name],0)))*$F270*(1-$E270)))</f>
        <v/>
      </c>
      <c r="I270" s="11" t="str">
        <f t="shared" si="9"/>
        <v/>
      </c>
      <c r="J270" s="159" t="str">
        <f>IF(C270="","",IF(ISNA(VLOOKUP(I270,$I$9:I269,1,FALSE)),MAX($J$9:J269)+1,0))</f>
        <v/>
      </c>
      <c r="K270" s="250">
        <f>_xlfn.XLOOKUP(C270,'DEQ TAC List'!$B$3:$B$609,'DEQ TAC List'!$I$3:$I$609,"")</f>
        <v>0</v>
      </c>
      <c r="L270" s="15"/>
    </row>
    <row r="271" spans="1:12" x14ac:dyDescent="0.25">
      <c r="A271" s="60"/>
      <c r="B271" s="66"/>
      <c r="C271" s="75"/>
      <c r="D271" s="66" t="str">
        <f t="shared" si="8"/>
        <v/>
      </c>
      <c r="E271" s="80"/>
      <c r="F271" s="64"/>
      <c r="G271" s="43"/>
      <c r="H271" s="241" t="str">
        <f>IF(CONCATENATE(A271,B271)="",IF(CONCATENATE(B271,C271,D271,E271,F271,G271)="","",ws5_EU_ID_MaterialName_blank),IF(ISERROR(MATCH(A271&amp;delimiter&amp;B271,tbWS_4[EU_ID_and_Material_Name],0)),ws5_matching_error_msg,(INDEX(tbWS_4[MaterialUsage],MATCH(A271&amp;delimiter&amp;B271,tbWS_4[EU_ID_and_Material_Name],0))-INDEX(tbWS_4[MaterialWaste],MATCH(A271&amp;delimiter&amp;B271,tbWS_4[EU_ID_and_Material_Name],0)))*$F271*(1-$E271)))</f>
        <v/>
      </c>
      <c r="I271" s="11" t="str">
        <f t="shared" si="9"/>
        <v/>
      </c>
      <c r="J271" s="159" t="str">
        <f>IF(C271="","",IF(ISNA(VLOOKUP(I271,$I$9:I270,1,FALSE)),MAX($J$9:J270)+1,0))</f>
        <v/>
      </c>
      <c r="K271" s="250">
        <f>_xlfn.XLOOKUP(C271,'DEQ TAC List'!$B$3:$B$609,'DEQ TAC List'!$I$3:$I$609,"")</f>
        <v>0</v>
      </c>
      <c r="L271" s="15"/>
    </row>
    <row r="272" spans="1:12" x14ac:dyDescent="0.25">
      <c r="A272" s="60"/>
      <c r="B272" s="66"/>
      <c r="C272" s="75"/>
      <c r="D272" s="66" t="str">
        <f t="shared" si="8"/>
        <v/>
      </c>
      <c r="E272" s="80"/>
      <c r="F272" s="64"/>
      <c r="G272" s="43"/>
      <c r="H272" s="241" t="str">
        <f>IF(CONCATENATE(A272,B272)="",IF(CONCATENATE(B272,C272,D272,E272,F272,G272)="","",ws5_EU_ID_MaterialName_blank),IF(ISERROR(MATCH(A272&amp;delimiter&amp;B272,tbWS_4[EU_ID_and_Material_Name],0)),ws5_matching_error_msg,(INDEX(tbWS_4[MaterialUsage],MATCH(A272&amp;delimiter&amp;B272,tbWS_4[EU_ID_and_Material_Name],0))-INDEX(tbWS_4[MaterialWaste],MATCH(A272&amp;delimiter&amp;B272,tbWS_4[EU_ID_and_Material_Name],0)))*$F272*(1-$E272)))</f>
        <v/>
      </c>
      <c r="I272" s="11" t="str">
        <f t="shared" si="9"/>
        <v/>
      </c>
      <c r="J272" s="159" t="str">
        <f>IF(C272="","",IF(ISNA(VLOOKUP(I272,$I$9:I271,1,FALSE)),MAX($J$9:J271)+1,0))</f>
        <v/>
      </c>
      <c r="K272" s="250">
        <f>_xlfn.XLOOKUP(C272,'DEQ TAC List'!$B$3:$B$609,'DEQ TAC List'!$I$3:$I$609,"")</f>
        <v>0</v>
      </c>
      <c r="L272" s="15"/>
    </row>
    <row r="273" spans="1:12" x14ac:dyDescent="0.25">
      <c r="A273" s="60"/>
      <c r="B273" s="66"/>
      <c r="C273" s="75"/>
      <c r="D273" s="66" t="str">
        <f t="shared" si="8"/>
        <v/>
      </c>
      <c r="E273" s="80"/>
      <c r="F273" s="64"/>
      <c r="G273" s="43"/>
      <c r="H273" s="241" t="str">
        <f>IF(CONCATENATE(A273,B273)="",IF(CONCATENATE(B273,C273,D273,E273,F273,G273)="","",ws5_EU_ID_MaterialName_blank),IF(ISERROR(MATCH(A273&amp;delimiter&amp;B273,tbWS_4[EU_ID_and_Material_Name],0)),ws5_matching_error_msg,(INDEX(tbWS_4[MaterialUsage],MATCH(A273&amp;delimiter&amp;B273,tbWS_4[EU_ID_and_Material_Name],0))-INDEX(tbWS_4[MaterialWaste],MATCH(A273&amp;delimiter&amp;B273,tbWS_4[EU_ID_and_Material_Name],0)))*$F273*(1-$E273)))</f>
        <v/>
      </c>
      <c r="I273" s="11" t="str">
        <f t="shared" si="9"/>
        <v/>
      </c>
      <c r="J273" s="159" t="str">
        <f>IF(C273="","",IF(ISNA(VLOOKUP(I273,$I$9:I272,1,FALSE)),MAX($J$9:J272)+1,0))</f>
        <v/>
      </c>
      <c r="K273" s="250">
        <f>_xlfn.XLOOKUP(C273,'DEQ TAC List'!$B$3:$B$609,'DEQ TAC List'!$I$3:$I$609,"")</f>
        <v>0</v>
      </c>
      <c r="L273" s="15"/>
    </row>
    <row r="274" spans="1:12" x14ac:dyDescent="0.25">
      <c r="A274" s="60"/>
      <c r="B274" s="66"/>
      <c r="C274" s="75"/>
      <c r="D274" s="66" t="str">
        <f t="shared" si="8"/>
        <v/>
      </c>
      <c r="E274" s="80"/>
      <c r="F274" s="64"/>
      <c r="G274" s="43"/>
      <c r="H274" s="241" t="str">
        <f>IF(CONCATENATE(A274,B274)="",IF(CONCATENATE(B274,C274,D274,E274,F274,G274)="","",ws5_EU_ID_MaterialName_blank),IF(ISERROR(MATCH(A274&amp;delimiter&amp;B274,tbWS_4[EU_ID_and_Material_Name],0)),ws5_matching_error_msg,(INDEX(tbWS_4[MaterialUsage],MATCH(A274&amp;delimiter&amp;B274,tbWS_4[EU_ID_and_Material_Name],0))-INDEX(tbWS_4[MaterialWaste],MATCH(A274&amp;delimiter&amp;B274,tbWS_4[EU_ID_and_Material_Name],0)))*$F274*(1-$E274)))</f>
        <v/>
      </c>
      <c r="I274" s="11" t="str">
        <f t="shared" si="9"/>
        <v/>
      </c>
      <c r="J274" s="159" t="str">
        <f>IF(C274="","",IF(ISNA(VLOOKUP(I274,$I$9:I273,1,FALSE)),MAX($J$9:J273)+1,0))</f>
        <v/>
      </c>
      <c r="K274" s="250">
        <f>_xlfn.XLOOKUP(C274,'DEQ TAC List'!$B$3:$B$609,'DEQ TAC List'!$I$3:$I$609,"")</f>
        <v>0</v>
      </c>
      <c r="L274" s="15"/>
    </row>
    <row r="275" spans="1:12" x14ac:dyDescent="0.25">
      <c r="A275" s="60"/>
      <c r="B275" s="66"/>
      <c r="C275" s="75"/>
      <c r="D275" s="66" t="str">
        <f t="shared" si="8"/>
        <v/>
      </c>
      <c r="E275" s="80"/>
      <c r="F275" s="64"/>
      <c r="G275" s="43"/>
      <c r="H275" s="241" t="str">
        <f>IF(CONCATENATE(A275,B275)="",IF(CONCATENATE(B275,C275,D275,E275,F275,G275)="","",ws5_EU_ID_MaterialName_blank),IF(ISERROR(MATCH(A275&amp;delimiter&amp;B275,tbWS_4[EU_ID_and_Material_Name],0)),ws5_matching_error_msg,(INDEX(tbWS_4[MaterialUsage],MATCH(A275&amp;delimiter&amp;B275,tbWS_4[EU_ID_and_Material_Name],0))-INDEX(tbWS_4[MaterialWaste],MATCH(A275&amp;delimiter&amp;B275,tbWS_4[EU_ID_and_Material_Name],0)))*$F275*(1-$E275)))</f>
        <v/>
      </c>
      <c r="I275" s="11" t="str">
        <f t="shared" si="9"/>
        <v/>
      </c>
      <c r="J275" s="159" t="str">
        <f>IF(C275="","",IF(ISNA(VLOOKUP(I275,$I$9:I274,1,FALSE)),MAX($J$9:J274)+1,0))</f>
        <v/>
      </c>
      <c r="K275" s="250">
        <f>_xlfn.XLOOKUP(C275,'DEQ TAC List'!$B$3:$B$609,'DEQ TAC List'!$I$3:$I$609,"")</f>
        <v>0</v>
      </c>
      <c r="L275" s="15"/>
    </row>
    <row r="276" spans="1:12" x14ac:dyDescent="0.25">
      <c r="A276" s="60"/>
      <c r="B276" s="66"/>
      <c r="C276" s="75"/>
      <c r="D276" s="66" t="str">
        <f t="shared" si="8"/>
        <v/>
      </c>
      <c r="E276" s="80"/>
      <c r="F276" s="64"/>
      <c r="G276" s="43"/>
      <c r="H276" s="241" t="str">
        <f>IF(CONCATENATE(A276,B276)="",IF(CONCATENATE(B276,C276,D276,E276,F276,G276)="","",ws5_EU_ID_MaterialName_blank),IF(ISERROR(MATCH(A276&amp;delimiter&amp;B276,tbWS_4[EU_ID_and_Material_Name],0)),ws5_matching_error_msg,(INDEX(tbWS_4[MaterialUsage],MATCH(A276&amp;delimiter&amp;B276,tbWS_4[EU_ID_and_Material_Name],0))-INDEX(tbWS_4[MaterialWaste],MATCH(A276&amp;delimiter&amp;B276,tbWS_4[EU_ID_and_Material_Name],0)))*$F276*(1-$E276)))</f>
        <v/>
      </c>
      <c r="I276" s="11" t="str">
        <f t="shared" si="9"/>
        <v/>
      </c>
      <c r="J276" s="159" t="str">
        <f>IF(C276="","",IF(ISNA(VLOOKUP(I276,$I$9:I275,1,FALSE)),MAX($J$9:J275)+1,0))</f>
        <v/>
      </c>
      <c r="K276" s="250">
        <f>_xlfn.XLOOKUP(C276,'DEQ TAC List'!$B$3:$B$609,'DEQ TAC List'!$I$3:$I$609,"")</f>
        <v>0</v>
      </c>
      <c r="L276" s="15"/>
    </row>
    <row r="277" spans="1:12" x14ac:dyDescent="0.25">
      <c r="A277" s="60"/>
      <c r="B277" s="66"/>
      <c r="C277" s="75"/>
      <c r="D277" s="66" t="str">
        <f t="shared" si="8"/>
        <v/>
      </c>
      <c r="E277" s="80"/>
      <c r="F277" s="64"/>
      <c r="G277" s="43"/>
      <c r="H277" s="241" t="str">
        <f>IF(CONCATENATE(A277,B277)="",IF(CONCATENATE(B277,C277,D277,E277,F277,G277)="","",ws5_EU_ID_MaterialName_blank),IF(ISERROR(MATCH(A277&amp;delimiter&amp;B277,tbWS_4[EU_ID_and_Material_Name],0)),ws5_matching_error_msg,(INDEX(tbWS_4[MaterialUsage],MATCH(A277&amp;delimiter&amp;B277,tbWS_4[EU_ID_and_Material_Name],0))-INDEX(tbWS_4[MaterialWaste],MATCH(A277&amp;delimiter&amp;B277,tbWS_4[EU_ID_and_Material_Name],0)))*$F277*(1-$E277)))</f>
        <v/>
      </c>
      <c r="I277" s="11" t="str">
        <f t="shared" si="9"/>
        <v/>
      </c>
      <c r="J277" s="159" t="str">
        <f>IF(C277="","",IF(ISNA(VLOOKUP(I277,$I$9:I276,1,FALSE)),MAX($J$9:J276)+1,0))</f>
        <v/>
      </c>
      <c r="K277" s="250">
        <f>_xlfn.XLOOKUP(C277,'DEQ TAC List'!$B$3:$B$609,'DEQ TAC List'!$I$3:$I$609,"")</f>
        <v>0</v>
      </c>
      <c r="L277" s="15"/>
    </row>
    <row r="278" spans="1:12" x14ac:dyDescent="0.25">
      <c r="A278" s="60"/>
      <c r="B278" s="66"/>
      <c r="C278" s="75"/>
      <c r="D278" s="66" t="str">
        <f t="shared" si="8"/>
        <v/>
      </c>
      <c r="E278" s="80"/>
      <c r="F278" s="64"/>
      <c r="G278" s="43"/>
      <c r="H278" s="241" t="str">
        <f>IF(CONCATENATE(A278,B278)="",IF(CONCATENATE(B278,C278,D278,E278,F278,G278)="","",ws5_EU_ID_MaterialName_blank),IF(ISERROR(MATCH(A278&amp;delimiter&amp;B278,tbWS_4[EU_ID_and_Material_Name],0)),ws5_matching_error_msg,(INDEX(tbWS_4[MaterialUsage],MATCH(A278&amp;delimiter&amp;B278,tbWS_4[EU_ID_and_Material_Name],0))-INDEX(tbWS_4[MaterialWaste],MATCH(A278&amp;delimiter&amp;B278,tbWS_4[EU_ID_and_Material_Name],0)))*$F278*(1-$E278)))</f>
        <v/>
      </c>
      <c r="I278" s="11" t="str">
        <f t="shared" si="9"/>
        <v/>
      </c>
      <c r="J278" s="159" t="str">
        <f>IF(C278="","",IF(ISNA(VLOOKUP(I278,$I$9:I277,1,FALSE)),MAX($J$9:J277)+1,0))</f>
        <v/>
      </c>
      <c r="K278" s="250">
        <f>_xlfn.XLOOKUP(C278,'DEQ TAC List'!$B$3:$B$609,'DEQ TAC List'!$I$3:$I$609,"")</f>
        <v>0</v>
      </c>
      <c r="L278" s="15"/>
    </row>
    <row r="279" spans="1:12" x14ac:dyDescent="0.25">
      <c r="A279" s="60"/>
      <c r="B279" s="66"/>
      <c r="C279" s="75"/>
      <c r="D279" s="66" t="str">
        <f t="shared" si="8"/>
        <v/>
      </c>
      <c r="E279" s="80"/>
      <c r="F279" s="64"/>
      <c r="G279" s="43"/>
      <c r="H279" s="241" t="str">
        <f>IF(CONCATENATE(A279,B279)="",IF(CONCATENATE(B279,C279,D279,E279,F279,G279)="","",ws5_EU_ID_MaterialName_blank),IF(ISERROR(MATCH(A279&amp;delimiter&amp;B279,tbWS_4[EU_ID_and_Material_Name],0)),ws5_matching_error_msg,(INDEX(tbWS_4[MaterialUsage],MATCH(A279&amp;delimiter&amp;B279,tbWS_4[EU_ID_and_Material_Name],0))-INDEX(tbWS_4[MaterialWaste],MATCH(A279&amp;delimiter&amp;B279,tbWS_4[EU_ID_and_Material_Name],0)))*$F279*(1-$E279)))</f>
        <v/>
      </c>
      <c r="I279" s="11" t="str">
        <f t="shared" si="9"/>
        <v/>
      </c>
      <c r="J279" s="159" t="str">
        <f>IF(C279="","",IF(ISNA(VLOOKUP(I279,$I$9:I278,1,FALSE)),MAX($J$9:J278)+1,0))</f>
        <v/>
      </c>
      <c r="K279" s="250">
        <f>_xlfn.XLOOKUP(C279,'DEQ TAC List'!$B$3:$B$609,'DEQ TAC List'!$I$3:$I$609,"")</f>
        <v>0</v>
      </c>
      <c r="L279" s="15"/>
    </row>
    <row r="280" spans="1:12" x14ac:dyDescent="0.25">
      <c r="A280" s="60"/>
      <c r="B280" s="66"/>
      <c r="C280" s="75"/>
      <c r="D280" s="66" t="str">
        <f t="shared" si="8"/>
        <v/>
      </c>
      <c r="E280" s="80"/>
      <c r="F280" s="64"/>
      <c r="G280" s="43"/>
      <c r="H280" s="241" t="str">
        <f>IF(CONCATENATE(A280,B280)="",IF(CONCATENATE(B280,C280,D280,E280,F280,G280)="","",ws5_EU_ID_MaterialName_blank),IF(ISERROR(MATCH(A280&amp;delimiter&amp;B280,tbWS_4[EU_ID_and_Material_Name],0)),ws5_matching_error_msg,(INDEX(tbWS_4[MaterialUsage],MATCH(A280&amp;delimiter&amp;B280,tbWS_4[EU_ID_and_Material_Name],0))-INDEX(tbWS_4[MaterialWaste],MATCH(A280&amp;delimiter&amp;B280,tbWS_4[EU_ID_and_Material_Name],0)))*$F280*(1-$E280)))</f>
        <v/>
      </c>
      <c r="I280" s="11" t="str">
        <f t="shared" si="9"/>
        <v/>
      </c>
      <c r="J280" s="159" t="str">
        <f>IF(C280="","",IF(ISNA(VLOOKUP(I280,$I$9:I279,1,FALSE)),MAX($J$9:J279)+1,0))</f>
        <v/>
      </c>
      <c r="K280" s="250">
        <f>_xlfn.XLOOKUP(C280,'DEQ TAC List'!$B$3:$B$609,'DEQ TAC List'!$I$3:$I$609,"")</f>
        <v>0</v>
      </c>
      <c r="L280" s="15"/>
    </row>
    <row r="281" spans="1:12" x14ac:dyDescent="0.25">
      <c r="A281" s="60"/>
      <c r="B281" s="66"/>
      <c r="C281" s="75"/>
      <c r="D281" s="66" t="str">
        <f t="shared" si="8"/>
        <v/>
      </c>
      <c r="E281" s="80"/>
      <c r="F281" s="64"/>
      <c r="G281" s="43"/>
      <c r="H281" s="241" t="str">
        <f>IF(CONCATENATE(A281,B281)="",IF(CONCATENATE(B281,C281,D281,E281,F281,G281)="","",ws5_EU_ID_MaterialName_blank),IF(ISERROR(MATCH(A281&amp;delimiter&amp;B281,tbWS_4[EU_ID_and_Material_Name],0)),ws5_matching_error_msg,(INDEX(tbWS_4[MaterialUsage],MATCH(A281&amp;delimiter&amp;B281,tbWS_4[EU_ID_and_Material_Name],0))-INDEX(tbWS_4[MaterialWaste],MATCH(A281&amp;delimiter&amp;B281,tbWS_4[EU_ID_and_Material_Name],0)))*$F281*(1-$E281)))</f>
        <v/>
      </c>
      <c r="I281" s="11" t="str">
        <f t="shared" si="9"/>
        <v/>
      </c>
      <c r="J281" s="159" t="str">
        <f>IF(C281="","",IF(ISNA(VLOOKUP(I281,$I$9:I280,1,FALSE)),MAX($J$9:J280)+1,0))</f>
        <v/>
      </c>
      <c r="K281" s="250">
        <f>_xlfn.XLOOKUP(C281,'DEQ TAC List'!$B$3:$B$609,'DEQ TAC List'!$I$3:$I$609,"")</f>
        <v>0</v>
      </c>
      <c r="L281" s="15"/>
    </row>
    <row r="282" spans="1:12" x14ac:dyDescent="0.25">
      <c r="A282" s="60"/>
      <c r="B282" s="66"/>
      <c r="C282" s="75"/>
      <c r="D282" s="66" t="str">
        <f t="shared" si="8"/>
        <v/>
      </c>
      <c r="E282" s="80"/>
      <c r="F282" s="64"/>
      <c r="G282" s="43"/>
      <c r="H282" s="241" t="str">
        <f>IF(CONCATENATE(A282,B282)="",IF(CONCATENATE(B282,C282,D282,E282,F282,G282)="","",ws5_EU_ID_MaterialName_blank),IF(ISERROR(MATCH(A282&amp;delimiter&amp;B282,tbWS_4[EU_ID_and_Material_Name],0)),ws5_matching_error_msg,(INDEX(tbWS_4[MaterialUsage],MATCH(A282&amp;delimiter&amp;B282,tbWS_4[EU_ID_and_Material_Name],0))-INDEX(tbWS_4[MaterialWaste],MATCH(A282&amp;delimiter&amp;B282,tbWS_4[EU_ID_and_Material_Name],0)))*$F282*(1-$E282)))</f>
        <v/>
      </c>
      <c r="I282" s="11" t="str">
        <f t="shared" si="9"/>
        <v/>
      </c>
      <c r="J282" s="159" t="str">
        <f>IF(C282="","",IF(ISNA(VLOOKUP(I282,$I$9:I281,1,FALSE)),MAX($J$9:J281)+1,0))</f>
        <v/>
      </c>
      <c r="K282" s="250">
        <f>_xlfn.XLOOKUP(C282,'DEQ TAC List'!$B$3:$B$609,'DEQ TAC List'!$I$3:$I$609,"")</f>
        <v>0</v>
      </c>
      <c r="L282" s="15"/>
    </row>
    <row r="283" spans="1:12" x14ac:dyDescent="0.25">
      <c r="A283" s="60"/>
      <c r="B283" s="66"/>
      <c r="C283" s="75"/>
      <c r="D283" s="66" t="str">
        <f t="shared" si="8"/>
        <v/>
      </c>
      <c r="E283" s="80"/>
      <c r="F283" s="64"/>
      <c r="G283" s="43"/>
      <c r="H283" s="241" t="str">
        <f>IF(CONCATENATE(A283,B283)="",IF(CONCATENATE(B283,C283,D283,E283,F283,G283)="","",ws5_EU_ID_MaterialName_blank),IF(ISERROR(MATCH(A283&amp;delimiter&amp;B283,tbWS_4[EU_ID_and_Material_Name],0)),ws5_matching_error_msg,(INDEX(tbWS_4[MaterialUsage],MATCH(A283&amp;delimiter&amp;B283,tbWS_4[EU_ID_and_Material_Name],0))-INDEX(tbWS_4[MaterialWaste],MATCH(A283&amp;delimiter&amp;B283,tbWS_4[EU_ID_and_Material_Name],0)))*$F283*(1-$E283)))</f>
        <v/>
      </c>
      <c r="I283" s="11" t="str">
        <f t="shared" si="9"/>
        <v/>
      </c>
      <c r="J283" s="159" t="str">
        <f>IF(C283="","",IF(ISNA(VLOOKUP(I283,$I$9:I282,1,FALSE)),MAX($J$9:J282)+1,0))</f>
        <v/>
      </c>
      <c r="K283" s="250">
        <f>_xlfn.XLOOKUP(C283,'DEQ TAC List'!$B$3:$B$609,'DEQ TAC List'!$I$3:$I$609,"")</f>
        <v>0</v>
      </c>
      <c r="L283" s="15"/>
    </row>
    <row r="284" spans="1:12" x14ac:dyDescent="0.25">
      <c r="A284" s="60"/>
      <c r="B284" s="66"/>
      <c r="C284" s="75"/>
      <c r="D284" s="66" t="str">
        <f t="shared" si="8"/>
        <v/>
      </c>
      <c r="E284" s="80"/>
      <c r="F284" s="64"/>
      <c r="G284" s="43"/>
      <c r="H284" s="241" t="str">
        <f>IF(CONCATENATE(A284,B284)="",IF(CONCATENATE(B284,C284,D284,E284,F284,G284)="","",ws5_EU_ID_MaterialName_blank),IF(ISERROR(MATCH(A284&amp;delimiter&amp;B284,tbWS_4[EU_ID_and_Material_Name],0)),ws5_matching_error_msg,(INDEX(tbWS_4[MaterialUsage],MATCH(A284&amp;delimiter&amp;B284,tbWS_4[EU_ID_and_Material_Name],0))-INDEX(tbWS_4[MaterialWaste],MATCH(A284&amp;delimiter&amp;B284,tbWS_4[EU_ID_and_Material_Name],0)))*$F284*(1-$E284)))</f>
        <v/>
      </c>
      <c r="I284" s="11" t="str">
        <f t="shared" si="9"/>
        <v/>
      </c>
      <c r="J284" s="159" t="str">
        <f>IF(C284="","",IF(ISNA(VLOOKUP(I284,$I$9:I283,1,FALSE)),MAX($J$9:J283)+1,0))</f>
        <v/>
      </c>
      <c r="K284" s="250">
        <f>_xlfn.XLOOKUP(C284,'DEQ TAC List'!$B$3:$B$609,'DEQ TAC List'!$I$3:$I$609,"")</f>
        <v>0</v>
      </c>
      <c r="L284" s="15"/>
    </row>
    <row r="285" spans="1:12" x14ac:dyDescent="0.25">
      <c r="A285" s="60"/>
      <c r="B285" s="66"/>
      <c r="C285" s="75"/>
      <c r="D285" s="66" t="str">
        <f t="shared" si="8"/>
        <v/>
      </c>
      <c r="E285" s="80"/>
      <c r="F285" s="64"/>
      <c r="G285" s="43"/>
      <c r="H285" s="241" t="str">
        <f>IF(CONCATENATE(A285,B285)="",IF(CONCATENATE(B285,C285,D285,E285,F285,G285)="","",ws5_EU_ID_MaterialName_blank),IF(ISERROR(MATCH(A285&amp;delimiter&amp;B285,tbWS_4[EU_ID_and_Material_Name],0)),ws5_matching_error_msg,(INDEX(tbWS_4[MaterialUsage],MATCH(A285&amp;delimiter&amp;B285,tbWS_4[EU_ID_and_Material_Name],0))-INDEX(tbWS_4[MaterialWaste],MATCH(A285&amp;delimiter&amp;B285,tbWS_4[EU_ID_and_Material_Name],0)))*$F285*(1-$E285)))</f>
        <v/>
      </c>
      <c r="I285" s="11" t="str">
        <f t="shared" si="9"/>
        <v/>
      </c>
      <c r="J285" s="159" t="str">
        <f>IF(C285="","",IF(ISNA(VLOOKUP(I285,$I$9:I284,1,FALSE)),MAX($J$9:J284)+1,0))</f>
        <v/>
      </c>
      <c r="K285" s="250">
        <f>_xlfn.XLOOKUP(C285,'DEQ TAC List'!$B$3:$B$609,'DEQ TAC List'!$I$3:$I$609,"")</f>
        <v>0</v>
      </c>
      <c r="L285" s="15"/>
    </row>
    <row r="286" spans="1:12" x14ac:dyDescent="0.25">
      <c r="A286" s="60"/>
      <c r="B286" s="66"/>
      <c r="C286" s="75"/>
      <c r="D286" s="66" t="str">
        <f t="shared" si="8"/>
        <v/>
      </c>
      <c r="E286" s="80"/>
      <c r="F286" s="64"/>
      <c r="G286" s="43"/>
      <c r="H286" s="241" t="str">
        <f>IF(CONCATENATE(A286,B286)="",IF(CONCATENATE(B286,C286,D286,E286,F286,G286)="","",ws5_EU_ID_MaterialName_blank),IF(ISERROR(MATCH(A286&amp;delimiter&amp;B286,tbWS_4[EU_ID_and_Material_Name],0)),ws5_matching_error_msg,(INDEX(tbWS_4[MaterialUsage],MATCH(A286&amp;delimiter&amp;B286,tbWS_4[EU_ID_and_Material_Name],0))-INDEX(tbWS_4[MaterialWaste],MATCH(A286&amp;delimiter&amp;B286,tbWS_4[EU_ID_and_Material_Name],0)))*$F286*(1-$E286)))</f>
        <v/>
      </c>
      <c r="I286" s="11" t="str">
        <f t="shared" si="9"/>
        <v/>
      </c>
      <c r="J286" s="159" t="str">
        <f>IF(C286="","",IF(ISNA(VLOOKUP(I286,$I$9:I285,1,FALSE)),MAX($J$9:J285)+1,0))</f>
        <v/>
      </c>
      <c r="K286" s="250">
        <f>_xlfn.XLOOKUP(C286,'DEQ TAC List'!$B$3:$B$609,'DEQ TAC List'!$I$3:$I$609,"")</f>
        <v>0</v>
      </c>
      <c r="L286" s="15"/>
    </row>
    <row r="287" spans="1:12" x14ac:dyDescent="0.25">
      <c r="A287" s="60"/>
      <c r="B287" s="66"/>
      <c r="C287" s="75"/>
      <c r="D287" s="66" t="str">
        <f t="shared" si="8"/>
        <v/>
      </c>
      <c r="E287" s="80"/>
      <c r="F287" s="64"/>
      <c r="G287" s="43"/>
      <c r="H287" s="241" t="str">
        <f>IF(CONCATENATE(A287,B287)="",IF(CONCATENATE(B287,C287,D287,E287,F287,G287)="","",ws5_EU_ID_MaterialName_blank),IF(ISERROR(MATCH(A287&amp;delimiter&amp;B287,tbWS_4[EU_ID_and_Material_Name],0)),ws5_matching_error_msg,(INDEX(tbWS_4[MaterialUsage],MATCH(A287&amp;delimiter&amp;B287,tbWS_4[EU_ID_and_Material_Name],0))-INDEX(tbWS_4[MaterialWaste],MATCH(A287&amp;delimiter&amp;B287,tbWS_4[EU_ID_and_Material_Name],0)))*$F287*(1-$E287)))</f>
        <v/>
      </c>
      <c r="I287" s="11" t="str">
        <f t="shared" si="9"/>
        <v/>
      </c>
      <c r="J287" s="159" t="str">
        <f>IF(C287="","",IF(ISNA(VLOOKUP(I287,$I$9:I286,1,FALSE)),MAX($J$9:J286)+1,0))</f>
        <v/>
      </c>
      <c r="K287" s="250">
        <f>_xlfn.XLOOKUP(C287,'DEQ TAC List'!$B$3:$B$609,'DEQ TAC List'!$I$3:$I$609,"")</f>
        <v>0</v>
      </c>
      <c r="L287" s="15"/>
    </row>
    <row r="288" spans="1:12" x14ac:dyDescent="0.25">
      <c r="A288" s="60"/>
      <c r="B288" s="66"/>
      <c r="C288" s="75"/>
      <c r="D288" s="66" t="str">
        <f t="shared" si="8"/>
        <v/>
      </c>
      <c r="E288" s="80"/>
      <c r="F288" s="64"/>
      <c r="G288" s="43"/>
      <c r="H288" s="241" t="str">
        <f>IF(CONCATENATE(A288,B288)="",IF(CONCATENATE(B288,C288,D288,E288,F288,G288)="","",ws5_EU_ID_MaterialName_blank),IF(ISERROR(MATCH(A288&amp;delimiter&amp;B288,tbWS_4[EU_ID_and_Material_Name],0)),ws5_matching_error_msg,(INDEX(tbWS_4[MaterialUsage],MATCH(A288&amp;delimiter&amp;B288,tbWS_4[EU_ID_and_Material_Name],0))-INDEX(tbWS_4[MaterialWaste],MATCH(A288&amp;delimiter&amp;B288,tbWS_4[EU_ID_and_Material_Name],0)))*$F288*(1-$E288)))</f>
        <v/>
      </c>
      <c r="I288" s="11" t="str">
        <f t="shared" si="9"/>
        <v/>
      </c>
      <c r="J288" s="159" t="str">
        <f>IF(C288="","",IF(ISNA(VLOOKUP(I288,$I$9:I287,1,FALSE)),MAX($J$9:J287)+1,0))</f>
        <v/>
      </c>
      <c r="K288" s="250">
        <f>_xlfn.XLOOKUP(C288,'DEQ TAC List'!$B$3:$B$609,'DEQ TAC List'!$I$3:$I$609,"")</f>
        <v>0</v>
      </c>
      <c r="L288" s="15"/>
    </row>
    <row r="289" spans="1:12" x14ac:dyDescent="0.25">
      <c r="A289" s="60"/>
      <c r="B289" s="66"/>
      <c r="C289" s="75"/>
      <c r="D289" s="66" t="str">
        <f t="shared" si="8"/>
        <v/>
      </c>
      <c r="E289" s="80"/>
      <c r="F289" s="64"/>
      <c r="G289" s="43"/>
      <c r="H289" s="241" t="str">
        <f>IF(CONCATENATE(A289,B289)="",IF(CONCATENATE(B289,C289,D289,E289,F289,G289)="","",ws5_EU_ID_MaterialName_blank),IF(ISERROR(MATCH(A289&amp;delimiter&amp;B289,tbWS_4[EU_ID_and_Material_Name],0)),ws5_matching_error_msg,(INDEX(tbWS_4[MaterialUsage],MATCH(A289&amp;delimiter&amp;B289,tbWS_4[EU_ID_and_Material_Name],0))-INDEX(tbWS_4[MaterialWaste],MATCH(A289&amp;delimiter&amp;B289,tbWS_4[EU_ID_and_Material_Name],0)))*$F289*(1-$E289)))</f>
        <v/>
      </c>
      <c r="I289" s="11" t="str">
        <f t="shared" si="9"/>
        <v/>
      </c>
      <c r="J289" s="159" t="str">
        <f>IF(C289="","",IF(ISNA(VLOOKUP(I289,$I$9:I288,1,FALSE)),MAX($J$9:J288)+1,0))</f>
        <v/>
      </c>
      <c r="K289" s="250">
        <f>_xlfn.XLOOKUP(C289,'DEQ TAC List'!$B$3:$B$609,'DEQ TAC List'!$I$3:$I$609,"")</f>
        <v>0</v>
      </c>
      <c r="L289" s="15"/>
    </row>
    <row r="290" spans="1:12" x14ac:dyDescent="0.25">
      <c r="A290" s="60"/>
      <c r="B290" s="66"/>
      <c r="C290" s="75"/>
      <c r="D290" s="66" t="str">
        <f t="shared" si="8"/>
        <v/>
      </c>
      <c r="E290" s="80"/>
      <c r="F290" s="64"/>
      <c r="G290" s="43"/>
      <c r="H290" s="241" t="str">
        <f>IF(CONCATENATE(A290,B290)="",IF(CONCATENATE(B290,C290,D290,E290,F290,G290)="","",ws5_EU_ID_MaterialName_blank),IF(ISERROR(MATCH(A290&amp;delimiter&amp;B290,tbWS_4[EU_ID_and_Material_Name],0)),ws5_matching_error_msg,(INDEX(tbWS_4[MaterialUsage],MATCH(A290&amp;delimiter&amp;B290,tbWS_4[EU_ID_and_Material_Name],0))-INDEX(tbWS_4[MaterialWaste],MATCH(A290&amp;delimiter&amp;B290,tbWS_4[EU_ID_and_Material_Name],0)))*$F290*(1-$E290)))</f>
        <v/>
      </c>
      <c r="I290" s="11" t="str">
        <f t="shared" si="9"/>
        <v/>
      </c>
      <c r="J290" s="159" t="str">
        <f>IF(C290="","",IF(ISNA(VLOOKUP(I290,$I$9:I289,1,FALSE)),MAX($J$9:J289)+1,0))</f>
        <v/>
      </c>
      <c r="K290" s="250">
        <f>_xlfn.XLOOKUP(C290,'DEQ TAC List'!$B$3:$B$609,'DEQ TAC List'!$I$3:$I$609,"")</f>
        <v>0</v>
      </c>
      <c r="L290" s="15"/>
    </row>
    <row r="291" spans="1:12" x14ac:dyDescent="0.25">
      <c r="A291" s="60"/>
      <c r="B291" s="66"/>
      <c r="C291" s="75"/>
      <c r="D291" s="66" t="str">
        <f t="shared" si="8"/>
        <v/>
      </c>
      <c r="E291" s="80"/>
      <c r="F291" s="64"/>
      <c r="G291" s="43"/>
      <c r="H291" s="241" t="str">
        <f>IF(CONCATENATE(A291,B291)="",IF(CONCATENATE(B291,C291,D291,E291,F291,G291)="","",ws5_EU_ID_MaterialName_blank),IF(ISERROR(MATCH(A291&amp;delimiter&amp;B291,tbWS_4[EU_ID_and_Material_Name],0)),ws5_matching_error_msg,(INDEX(tbWS_4[MaterialUsage],MATCH(A291&amp;delimiter&amp;B291,tbWS_4[EU_ID_and_Material_Name],0))-INDEX(tbWS_4[MaterialWaste],MATCH(A291&amp;delimiter&amp;B291,tbWS_4[EU_ID_and_Material_Name],0)))*$F291*(1-$E291)))</f>
        <v/>
      </c>
      <c r="I291" s="11" t="str">
        <f t="shared" si="9"/>
        <v/>
      </c>
      <c r="J291" s="159" t="str">
        <f>IF(C291="","",IF(ISNA(VLOOKUP(I291,$I$9:I290,1,FALSE)),MAX($J$9:J290)+1,0))</f>
        <v/>
      </c>
      <c r="K291" s="250">
        <f>_xlfn.XLOOKUP(C291,'DEQ TAC List'!$B$3:$B$609,'DEQ TAC List'!$I$3:$I$609,"")</f>
        <v>0</v>
      </c>
      <c r="L291" s="15"/>
    </row>
    <row r="292" spans="1:12" x14ac:dyDescent="0.25">
      <c r="A292" s="60"/>
      <c r="B292" s="66"/>
      <c r="C292" s="75"/>
      <c r="D292" s="66" t="str">
        <f t="shared" si="8"/>
        <v/>
      </c>
      <c r="E292" s="80"/>
      <c r="F292" s="64"/>
      <c r="G292" s="43"/>
      <c r="H292" s="241" t="str">
        <f>IF(CONCATENATE(A292,B292)="",IF(CONCATENATE(B292,C292,D292,E292,F292,G292)="","",ws5_EU_ID_MaterialName_blank),IF(ISERROR(MATCH(A292&amp;delimiter&amp;B292,tbWS_4[EU_ID_and_Material_Name],0)),ws5_matching_error_msg,(INDEX(tbWS_4[MaterialUsage],MATCH(A292&amp;delimiter&amp;B292,tbWS_4[EU_ID_and_Material_Name],0))-INDEX(tbWS_4[MaterialWaste],MATCH(A292&amp;delimiter&amp;B292,tbWS_4[EU_ID_and_Material_Name],0)))*$F292*(1-$E292)))</f>
        <v/>
      </c>
      <c r="I292" s="11" t="str">
        <f t="shared" si="9"/>
        <v/>
      </c>
      <c r="J292" s="159" t="str">
        <f>IF(C292="","",IF(ISNA(VLOOKUP(I292,$I$9:I291,1,FALSE)),MAX($J$9:J291)+1,0))</f>
        <v/>
      </c>
      <c r="K292" s="250">
        <f>_xlfn.XLOOKUP(C292,'DEQ TAC List'!$B$3:$B$609,'DEQ TAC List'!$I$3:$I$609,"")</f>
        <v>0</v>
      </c>
      <c r="L292" s="15"/>
    </row>
    <row r="293" spans="1:12" x14ac:dyDescent="0.25">
      <c r="A293" s="60"/>
      <c r="B293" s="66"/>
      <c r="C293" s="75"/>
      <c r="D293" s="66" t="str">
        <f t="shared" si="8"/>
        <v/>
      </c>
      <c r="E293" s="80"/>
      <c r="F293" s="64"/>
      <c r="G293" s="43"/>
      <c r="H293" s="241" t="str">
        <f>IF(CONCATENATE(A293,B293)="",IF(CONCATENATE(B293,C293,D293,E293,F293,G293)="","",ws5_EU_ID_MaterialName_blank),IF(ISERROR(MATCH(A293&amp;delimiter&amp;B293,tbWS_4[EU_ID_and_Material_Name],0)),ws5_matching_error_msg,(INDEX(tbWS_4[MaterialUsage],MATCH(A293&amp;delimiter&amp;B293,tbWS_4[EU_ID_and_Material_Name],0))-INDEX(tbWS_4[MaterialWaste],MATCH(A293&amp;delimiter&amp;B293,tbWS_4[EU_ID_and_Material_Name],0)))*$F293*(1-$E293)))</f>
        <v/>
      </c>
      <c r="I293" s="11" t="str">
        <f t="shared" si="9"/>
        <v/>
      </c>
      <c r="J293" s="159" t="str">
        <f>IF(C293="","",IF(ISNA(VLOOKUP(I293,$I$9:I292,1,FALSE)),MAX($J$9:J292)+1,0))</f>
        <v/>
      </c>
      <c r="K293" s="250">
        <f>_xlfn.XLOOKUP(C293,'DEQ TAC List'!$B$3:$B$609,'DEQ TAC List'!$I$3:$I$609,"")</f>
        <v>0</v>
      </c>
      <c r="L293" s="15"/>
    </row>
    <row r="294" spans="1:12" x14ac:dyDescent="0.25">
      <c r="A294" s="60"/>
      <c r="B294" s="66"/>
      <c r="C294" s="75"/>
      <c r="D294" s="66" t="str">
        <f t="shared" si="8"/>
        <v/>
      </c>
      <c r="E294" s="80"/>
      <c r="F294" s="64"/>
      <c r="G294" s="43"/>
      <c r="H294" s="241" t="str">
        <f>IF(CONCATENATE(A294,B294)="",IF(CONCATENATE(B294,C294,D294,E294,F294,G294)="","",ws5_EU_ID_MaterialName_blank),IF(ISERROR(MATCH(A294&amp;delimiter&amp;B294,tbWS_4[EU_ID_and_Material_Name],0)),ws5_matching_error_msg,(INDEX(tbWS_4[MaterialUsage],MATCH(A294&amp;delimiter&amp;B294,tbWS_4[EU_ID_and_Material_Name],0))-INDEX(tbWS_4[MaterialWaste],MATCH(A294&amp;delimiter&amp;B294,tbWS_4[EU_ID_and_Material_Name],0)))*$F294*(1-$E294)))</f>
        <v/>
      </c>
      <c r="I294" s="11" t="str">
        <f t="shared" si="9"/>
        <v/>
      </c>
      <c r="J294" s="159" t="str">
        <f>IF(C294="","",IF(ISNA(VLOOKUP(I294,$I$9:I293,1,FALSE)),MAX($J$9:J293)+1,0))</f>
        <v/>
      </c>
      <c r="K294" s="250">
        <f>_xlfn.XLOOKUP(C294,'DEQ TAC List'!$B$3:$B$609,'DEQ TAC List'!$I$3:$I$609,"")</f>
        <v>0</v>
      </c>
      <c r="L294" s="15"/>
    </row>
    <row r="295" spans="1:12" x14ac:dyDescent="0.25">
      <c r="A295" s="60"/>
      <c r="B295" s="66"/>
      <c r="C295" s="75"/>
      <c r="D295" s="66" t="str">
        <f t="shared" si="8"/>
        <v/>
      </c>
      <c r="E295" s="80"/>
      <c r="F295" s="64"/>
      <c r="G295" s="43"/>
      <c r="H295" s="241" t="str">
        <f>IF(CONCATENATE(A295,B295)="",IF(CONCATENATE(B295,C295,D295,E295,F295,G295)="","",ws5_EU_ID_MaterialName_blank),IF(ISERROR(MATCH(A295&amp;delimiter&amp;B295,tbWS_4[EU_ID_and_Material_Name],0)),ws5_matching_error_msg,(INDEX(tbWS_4[MaterialUsage],MATCH(A295&amp;delimiter&amp;B295,tbWS_4[EU_ID_and_Material_Name],0))-INDEX(tbWS_4[MaterialWaste],MATCH(A295&amp;delimiter&amp;B295,tbWS_4[EU_ID_and_Material_Name],0)))*$F295*(1-$E295)))</f>
        <v/>
      </c>
      <c r="I295" s="11" t="str">
        <f t="shared" si="9"/>
        <v/>
      </c>
      <c r="J295" s="159" t="str">
        <f>IF(C295="","",IF(ISNA(VLOOKUP(I295,$I$9:I294,1,FALSE)),MAX($J$9:J294)+1,0))</f>
        <v/>
      </c>
      <c r="K295" s="250">
        <f>_xlfn.XLOOKUP(C295,'DEQ TAC List'!$B$3:$B$609,'DEQ TAC List'!$I$3:$I$609,"")</f>
        <v>0</v>
      </c>
      <c r="L295" s="15"/>
    </row>
    <row r="296" spans="1:12" x14ac:dyDescent="0.25">
      <c r="A296" s="60"/>
      <c r="B296" s="66"/>
      <c r="C296" s="75"/>
      <c r="D296" s="66" t="str">
        <f t="shared" si="8"/>
        <v/>
      </c>
      <c r="E296" s="80"/>
      <c r="F296" s="64"/>
      <c r="G296" s="43"/>
      <c r="H296" s="241" t="str">
        <f>IF(CONCATENATE(A296,B296)="",IF(CONCATENATE(B296,C296,D296,E296,F296,G296)="","",ws5_EU_ID_MaterialName_blank),IF(ISERROR(MATCH(A296&amp;delimiter&amp;B296,tbWS_4[EU_ID_and_Material_Name],0)),ws5_matching_error_msg,(INDEX(tbWS_4[MaterialUsage],MATCH(A296&amp;delimiter&amp;B296,tbWS_4[EU_ID_and_Material_Name],0))-INDEX(tbWS_4[MaterialWaste],MATCH(A296&amp;delimiter&amp;B296,tbWS_4[EU_ID_and_Material_Name],0)))*$F296*(1-$E296)))</f>
        <v/>
      </c>
      <c r="I296" s="11" t="str">
        <f t="shared" si="9"/>
        <v/>
      </c>
      <c r="J296" s="159" t="str">
        <f>IF(C296="","",IF(ISNA(VLOOKUP(I296,$I$9:I295,1,FALSE)),MAX($J$9:J295)+1,0))</f>
        <v/>
      </c>
      <c r="K296" s="250">
        <f>_xlfn.XLOOKUP(C296,'DEQ TAC List'!$B$3:$B$609,'DEQ TAC List'!$I$3:$I$609,"")</f>
        <v>0</v>
      </c>
      <c r="L296" s="15"/>
    </row>
    <row r="297" spans="1:12" x14ac:dyDescent="0.25">
      <c r="A297" s="60"/>
      <c r="B297" s="66"/>
      <c r="C297" s="75"/>
      <c r="D297" s="66" t="str">
        <f t="shared" si="8"/>
        <v/>
      </c>
      <c r="E297" s="80"/>
      <c r="F297" s="64"/>
      <c r="G297" s="43"/>
      <c r="H297" s="241" t="str">
        <f>IF(CONCATENATE(A297,B297)="",IF(CONCATENATE(B297,C297,D297,E297,F297,G297)="","",ws5_EU_ID_MaterialName_blank),IF(ISERROR(MATCH(A297&amp;delimiter&amp;B297,tbWS_4[EU_ID_and_Material_Name],0)),ws5_matching_error_msg,(INDEX(tbWS_4[MaterialUsage],MATCH(A297&amp;delimiter&amp;B297,tbWS_4[EU_ID_and_Material_Name],0))-INDEX(tbWS_4[MaterialWaste],MATCH(A297&amp;delimiter&amp;B297,tbWS_4[EU_ID_and_Material_Name],0)))*$F297*(1-$E297)))</f>
        <v/>
      </c>
      <c r="I297" s="11" t="str">
        <f t="shared" si="9"/>
        <v/>
      </c>
      <c r="J297" s="159" t="str">
        <f>IF(C297="","",IF(ISNA(VLOOKUP(I297,$I$9:I296,1,FALSE)),MAX($J$9:J296)+1,0))</f>
        <v/>
      </c>
      <c r="K297" s="250">
        <f>_xlfn.XLOOKUP(C297,'DEQ TAC List'!$B$3:$B$609,'DEQ TAC List'!$I$3:$I$609,"")</f>
        <v>0</v>
      </c>
      <c r="L297" s="15"/>
    </row>
    <row r="298" spans="1:12" x14ac:dyDescent="0.25">
      <c r="A298" s="60"/>
      <c r="B298" s="66"/>
      <c r="C298" s="75"/>
      <c r="D298" s="66" t="str">
        <f t="shared" si="8"/>
        <v/>
      </c>
      <c r="E298" s="80"/>
      <c r="F298" s="64"/>
      <c r="G298" s="43"/>
      <c r="H298" s="241" t="str">
        <f>IF(CONCATENATE(A298,B298)="",IF(CONCATENATE(B298,C298,D298,E298,F298,G298)="","",ws5_EU_ID_MaterialName_blank),IF(ISERROR(MATCH(A298&amp;delimiter&amp;B298,tbWS_4[EU_ID_and_Material_Name],0)),ws5_matching_error_msg,(INDEX(tbWS_4[MaterialUsage],MATCH(A298&amp;delimiter&amp;B298,tbWS_4[EU_ID_and_Material_Name],0))-INDEX(tbWS_4[MaterialWaste],MATCH(A298&amp;delimiter&amp;B298,tbWS_4[EU_ID_and_Material_Name],0)))*$F298*(1-$E298)))</f>
        <v/>
      </c>
      <c r="I298" s="11" t="str">
        <f t="shared" si="9"/>
        <v/>
      </c>
      <c r="J298" s="159" t="str">
        <f>IF(C298="","",IF(ISNA(VLOOKUP(I298,$I$9:I297,1,FALSE)),MAX($J$9:J297)+1,0))</f>
        <v/>
      </c>
      <c r="K298" s="250">
        <f>_xlfn.XLOOKUP(C298,'DEQ TAC List'!$B$3:$B$609,'DEQ TAC List'!$I$3:$I$609,"")</f>
        <v>0</v>
      </c>
      <c r="L298" s="15"/>
    </row>
    <row r="299" spans="1:12" x14ac:dyDescent="0.25">
      <c r="A299" s="60"/>
      <c r="B299" s="66"/>
      <c r="C299" s="75"/>
      <c r="D299" s="66" t="str">
        <f t="shared" si="8"/>
        <v/>
      </c>
      <c r="E299" s="80"/>
      <c r="F299" s="64"/>
      <c r="G299" s="43"/>
      <c r="H299" s="241" t="str">
        <f>IF(CONCATENATE(A299,B299)="",IF(CONCATENATE(B299,C299,D299,E299,F299,G299)="","",ws5_EU_ID_MaterialName_blank),IF(ISERROR(MATCH(A299&amp;delimiter&amp;B299,tbWS_4[EU_ID_and_Material_Name],0)),ws5_matching_error_msg,(INDEX(tbWS_4[MaterialUsage],MATCH(A299&amp;delimiter&amp;B299,tbWS_4[EU_ID_and_Material_Name],0))-INDEX(tbWS_4[MaterialWaste],MATCH(A299&amp;delimiter&amp;B299,tbWS_4[EU_ID_and_Material_Name],0)))*$F299*(1-$E299)))</f>
        <v/>
      </c>
      <c r="I299" s="11" t="str">
        <f t="shared" si="9"/>
        <v/>
      </c>
      <c r="J299" s="159" t="str">
        <f>IF(C299="","",IF(ISNA(VLOOKUP(I299,$I$9:I298,1,FALSE)),MAX($J$9:J298)+1,0))</f>
        <v/>
      </c>
      <c r="K299" s="250">
        <f>_xlfn.XLOOKUP(C299,'DEQ TAC List'!$B$3:$B$609,'DEQ TAC List'!$I$3:$I$609,"")</f>
        <v>0</v>
      </c>
      <c r="L299" s="15"/>
    </row>
    <row r="300" spans="1:12" x14ac:dyDescent="0.25">
      <c r="A300" s="60"/>
      <c r="B300" s="66"/>
      <c r="C300" s="75"/>
      <c r="D300" s="66" t="str">
        <f t="shared" si="8"/>
        <v/>
      </c>
      <c r="E300" s="80"/>
      <c r="F300" s="64"/>
      <c r="G300" s="43"/>
      <c r="H300" s="241" t="str">
        <f>IF(CONCATENATE(A300,B300)="",IF(CONCATENATE(B300,C300,D300,E300,F300,G300)="","",ws5_EU_ID_MaterialName_blank),IF(ISERROR(MATCH(A300&amp;delimiter&amp;B300,tbWS_4[EU_ID_and_Material_Name],0)),ws5_matching_error_msg,(INDEX(tbWS_4[MaterialUsage],MATCH(A300&amp;delimiter&amp;B300,tbWS_4[EU_ID_and_Material_Name],0))-INDEX(tbWS_4[MaterialWaste],MATCH(A300&amp;delimiter&amp;B300,tbWS_4[EU_ID_and_Material_Name],0)))*$F300*(1-$E300)))</f>
        <v/>
      </c>
      <c r="I300" s="11" t="str">
        <f t="shared" si="9"/>
        <v/>
      </c>
      <c r="J300" s="159" t="str">
        <f>IF(C300="","",IF(ISNA(VLOOKUP(I300,$I$9:I299,1,FALSE)),MAX($J$9:J299)+1,0))</f>
        <v/>
      </c>
      <c r="K300" s="250">
        <f>_xlfn.XLOOKUP(C300,'DEQ TAC List'!$B$3:$B$609,'DEQ TAC List'!$I$3:$I$609,"")</f>
        <v>0</v>
      </c>
      <c r="L300" s="15"/>
    </row>
    <row r="301" spans="1:12" x14ac:dyDescent="0.25">
      <c r="A301" s="60"/>
      <c r="B301" s="66"/>
      <c r="C301" s="75"/>
      <c r="D301" s="66" t="str">
        <f t="shared" si="8"/>
        <v/>
      </c>
      <c r="E301" s="80"/>
      <c r="F301" s="64"/>
      <c r="G301" s="43"/>
      <c r="H301" s="241" t="str">
        <f>IF(CONCATENATE(A301,B301)="",IF(CONCATENATE(B301,C301,D301,E301,F301,G301)="","",ws5_EU_ID_MaterialName_blank),IF(ISERROR(MATCH(A301&amp;delimiter&amp;B301,tbWS_4[EU_ID_and_Material_Name],0)),ws5_matching_error_msg,(INDEX(tbWS_4[MaterialUsage],MATCH(A301&amp;delimiter&amp;B301,tbWS_4[EU_ID_and_Material_Name],0))-INDEX(tbWS_4[MaterialWaste],MATCH(A301&amp;delimiter&amp;B301,tbWS_4[EU_ID_and_Material_Name],0)))*$F301*(1-$E301)))</f>
        <v/>
      </c>
      <c r="I301" s="11" t="str">
        <f t="shared" si="9"/>
        <v/>
      </c>
      <c r="J301" s="159" t="str">
        <f>IF(C301="","",IF(ISNA(VLOOKUP(I301,$I$9:I300,1,FALSE)),MAX($J$9:J300)+1,0))</f>
        <v/>
      </c>
      <c r="K301" s="250">
        <f>_xlfn.XLOOKUP(C301,'DEQ TAC List'!$B$3:$B$609,'DEQ TAC List'!$I$3:$I$609,"")</f>
        <v>0</v>
      </c>
      <c r="L301" s="15"/>
    </row>
    <row r="302" spans="1:12" x14ac:dyDescent="0.25">
      <c r="A302" s="60"/>
      <c r="B302" s="66"/>
      <c r="C302" s="75"/>
      <c r="D302" s="66" t="str">
        <f t="shared" si="8"/>
        <v/>
      </c>
      <c r="E302" s="80"/>
      <c r="F302" s="64"/>
      <c r="G302" s="43"/>
      <c r="H302" s="241" t="str">
        <f>IF(CONCATENATE(A302,B302)="",IF(CONCATENATE(B302,C302,D302,E302,F302,G302)="","",ws5_EU_ID_MaterialName_blank),IF(ISERROR(MATCH(A302&amp;delimiter&amp;B302,tbWS_4[EU_ID_and_Material_Name],0)),ws5_matching_error_msg,(INDEX(tbWS_4[MaterialUsage],MATCH(A302&amp;delimiter&amp;B302,tbWS_4[EU_ID_and_Material_Name],0))-INDEX(tbWS_4[MaterialWaste],MATCH(A302&amp;delimiter&amp;B302,tbWS_4[EU_ID_and_Material_Name],0)))*$F302*(1-$E302)))</f>
        <v/>
      </c>
      <c r="I302" s="11" t="str">
        <f t="shared" si="9"/>
        <v/>
      </c>
      <c r="J302" s="159" t="str">
        <f>IF(C302="","",IF(ISNA(VLOOKUP(I302,$I$9:I301,1,FALSE)),MAX($J$9:J301)+1,0))</f>
        <v/>
      </c>
      <c r="K302" s="250">
        <f>_xlfn.XLOOKUP(C302,'DEQ TAC List'!$B$3:$B$609,'DEQ TAC List'!$I$3:$I$609,"")</f>
        <v>0</v>
      </c>
      <c r="L302" s="15"/>
    </row>
    <row r="303" spans="1:12" x14ac:dyDescent="0.25">
      <c r="A303" s="60"/>
      <c r="B303" s="66"/>
      <c r="C303" s="75"/>
      <c r="D303" s="66" t="str">
        <f t="shared" si="8"/>
        <v/>
      </c>
      <c r="E303" s="80"/>
      <c r="F303" s="64"/>
      <c r="G303" s="43"/>
      <c r="H303" s="241" t="str">
        <f>IF(CONCATENATE(A303,B303)="",IF(CONCATENATE(B303,C303,D303,E303,F303,G303)="","",ws5_EU_ID_MaterialName_blank),IF(ISERROR(MATCH(A303&amp;delimiter&amp;B303,tbWS_4[EU_ID_and_Material_Name],0)),ws5_matching_error_msg,(INDEX(tbWS_4[MaterialUsage],MATCH(A303&amp;delimiter&amp;B303,tbWS_4[EU_ID_and_Material_Name],0))-INDEX(tbWS_4[MaterialWaste],MATCH(A303&amp;delimiter&amp;B303,tbWS_4[EU_ID_and_Material_Name],0)))*$F303*(1-$E303)))</f>
        <v/>
      </c>
      <c r="I303" s="11" t="str">
        <f t="shared" si="9"/>
        <v/>
      </c>
      <c r="J303" s="159" t="str">
        <f>IF(C303="","",IF(ISNA(VLOOKUP(I303,$I$9:I302,1,FALSE)),MAX($J$9:J302)+1,0))</f>
        <v/>
      </c>
      <c r="K303" s="250">
        <f>_xlfn.XLOOKUP(C303,'DEQ TAC List'!$B$3:$B$609,'DEQ TAC List'!$I$3:$I$609,"")</f>
        <v>0</v>
      </c>
      <c r="L303" s="15"/>
    </row>
    <row r="304" spans="1:12" x14ac:dyDescent="0.25">
      <c r="A304" s="60"/>
      <c r="B304" s="66"/>
      <c r="C304" s="75"/>
      <c r="D304" s="66" t="str">
        <f t="shared" si="8"/>
        <v/>
      </c>
      <c r="E304" s="80"/>
      <c r="F304" s="64"/>
      <c r="G304" s="43"/>
      <c r="H304" s="241" t="str">
        <f>IF(CONCATENATE(A304,B304)="",IF(CONCATENATE(B304,C304,D304,E304,F304,G304)="","",ws5_EU_ID_MaterialName_blank),IF(ISERROR(MATCH(A304&amp;delimiter&amp;B304,tbWS_4[EU_ID_and_Material_Name],0)),ws5_matching_error_msg,(INDEX(tbWS_4[MaterialUsage],MATCH(A304&amp;delimiter&amp;B304,tbWS_4[EU_ID_and_Material_Name],0))-INDEX(tbWS_4[MaterialWaste],MATCH(A304&amp;delimiter&amp;B304,tbWS_4[EU_ID_and_Material_Name],0)))*$F304*(1-$E304)))</f>
        <v/>
      </c>
      <c r="I304" s="11" t="str">
        <f t="shared" si="9"/>
        <v/>
      </c>
      <c r="J304" s="159" t="str">
        <f>IF(C304="","",IF(ISNA(VLOOKUP(I304,$I$9:I303,1,FALSE)),MAX($J$9:J303)+1,0))</f>
        <v/>
      </c>
      <c r="K304" s="250">
        <f>_xlfn.XLOOKUP(C304,'DEQ TAC List'!$B$3:$B$609,'DEQ TAC List'!$I$3:$I$609,"")</f>
        <v>0</v>
      </c>
      <c r="L304" s="15"/>
    </row>
    <row r="305" spans="1:12" x14ac:dyDescent="0.25">
      <c r="A305" s="60"/>
      <c r="B305" s="66"/>
      <c r="C305" s="75"/>
      <c r="D305" s="66" t="str">
        <f t="shared" si="8"/>
        <v/>
      </c>
      <c r="E305" s="80"/>
      <c r="F305" s="64"/>
      <c r="G305" s="43"/>
      <c r="H305" s="241" t="str">
        <f>IF(CONCATENATE(A305,B305)="",IF(CONCATENATE(B305,C305,D305,E305,F305,G305)="","",ws5_EU_ID_MaterialName_blank),IF(ISERROR(MATCH(A305&amp;delimiter&amp;B305,tbWS_4[EU_ID_and_Material_Name],0)),ws5_matching_error_msg,(INDEX(tbWS_4[MaterialUsage],MATCH(A305&amp;delimiter&amp;B305,tbWS_4[EU_ID_and_Material_Name],0))-INDEX(tbWS_4[MaterialWaste],MATCH(A305&amp;delimiter&amp;B305,tbWS_4[EU_ID_and_Material_Name],0)))*$F305*(1-$E305)))</f>
        <v/>
      </c>
      <c r="I305" s="11" t="str">
        <f t="shared" si="9"/>
        <v/>
      </c>
      <c r="J305" s="159" t="str">
        <f>IF(C305="","",IF(ISNA(VLOOKUP(I305,$I$9:I304,1,FALSE)),MAX($J$9:J304)+1,0))</f>
        <v/>
      </c>
      <c r="K305" s="250">
        <f>_xlfn.XLOOKUP(C305,'DEQ TAC List'!$B$3:$B$609,'DEQ TAC List'!$I$3:$I$609,"")</f>
        <v>0</v>
      </c>
      <c r="L305" s="15"/>
    </row>
    <row r="306" spans="1:12" x14ac:dyDescent="0.25">
      <c r="A306" s="60"/>
      <c r="B306" s="66"/>
      <c r="C306" s="75"/>
      <c r="D306" s="66" t="str">
        <f t="shared" si="8"/>
        <v/>
      </c>
      <c r="E306" s="80"/>
      <c r="F306" s="64"/>
      <c r="G306" s="43"/>
      <c r="H306" s="241" t="str">
        <f>IF(CONCATENATE(A306,B306)="",IF(CONCATENATE(B306,C306,D306,E306,F306,G306)="","",ws5_EU_ID_MaterialName_blank),IF(ISERROR(MATCH(A306&amp;delimiter&amp;B306,tbWS_4[EU_ID_and_Material_Name],0)),ws5_matching_error_msg,(INDEX(tbWS_4[MaterialUsage],MATCH(A306&amp;delimiter&amp;B306,tbWS_4[EU_ID_and_Material_Name],0))-INDEX(tbWS_4[MaterialWaste],MATCH(A306&amp;delimiter&amp;B306,tbWS_4[EU_ID_and_Material_Name],0)))*$F306*(1-$E306)))</f>
        <v/>
      </c>
      <c r="I306" s="11" t="str">
        <f t="shared" si="9"/>
        <v/>
      </c>
      <c r="J306" s="159" t="str">
        <f>IF(C306="","",IF(ISNA(VLOOKUP(I306,$I$9:I305,1,FALSE)),MAX($J$9:J305)+1,0))</f>
        <v/>
      </c>
      <c r="K306" s="250">
        <f>_xlfn.XLOOKUP(C306,'DEQ TAC List'!$B$3:$B$609,'DEQ TAC List'!$I$3:$I$609,"")</f>
        <v>0</v>
      </c>
      <c r="L306" s="15"/>
    </row>
    <row r="307" spans="1:12" x14ac:dyDescent="0.25">
      <c r="A307" s="60"/>
      <c r="B307" s="66"/>
      <c r="C307" s="75"/>
      <c r="D307" s="66" t="str">
        <f t="shared" si="8"/>
        <v/>
      </c>
      <c r="E307" s="80"/>
      <c r="F307" s="64"/>
      <c r="G307" s="43"/>
      <c r="H307" s="241" t="str">
        <f>IF(CONCATENATE(A307,B307)="",IF(CONCATENATE(B307,C307,D307,E307,F307,G307)="","",ws5_EU_ID_MaterialName_blank),IF(ISERROR(MATCH(A307&amp;delimiter&amp;B307,tbWS_4[EU_ID_and_Material_Name],0)),ws5_matching_error_msg,(INDEX(tbWS_4[MaterialUsage],MATCH(A307&amp;delimiter&amp;B307,tbWS_4[EU_ID_and_Material_Name],0))-INDEX(tbWS_4[MaterialWaste],MATCH(A307&amp;delimiter&amp;B307,tbWS_4[EU_ID_and_Material_Name],0)))*$F307*(1-$E307)))</f>
        <v/>
      </c>
      <c r="I307" s="11" t="str">
        <f t="shared" si="9"/>
        <v/>
      </c>
      <c r="J307" s="159" t="str">
        <f>IF(C307="","",IF(ISNA(VLOOKUP(I307,$I$9:I306,1,FALSE)),MAX($J$9:J306)+1,0))</f>
        <v/>
      </c>
      <c r="K307" s="250">
        <f>_xlfn.XLOOKUP(C307,'DEQ TAC List'!$B$3:$B$609,'DEQ TAC List'!$I$3:$I$609,"")</f>
        <v>0</v>
      </c>
      <c r="L307" s="15"/>
    </row>
    <row r="308" spans="1:12" x14ac:dyDescent="0.25">
      <c r="A308" s="60"/>
      <c r="B308" s="66"/>
      <c r="C308" s="75"/>
      <c r="D308" s="66" t="str">
        <f t="shared" si="8"/>
        <v/>
      </c>
      <c r="E308" s="80"/>
      <c r="F308" s="64"/>
      <c r="G308" s="43"/>
      <c r="H308" s="241" t="str">
        <f>IF(CONCATENATE(A308,B308)="",IF(CONCATENATE(B308,C308,D308,E308,F308,G308)="","",ws5_EU_ID_MaterialName_blank),IF(ISERROR(MATCH(A308&amp;delimiter&amp;B308,tbWS_4[EU_ID_and_Material_Name],0)),ws5_matching_error_msg,(INDEX(tbWS_4[MaterialUsage],MATCH(A308&amp;delimiter&amp;B308,tbWS_4[EU_ID_and_Material_Name],0))-INDEX(tbWS_4[MaterialWaste],MATCH(A308&amp;delimiter&amp;B308,tbWS_4[EU_ID_and_Material_Name],0)))*$F308*(1-$E308)))</f>
        <v/>
      </c>
      <c r="I308" s="11" t="str">
        <f t="shared" si="9"/>
        <v/>
      </c>
      <c r="J308" s="159" t="str">
        <f>IF(C308="","",IF(ISNA(VLOOKUP(I308,$I$9:I307,1,FALSE)),MAX($J$9:J307)+1,0))</f>
        <v/>
      </c>
      <c r="K308" s="250">
        <f>_xlfn.XLOOKUP(C308,'DEQ TAC List'!$B$3:$B$609,'DEQ TAC List'!$I$3:$I$609,"")</f>
        <v>0</v>
      </c>
      <c r="L308" s="15"/>
    </row>
    <row r="309" spans="1:12" x14ac:dyDescent="0.25">
      <c r="A309" s="60"/>
      <c r="B309" s="66"/>
      <c r="C309" s="75"/>
      <c r="D309" s="66" t="str">
        <f t="shared" si="8"/>
        <v/>
      </c>
      <c r="E309" s="80"/>
      <c r="F309" s="64"/>
      <c r="G309" s="43"/>
      <c r="H309" s="241" t="str">
        <f>IF(CONCATENATE(A309,B309)="",IF(CONCATENATE(B309,C309,D309,E309,F309,G309)="","",ws5_EU_ID_MaterialName_blank),IF(ISERROR(MATCH(A309&amp;delimiter&amp;B309,tbWS_4[EU_ID_and_Material_Name],0)),ws5_matching_error_msg,(INDEX(tbWS_4[MaterialUsage],MATCH(A309&amp;delimiter&amp;B309,tbWS_4[EU_ID_and_Material_Name],0))-INDEX(tbWS_4[MaterialWaste],MATCH(A309&amp;delimiter&amp;B309,tbWS_4[EU_ID_and_Material_Name],0)))*$F309*(1-$E309)))</f>
        <v/>
      </c>
      <c r="I309" s="11" t="str">
        <f t="shared" si="9"/>
        <v/>
      </c>
      <c r="J309" s="159" t="str">
        <f>IF(C309="","",IF(ISNA(VLOOKUP(I309,$I$9:I308,1,FALSE)),MAX($J$9:J308)+1,0))</f>
        <v/>
      </c>
      <c r="K309" s="250">
        <f>_xlfn.XLOOKUP(C309,'DEQ TAC List'!$B$3:$B$609,'DEQ TAC List'!$I$3:$I$609,"")</f>
        <v>0</v>
      </c>
      <c r="L309" s="15"/>
    </row>
    <row r="310" spans="1:12" x14ac:dyDescent="0.25">
      <c r="A310" s="60"/>
      <c r="B310" s="66"/>
      <c r="C310" s="75"/>
      <c r="D310" s="66" t="str">
        <f t="shared" si="8"/>
        <v/>
      </c>
      <c r="E310" s="80"/>
      <c r="F310" s="64"/>
      <c r="G310" s="43"/>
      <c r="H310" s="241" t="str">
        <f>IF(CONCATENATE(A310,B310)="",IF(CONCATENATE(B310,C310,D310,E310,F310,G310)="","",ws5_EU_ID_MaterialName_blank),IF(ISERROR(MATCH(A310&amp;delimiter&amp;B310,tbWS_4[EU_ID_and_Material_Name],0)),ws5_matching_error_msg,(INDEX(tbWS_4[MaterialUsage],MATCH(A310&amp;delimiter&amp;B310,tbWS_4[EU_ID_and_Material_Name],0))-INDEX(tbWS_4[MaterialWaste],MATCH(A310&amp;delimiter&amp;B310,tbWS_4[EU_ID_and_Material_Name],0)))*$F310*(1-$E310)))</f>
        <v/>
      </c>
      <c r="I310" s="11" t="str">
        <f t="shared" si="9"/>
        <v/>
      </c>
      <c r="J310" s="159" t="str">
        <f>IF(C310="","",IF(ISNA(VLOOKUP(I310,$I$9:I309,1,FALSE)),MAX($J$9:J309)+1,0))</f>
        <v/>
      </c>
      <c r="K310" s="250">
        <f>_xlfn.XLOOKUP(C310,'DEQ TAC List'!$B$3:$B$609,'DEQ TAC List'!$I$3:$I$609,"")</f>
        <v>0</v>
      </c>
      <c r="L310" s="15"/>
    </row>
    <row r="311" spans="1:12" x14ac:dyDescent="0.25">
      <c r="A311" s="60"/>
      <c r="B311" s="66"/>
      <c r="C311" s="75"/>
      <c r="D311" s="66" t="str">
        <f t="shared" si="8"/>
        <v/>
      </c>
      <c r="E311" s="80"/>
      <c r="F311" s="64"/>
      <c r="G311" s="43"/>
      <c r="H311" s="241" t="str">
        <f>IF(CONCATENATE(A311,B311)="",IF(CONCATENATE(B311,C311,D311,E311,F311,G311)="","",ws5_EU_ID_MaterialName_blank),IF(ISERROR(MATCH(A311&amp;delimiter&amp;B311,tbWS_4[EU_ID_and_Material_Name],0)),ws5_matching_error_msg,(INDEX(tbWS_4[MaterialUsage],MATCH(A311&amp;delimiter&amp;B311,tbWS_4[EU_ID_and_Material_Name],0))-INDEX(tbWS_4[MaterialWaste],MATCH(A311&amp;delimiter&amp;B311,tbWS_4[EU_ID_and_Material_Name],0)))*$F311*(1-$E311)))</f>
        <v/>
      </c>
      <c r="I311" s="11" t="str">
        <f t="shared" si="9"/>
        <v/>
      </c>
      <c r="J311" s="159" t="str">
        <f>IF(C311="","",IF(ISNA(VLOOKUP(I311,$I$9:I310,1,FALSE)),MAX($J$9:J310)+1,0))</f>
        <v/>
      </c>
      <c r="K311" s="250">
        <f>_xlfn.XLOOKUP(C311,'DEQ TAC List'!$B$3:$B$609,'DEQ TAC List'!$I$3:$I$609,"")</f>
        <v>0</v>
      </c>
      <c r="L311" s="15"/>
    </row>
    <row r="312" spans="1:12" x14ac:dyDescent="0.25">
      <c r="A312" s="60"/>
      <c r="B312" s="66"/>
      <c r="C312" s="75"/>
      <c r="D312" s="66" t="str">
        <f t="shared" si="8"/>
        <v/>
      </c>
      <c r="E312" s="80"/>
      <c r="F312" s="64"/>
      <c r="G312" s="43"/>
      <c r="H312" s="241" t="str">
        <f>IF(CONCATENATE(A312,B312)="",IF(CONCATENATE(B312,C312,D312,E312,F312,G312)="","",ws5_EU_ID_MaterialName_blank),IF(ISERROR(MATCH(A312&amp;delimiter&amp;B312,tbWS_4[EU_ID_and_Material_Name],0)),ws5_matching_error_msg,(INDEX(tbWS_4[MaterialUsage],MATCH(A312&amp;delimiter&amp;B312,tbWS_4[EU_ID_and_Material_Name],0))-INDEX(tbWS_4[MaterialWaste],MATCH(A312&amp;delimiter&amp;B312,tbWS_4[EU_ID_and_Material_Name],0)))*$F312*(1-$E312)))</f>
        <v/>
      </c>
      <c r="I312" s="11" t="str">
        <f t="shared" si="9"/>
        <v/>
      </c>
      <c r="J312" s="159" t="str">
        <f>IF(C312="","",IF(ISNA(VLOOKUP(I312,$I$9:I311,1,FALSE)),MAX($J$9:J311)+1,0))</f>
        <v/>
      </c>
      <c r="K312" s="250">
        <f>_xlfn.XLOOKUP(C312,'DEQ TAC List'!$B$3:$B$609,'DEQ TAC List'!$I$3:$I$609,"")</f>
        <v>0</v>
      </c>
      <c r="L312" s="15"/>
    </row>
    <row r="313" spans="1:12" x14ac:dyDescent="0.25">
      <c r="A313" s="60"/>
      <c r="B313" s="66"/>
      <c r="C313" s="75"/>
      <c r="D313" s="66" t="str">
        <f t="shared" si="8"/>
        <v/>
      </c>
      <c r="E313" s="80"/>
      <c r="F313" s="64"/>
      <c r="G313" s="43"/>
      <c r="H313" s="241" t="str">
        <f>IF(CONCATENATE(A313,B313)="",IF(CONCATENATE(B313,C313,D313,E313,F313,G313)="","",ws5_EU_ID_MaterialName_blank),IF(ISERROR(MATCH(A313&amp;delimiter&amp;B313,tbWS_4[EU_ID_and_Material_Name],0)),ws5_matching_error_msg,(INDEX(tbWS_4[MaterialUsage],MATCH(A313&amp;delimiter&amp;B313,tbWS_4[EU_ID_and_Material_Name],0))-INDEX(tbWS_4[MaterialWaste],MATCH(A313&amp;delimiter&amp;B313,tbWS_4[EU_ID_and_Material_Name],0)))*$F313*(1-$E313)))</f>
        <v/>
      </c>
      <c r="I313" s="11" t="str">
        <f t="shared" si="9"/>
        <v/>
      </c>
      <c r="J313" s="159" t="str">
        <f>IF(C313="","",IF(ISNA(VLOOKUP(I313,$I$9:I312,1,FALSE)),MAX($J$9:J312)+1,0))</f>
        <v/>
      </c>
      <c r="K313" s="250">
        <f>_xlfn.XLOOKUP(C313,'DEQ TAC List'!$B$3:$B$609,'DEQ TAC List'!$I$3:$I$609,"")</f>
        <v>0</v>
      </c>
      <c r="L313" s="15"/>
    </row>
    <row r="314" spans="1:12" x14ac:dyDescent="0.25">
      <c r="A314" s="60"/>
      <c r="B314" s="66"/>
      <c r="C314" s="75"/>
      <c r="D314" s="66" t="str">
        <f t="shared" si="8"/>
        <v/>
      </c>
      <c r="E314" s="80"/>
      <c r="F314" s="64"/>
      <c r="G314" s="43"/>
      <c r="H314" s="241" t="str">
        <f>IF(CONCATENATE(A314,B314)="",IF(CONCATENATE(B314,C314,D314,E314,F314,G314)="","",ws5_EU_ID_MaterialName_blank),IF(ISERROR(MATCH(A314&amp;delimiter&amp;B314,tbWS_4[EU_ID_and_Material_Name],0)),ws5_matching_error_msg,(INDEX(tbWS_4[MaterialUsage],MATCH(A314&amp;delimiter&amp;B314,tbWS_4[EU_ID_and_Material_Name],0))-INDEX(tbWS_4[MaterialWaste],MATCH(A314&amp;delimiter&amp;B314,tbWS_4[EU_ID_and_Material_Name],0)))*$F314*(1-$E314)))</f>
        <v/>
      </c>
      <c r="I314" s="11" t="str">
        <f t="shared" si="9"/>
        <v/>
      </c>
      <c r="J314" s="159" t="str">
        <f>IF(C314="","",IF(ISNA(VLOOKUP(I314,$I$9:I313,1,FALSE)),MAX($J$9:J313)+1,0))</f>
        <v/>
      </c>
      <c r="K314" s="250">
        <f>_xlfn.XLOOKUP(C314,'DEQ TAC List'!$B$3:$B$609,'DEQ TAC List'!$I$3:$I$609,"")</f>
        <v>0</v>
      </c>
      <c r="L314" s="15"/>
    </row>
    <row r="315" spans="1:12" x14ac:dyDescent="0.25">
      <c r="A315" s="60"/>
      <c r="B315" s="66"/>
      <c r="C315" s="75"/>
      <c r="D315" s="66" t="str">
        <f t="shared" si="8"/>
        <v/>
      </c>
      <c r="E315" s="80"/>
      <c r="F315" s="64"/>
      <c r="G315" s="43"/>
      <c r="H315" s="241" t="str">
        <f>IF(CONCATENATE(A315,B315)="",IF(CONCATENATE(B315,C315,D315,E315,F315,G315)="","",ws5_EU_ID_MaterialName_blank),IF(ISERROR(MATCH(A315&amp;delimiter&amp;B315,tbWS_4[EU_ID_and_Material_Name],0)),ws5_matching_error_msg,(INDEX(tbWS_4[MaterialUsage],MATCH(A315&amp;delimiter&amp;B315,tbWS_4[EU_ID_and_Material_Name],0))-INDEX(tbWS_4[MaterialWaste],MATCH(A315&amp;delimiter&amp;B315,tbWS_4[EU_ID_and_Material_Name],0)))*$F315*(1-$E315)))</f>
        <v/>
      </c>
      <c r="I315" s="11" t="str">
        <f t="shared" si="9"/>
        <v/>
      </c>
      <c r="J315" s="159" t="str">
        <f>IF(C315="","",IF(ISNA(VLOOKUP(I315,$I$9:I314,1,FALSE)),MAX($J$9:J314)+1,0))</f>
        <v/>
      </c>
      <c r="K315" s="250">
        <f>_xlfn.XLOOKUP(C315,'DEQ TAC List'!$B$3:$B$609,'DEQ TAC List'!$I$3:$I$609,"")</f>
        <v>0</v>
      </c>
      <c r="L315" s="15"/>
    </row>
    <row r="316" spans="1:12" x14ac:dyDescent="0.25">
      <c r="A316" s="60"/>
      <c r="B316" s="66"/>
      <c r="C316" s="75"/>
      <c r="D316" s="66" t="str">
        <f t="shared" si="8"/>
        <v/>
      </c>
      <c r="E316" s="80"/>
      <c r="F316" s="64"/>
      <c r="G316" s="43"/>
      <c r="H316" s="241" t="str">
        <f>IF(CONCATENATE(A316,B316)="",IF(CONCATENATE(B316,C316,D316,E316,F316,G316)="","",ws5_EU_ID_MaterialName_blank),IF(ISERROR(MATCH(A316&amp;delimiter&amp;B316,tbWS_4[EU_ID_and_Material_Name],0)),ws5_matching_error_msg,(INDEX(tbWS_4[MaterialUsage],MATCH(A316&amp;delimiter&amp;B316,tbWS_4[EU_ID_and_Material_Name],0))-INDEX(tbWS_4[MaterialWaste],MATCH(A316&amp;delimiter&amp;B316,tbWS_4[EU_ID_and_Material_Name],0)))*$F316*(1-$E316)))</f>
        <v/>
      </c>
      <c r="I316" s="11" t="str">
        <f t="shared" si="9"/>
        <v/>
      </c>
      <c r="J316" s="159" t="str">
        <f>IF(C316="","",IF(ISNA(VLOOKUP(I316,$I$9:I315,1,FALSE)),MAX($J$9:J315)+1,0))</f>
        <v/>
      </c>
      <c r="K316" s="250">
        <f>_xlfn.XLOOKUP(C316,'DEQ TAC List'!$B$3:$B$609,'DEQ TAC List'!$I$3:$I$609,"")</f>
        <v>0</v>
      </c>
      <c r="L316" s="15"/>
    </row>
    <row r="317" spans="1:12" x14ac:dyDescent="0.25">
      <c r="A317" s="60"/>
      <c r="B317" s="66"/>
      <c r="C317" s="75"/>
      <c r="D317" s="66" t="str">
        <f t="shared" si="8"/>
        <v/>
      </c>
      <c r="E317" s="80"/>
      <c r="F317" s="64"/>
      <c r="G317" s="43"/>
      <c r="H317" s="241" t="str">
        <f>IF(CONCATENATE(A317,B317)="",IF(CONCATENATE(B317,C317,D317,E317,F317,G317)="","",ws5_EU_ID_MaterialName_blank),IF(ISERROR(MATCH(A317&amp;delimiter&amp;B317,tbWS_4[EU_ID_and_Material_Name],0)),ws5_matching_error_msg,(INDEX(tbWS_4[MaterialUsage],MATCH(A317&amp;delimiter&amp;B317,tbWS_4[EU_ID_and_Material_Name],0))-INDEX(tbWS_4[MaterialWaste],MATCH(A317&amp;delimiter&amp;B317,tbWS_4[EU_ID_and_Material_Name],0)))*$F317*(1-$E317)))</f>
        <v/>
      </c>
      <c r="I317" s="11" t="str">
        <f t="shared" si="9"/>
        <v/>
      </c>
      <c r="J317" s="159" t="str">
        <f>IF(C317="","",IF(ISNA(VLOOKUP(I317,$I$9:I316,1,FALSE)),MAX($J$9:J316)+1,0))</f>
        <v/>
      </c>
      <c r="K317" s="250">
        <f>_xlfn.XLOOKUP(C317,'DEQ TAC List'!$B$3:$B$609,'DEQ TAC List'!$I$3:$I$609,"")</f>
        <v>0</v>
      </c>
      <c r="L317" s="15"/>
    </row>
    <row r="318" spans="1:12" x14ac:dyDescent="0.25">
      <c r="A318" s="60"/>
      <c r="B318" s="66"/>
      <c r="C318" s="75"/>
      <c r="D318" s="66" t="str">
        <f t="shared" si="8"/>
        <v/>
      </c>
      <c r="E318" s="80"/>
      <c r="F318" s="64"/>
      <c r="G318" s="43"/>
      <c r="H318" s="241" t="str">
        <f>IF(CONCATENATE(A318,B318)="",IF(CONCATENATE(B318,C318,D318,E318,F318,G318)="","",ws5_EU_ID_MaterialName_blank),IF(ISERROR(MATCH(A318&amp;delimiter&amp;B318,tbWS_4[EU_ID_and_Material_Name],0)),ws5_matching_error_msg,(INDEX(tbWS_4[MaterialUsage],MATCH(A318&amp;delimiter&amp;B318,tbWS_4[EU_ID_and_Material_Name],0))-INDEX(tbWS_4[MaterialWaste],MATCH(A318&amp;delimiter&amp;B318,tbWS_4[EU_ID_and_Material_Name],0)))*$F318*(1-$E318)))</f>
        <v/>
      </c>
      <c r="I318" s="11" t="str">
        <f t="shared" si="9"/>
        <v/>
      </c>
      <c r="J318" s="159" t="str">
        <f>IF(C318="","",IF(ISNA(VLOOKUP(I318,$I$9:I317,1,FALSE)),MAX($J$9:J317)+1,0))</f>
        <v/>
      </c>
      <c r="K318" s="250">
        <f>_xlfn.XLOOKUP(C318,'DEQ TAC List'!$B$3:$B$609,'DEQ TAC List'!$I$3:$I$609,"")</f>
        <v>0</v>
      </c>
      <c r="L318" s="15"/>
    </row>
    <row r="319" spans="1:12" x14ac:dyDescent="0.25">
      <c r="A319" s="60"/>
      <c r="B319" s="66"/>
      <c r="C319" s="75"/>
      <c r="D319" s="66" t="str">
        <f t="shared" si="8"/>
        <v/>
      </c>
      <c r="E319" s="80"/>
      <c r="F319" s="64"/>
      <c r="G319" s="43"/>
      <c r="H319" s="241" t="str">
        <f>IF(CONCATENATE(A319,B319)="",IF(CONCATENATE(B319,C319,D319,E319,F319,G319)="","",ws5_EU_ID_MaterialName_blank),IF(ISERROR(MATCH(A319&amp;delimiter&amp;B319,tbWS_4[EU_ID_and_Material_Name],0)),ws5_matching_error_msg,(INDEX(tbWS_4[MaterialUsage],MATCH(A319&amp;delimiter&amp;B319,tbWS_4[EU_ID_and_Material_Name],0))-INDEX(tbWS_4[MaterialWaste],MATCH(A319&amp;delimiter&amp;B319,tbWS_4[EU_ID_and_Material_Name],0)))*$F319*(1-$E319)))</f>
        <v/>
      </c>
      <c r="I319" s="11" t="str">
        <f t="shared" si="9"/>
        <v/>
      </c>
      <c r="J319" s="159" t="str">
        <f>IF(C319="","",IF(ISNA(VLOOKUP(I319,$I$9:I318,1,FALSE)),MAX($J$9:J318)+1,0))</f>
        <v/>
      </c>
      <c r="K319" s="250">
        <f>_xlfn.XLOOKUP(C319,'DEQ TAC List'!$B$3:$B$609,'DEQ TAC List'!$I$3:$I$609,"")</f>
        <v>0</v>
      </c>
      <c r="L319" s="15"/>
    </row>
    <row r="320" spans="1:12" x14ac:dyDescent="0.25">
      <c r="A320" s="60"/>
      <c r="B320" s="66"/>
      <c r="C320" s="75"/>
      <c r="D320" s="66" t="str">
        <f t="shared" si="8"/>
        <v/>
      </c>
      <c r="E320" s="80"/>
      <c r="F320" s="64"/>
      <c r="G320" s="43"/>
      <c r="H320" s="241" t="str">
        <f>IF(CONCATENATE(A320,B320)="",IF(CONCATENATE(B320,C320,D320,E320,F320,G320)="","",ws5_EU_ID_MaterialName_blank),IF(ISERROR(MATCH(A320&amp;delimiter&amp;B320,tbWS_4[EU_ID_and_Material_Name],0)),ws5_matching_error_msg,(INDEX(tbWS_4[MaterialUsage],MATCH(A320&amp;delimiter&amp;B320,tbWS_4[EU_ID_and_Material_Name],0))-INDEX(tbWS_4[MaterialWaste],MATCH(A320&amp;delimiter&amp;B320,tbWS_4[EU_ID_and_Material_Name],0)))*$F320*(1-$E320)))</f>
        <v/>
      </c>
      <c r="I320" s="11" t="str">
        <f t="shared" si="9"/>
        <v/>
      </c>
      <c r="J320" s="159" t="str">
        <f>IF(C320="","",IF(ISNA(VLOOKUP(I320,$I$9:I319,1,FALSE)),MAX($J$9:J319)+1,0))</f>
        <v/>
      </c>
      <c r="K320" s="250">
        <f>_xlfn.XLOOKUP(C320,'DEQ TAC List'!$B$3:$B$609,'DEQ TAC List'!$I$3:$I$609,"")</f>
        <v>0</v>
      </c>
      <c r="L320" s="15"/>
    </row>
    <row r="321" spans="1:12" x14ac:dyDescent="0.25">
      <c r="A321" s="60"/>
      <c r="B321" s="66"/>
      <c r="C321" s="75"/>
      <c r="D321" s="66" t="str">
        <f t="shared" si="8"/>
        <v/>
      </c>
      <c r="E321" s="80"/>
      <c r="F321" s="64"/>
      <c r="G321" s="43"/>
      <c r="H321" s="241" t="str">
        <f>IF(CONCATENATE(A321,B321)="",IF(CONCATENATE(B321,C321,D321,E321,F321,G321)="","",ws5_EU_ID_MaterialName_blank),IF(ISERROR(MATCH(A321&amp;delimiter&amp;B321,tbWS_4[EU_ID_and_Material_Name],0)),ws5_matching_error_msg,(INDEX(tbWS_4[MaterialUsage],MATCH(A321&amp;delimiter&amp;B321,tbWS_4[EU_ID_and_Material_Name],0))-INDEX(tbWS_4[MaterialWaste],MATCH(A321&amp;delimiter&amp;B321,tbWS_4[EU_ID_and_Material_Name],0)))*$F321*(1-$E321)))</f>
        <v/>
      </c>
      <c r="I321" s="11" t="str">
        <f t="shared" si="9"/>
        <v/>
      </c>
      <c r="J321" s="159" t="str">
        <f>IF(C321="","",IF(ISNA(VLOOKUP(I321,$I$9:I320,1,FALSE)),MAX($J$9:J320)+1,0))</f>
        <v/>
      </c>
      <c r="K321" s="250">
        <f>_xlfn.XLOOKUP(C321,'DEQ TAC List'!$B$3:$B$609,'DEQ TAC List'!$I$3:$I$609,"")</f>
        <v>0</v>
      </c>
      <c r="L321" s="15"/>
    </row>
    <row r="322" spans="1:12" x14ac:dyDescent="0.25">
      <c r="A322" s="60"/>
      <c r="B322" s="66"/>
      <c r="C322" s="75"/>
      <c r="D322" s="66" t="str">
        <f t="shared" si="8"/>
        <v/>
      </c>
      <c r="E322" s="80"/>
      <c r="F322" s="64"/>
      <c r="G322" s="43"/>
      <c r="H322" s="241" t="str">
        <f>IF(CONCATENATE(A322,B322)="",IF(CONCATENATE(B322,C322,D322,E322,F322,G322)="","",ws5_EU_ID_MaterialName_blank),IF(ISERROR(MATCH(A322&amp;delimiter&amp;B322,tbWS_4[EU_ID_and_Material_Name],0)),ws5_matching_error_msg,(INDEX(tbWS_4[MaterialUsage],MATCH(A322&amp;delimiter&amp;B322,tbWS_4[EU_ID_and_Material_Name],0))-INDEX(tbWS_4[MaterialWaste],MATCH(A322&amp;delimiter&amp;B322,tbWS_4[EU_ID_and_Material_Name],0)))*$F322*(1-$E322)))</f>
        <v/>
      </c>
      <c r="I322" s="11" t="str">
        <f t="shared" si="9"/>
        <v/>
      </c>
      <c r="J322" s="159" t="str">
        <f>IF(C322="","",IF(ISNA(VLOOKUP(I322,$I$9:I321,1,FALSE)),MAX($J$9:J321)+1,0))</f>
        <v/>
      </c>
      <c r="K322" s="250">
        <f>_xlfn.XLOOKUP(C322,'DEQ TAC List'!$B$3:$B$609,'DEQ TAC List'!$I$3:$I$609,"")</f>
        <v>0</v>
      </c>
      <c r="L322" s="15"/>
    </row>
    <row r="323" spans="1:12" x14ac:dyDescent="0.25">
      <c r="A323" s="60"/>
      <c r="B323" s="66"/>
      <c r="C323" s="75"/>
      <c r="D323" s="66" t="str">
        <f t="shared" si="8"/>
        <v/>
      </c>
      <c r="E323" s="80"/>
      <c r="F323" s="64"/>
      <c r="G323" s="43"/>
      <c r="H323" s="241" t="str">
        <f>IF(CONCATENATE(A323,B323)="",IF(CONCATENATE(B323,C323,D323,E323,F323,G323)="","",ws5_EU_ID_MaterialName_blank),IF(ISERROR(MATCH(A323&amp;delimiter&amp;B323,tbWS_4[EU_ID_and_Material_Name],0)),ws5_matching_error_msg,(INDEX(tbWS_4[MaterialUsage],MATCH(A323&amp;delimiter&amp;B323,tbWS_4[EU_ID_and_Material_Name],0))-INDEX(tbWS_4[MaterialWaste],MATCH(A323&amp;delimiter&amp;B323,tbWS_4[EU_ID_and_Material_Name],0)))*$F323*(1-$E323)))</f>
        <v/>
      </c>
      <c r="I323" s="11" t="str">
        <f t="shared" si="9"/>
        <v/>
      </c>
      <c r="J323" s="159" t="str">
        <f>IF(C323="","",IF(ISNA(VLOOKUP(I323,$I$9:I322,1,FALSE)),MAX($J$9:J322)+1,0))</f>
        <v/>
      </c>
      <c r="K323" s="250">
        <f>_xlfn.XLOOKUP(C323,'DEQ TAC List'!$B$3:$B$609,'DEQ TAC List'!$I$3:$I$609,"")</f>
        <v>0</v>
      </c>
      <c r="L323" s="15"/>
    </row>
    <row r="324" spans="1:12" x14ac:dyDescent="0.25">
      <c r="A324" s="60"/>
      <c r="B324" s="66"/>
      <c r="C324" s="75"/>
      <c r="D324" s="66" t="str">
        <f t="shared" si="8"/>
        <v/>
      </c>
      <c r="E324" s="80"/>
      <c r="F324" s="64"/>
      <c r="G324" s="43"/>
      <c r="H324" s="241" t="str">
        <f>IF(CONCATENATE(A324,B324)="",IF(CONCATENATE(B324,C324,D324,E324,F324,G324)="","",ws5_EU_ID_MaterialName_blank),IF(ISERROR(MATCH(A324&amp;delimiter&amp;B324,tbWS_4[EU_ID_and_Material_Name],0)),ws5_matching_error_msg,(INDEX(tbWS_4[MaterialUsage],MATCH(A324&amp;delimiter&amp;B324,tbWS_4[EU_ID_and_Material_Name],0))-INDEX(tbWS_4[MaterialWaste],MATCH(A324&amp;delimiter&amp;B324,tbWS_4[EU_ID_and_Material_Name],0)))*$F324*(1-$E324)))</f>
        <v/>
      </c>
      <c r="I324" s="11" t="str">
        <f t="shared" si="9"/>
        <v/>
      </c>
      <c r="J324" s="159" t="str">
        <f>IF(C324="","",IF(ISNA(VLOOKUP(I324,$I$9:I323,1,FALSE)),MAX($J$9:J323)+1,0))</f>
        <v/>
      </c>
      <c r="K324" s="250">
        <f>_xlfn.XLOOKUP(C324,'DEQ TAC List'!$B$3:$B$609,'DEQ TAC List'!$I$3:$I$609,"")</f>
        <v>0</v>
      </c>
      <c r="L324" s="15"/>
    </row>
    <row r="325" spans="1:12" x14ac:dyDescent="0.25">
      <c r="A325" s="60"/>
      <c r="B325" s="66"/>
      <c r="C325" s="75"/>
      <c r="D325" s="66" t="str">
        <f t="shared" si="8"/>
        <v/>
      </c>
      <c r="E325" s="80"/>
      <c r="F325" s="64"/>
      <c r="G325" s="43"/>
      <c r="H325" s="241" t="str">
        <f>IF(CONCATENATE(A325,B325)="",IF(CONCATENATE(B325,C325,D325,E325,F325,G325)="","",ws5_EU_ID_MaterialName_blank),IF(ISERROR(MATCH(A325&amp;delimiter&amp;B325,tbWS_4[EU_ID_and_Material_Name],0)),ws5_matching_error_msg,(INDEX(tbWS_4[MaterialUsage],MATCH(A325&amp;delimiter&amp;B325,tbWS_4[EU_ID_and_Material_Name],0))-INDEX(tbWS_4[MaterialWaste],MATCH(A325&amp;delimiter&amp;B325,tbWS_4[EU_ID_and_Material_Name],0)))*$F325*(1-$E325)))</f>
        <v/>
      </c>
      <c r="I325" s="11" t="str">
        <f t="shared" si="9"/>
        <v/>
      </c>
      <c r="J325" s="159" t="str">
        <f>IF(C325="","",IF(ISNA(VLOOKUP(I325,$I$9:I324,1,FALSE)),MAX($J$9:J324)+1,0))</f>
        <v/>
      </c>
      <c r="K325" s="250">
        <f>_xlfn.XLOOKUP(C325,'DEQ TAC List'!$B$3:$B$609,'DEQ TAC List'!$I$3:$I$609,"")</f>
        <v>0</v>
      </c>
      <c r="L325" s="15"/>
    </row>
    <row r="326" spans="1:12" x14ac:dyDescent="0.25">
      <c r="A326" s="60"/>
      <c r="B326" s="66"/>
      <c r="C326" s="75"/>
      <c r="D326" s="66" t="str">
        <f t="shared" si="8"/>
        <v/>
      </c>
      <c r="E326" s="80"/>
      <c r="F326" s="64"/>
      <c r="G326" s="43"/>
      <c r="H326" s="241" t="str">
        <f>IF(CONCATENATE(A326,B326)="",IF(CONCATENATE(B326,C326,D326,E326,F326,G326)="","",ws5_EU_ID_MaterialName_blank),IF(ISERROR(MATCH(A326&amp;delimiter&amp;B326,tbWS_4[EU_ID_and_Material_Name],0)),ws5_matching_error_msg,(INDEX(tbWS_4[MaterialUsage],MATCH(A326&amp;delimiter&amp;B326,tbWS_4[EU_ID_and_Material_Name],0))-INDEX(tbWS_4[MaterialWaste],MATCH(A326&amp;delimiter&amp;B326,tbWS_4[EU_ID_and_Material_Name],0)))*$F326*(1-$E326)))</f>
        <v/>
      </c>
      <c r="I326" s="11" t="str">
        <f t="shared" si="9"/>
        <v/>
      </c>
      <c r="J326" s="159" t="str">
        <f>IF(C326="","",IF(ISNA(VLOOKUP(I326,$I$9:I325,1,FALSE)),MAX($J$9:J325)+1,0))</f>
        <v/>
      </c>
      <c r="K326" s="250">
        <f>_xlfn.XLOOKUP(C326,'DEQ TAC List'!$B$3:$B$609,'DEQ TAC List'!$I$3:$I$609,"")</f>
        <v>0</v>
      </c>
      <c r="L326" s="15"/>
    </row>
    <row r="327" spans="1:12" x14ac:dyDescent="0.25">
      <c r="A327" s="60"/>
      <c r="B327" s="66"/>
      <c r="C327" s="75"/>
      <c r="D327" s="66" t="str">
        <f t="shared" si="8"/>
        <v/>
      </c>
      <c r="E327" s="80"/>
      <c r="F327" s="64"/>
      <c r="G327" s="43"/>
      <c r="H327" s="241" t="str">
        <f>IF(CONCATENATE(A327,B327)="",IF(CONCATENATE(B327,C327,D327,E327,F327,G327)="","",ws5_EU_ID_MaterialName_blank),IF(ISERROR(MATCH(A327&amp;delimiter&amp;B327,tbWS_4[EU_ID_and_Material_Name],0)),ws5_matching_error_msg,(INDEX(tbWS_4[MaterialUsage],MATCH(A327&amp;delimiter&amp;B327,tbWS_4[EU_ID_and_Material_Name],0))-INDEX(tbWS_4[MaterialWaste],MATCH(A327&amp;delimiter&amp;B327,tbWS_4[EU_ID_and_Material_Name],0)))*$F327*(1-$E327)))</f>
        <v/>
      </c>
      <c r="I327" s="11" t="str">
        <f t="shared" si="9"/>
        <v/>
      </c>
      <c r="J327" s="159" t="str">
        <f>IF(C327="","",IF(ISNA(VLOOKUP(I327,$I$9:I326,1,FALSE)),MAX($J$9:J326)+1,0))</f>
        <v/>
      </c>
      <c r="K327" s="250">
        <f>_xlfn.XLOOKUP(C327,'DEQ TAC List'!$B$3:$B$609,'DEQ TAC List'!$I$3:$I$609,"")</f>
        <v>0</v>
      </c>
      <c r="L327" s="15"/>
    </row>
    <row r="328" spans="1:12" x14ac:dyDescent="0.25">
      <c r="A328" s="60"/>
      <c r="B328" s="66"/>
      <c r="C328" s="75"/>
      <c r="D328" s="66" t="str">
        <f t="shared" si="8"/>
        <v/>
      </c>
      <c r="E328" s="80"/>
      <c r="F328" s="64"/>
      <c r="G328" s="43"/>
      <c r="H328" s="241" t="str">
        <f>IF(CONCATENATE(A328,B328)="",IF(CONCATENATE(B328,C328,D328,E328,F328,G328)="","",ws5_EU_ID_MaterialName_blank),IF(ISERROR(MATCH(A328&amp;delimiter&amp;B328,tbWS_4[EU_ID_and_Material_Name],0)),ws5_matching_error_msg,(INDEX(tbWS_4[MaterialUsage],MATCH(A328&amp;delimiter&amp;B328,tbWS_4[EU_ID_and_Material_Name],0))-INDEX(tbWS_4[MaterialWaste],MATCH(A328&amp;delimiter&amp;B328,tbWS_4[EU_ID_and_Material_Name],0)))*$F328*(1-$E328)))</f>
        <v/>
      </c>
      <c r="I328" s="11" t="str">
        <f t="shared" si="9"/>
        <v/>
      </c>
      <c r="J328" s="159" t="str">
        <f>IF(C328="","",IF(ISNA(VLOOKUP(I328,$I$9:I327,1,FALSE)),MAX($J$9:J327)+1,0))</f>
        <v/>
      </c>
      <c r="K328" s="250">
        <f>_xlfn.XLOOKUP(C328,'DEQ TAC List'!$B$3:$B$609,'DEQ TAC List'!$I$3:$I$609,"")</f>
        <v>0</v>
      </c>
      <c r="L328" s="15"/>
    </row>
    <row r="329" spans="1:12" x14ac:dyDescent="0.25">
      <c r="A329" s="60"/>
      <c r="B329" s="66"/>
      <c r="C329" s="75"/>
      <c r="D329" s="66" t="str">
        <f t="shared" ref="D329:D392" si="10">IFERROR(INDEX(chemical_names,MATCH(TEXT(C329,"0"),CAS_numbers,0)),"")</f>
        <v/>
      </c>
      <c r="E329" s="80"/>
      <c r="F329" s="64"/>
      <c r="G329" s="43"/>
      <c r="H329" s="241" t="str">
        <f>IF(CONCATENATE(A329,B329)="",IF(CONCATENATE(B329,C329,D329,E329,F329,G329)="","",ws5_EU_ID_MaterialName_blank),IF(ISERROR(MATCH(A329&amp;delimiter&amp;B329,tbWS_4[EU_ID_and_Material_Name],0)),ws5_matching_error_msg,(INDEX(tbWS_4[MaterialUsage],MATCH(A329&amp;delimiter&amp;B329,tbWS_4[EU_ID_and_Material_Name],0))-INDEX(tbWS_4[MaterialWaste],MATCH(A329&amp;delimiter&amp;B329,tbWS_4[EU_ID_and_Material_Name],0)))*$F329*(1-$E329)))</f>
        <v/>
      </c>
      <c r="I329" s="11" t="str">
        <f t="shared" ref="I329:I392" si="11">IF(AND(C329="",D329=""),"",IFERROR(IF(OR(C329="",C329="No CAS"),INDEX(sequence_IDs,MATCH(D329,chemical_names,0)),INDEX(sequence_IDs,MATCH(C329,CAS_numbers,0))),"?"))</f>
        <v/>
      </c>
      <c r="J329" s="159" t="str">
        <f>IF(C329="","",IF(ISNA(VLOOKUP(I329,$I$9:I328,1,FALSE)),MAX($J$9:J328)+1,0))</f>
        <v/>
      </c>
      <c r="K329" s="250">
        <f>_xlfn.XLOOKUP(C329,'DEQ TAC List'!$B$3:$B$609,'DEQ TAC List'!$I$3:$I$609,"")</f>
        <v>0</v>
      </c>
      <c r="L329" s="15"/>
    </row>
    <row r="330" spans="1:12" x14ac:dyDescent="0.25">
      <c r="A330" s="60"/>
      <c r="B330" s="66"/>
      <c r="C330" s="75"/>
      <c r="D330" s="66" t="str">
        <f t="shared" si="10"/>
        <v/>
      </c>
      <c r="E330" s="80"/>
      <c r="F330" s="64"/>
      <c r="G330" s="43"/>
      <c r="H330" s="241" t="str">
        <f>IF(CONCATENATE(A330,B330)="",IF(CONCATENATE(B330,C330,D330,E330,F330,G330)="","",ws5_EU_ID_MaterialName_blank),IF(ISERROR(MATCH(A330&amp;delimiter&amp;B330,tbWS_4[EU_ID_and_Material_Name],0)),ws5_matching_error_msg,(INDEX(tbWS_4[MaterialUsage],MATCH(A330&amp;delimiter&amp;B330,tbWS_4[EU_ID_and_Material_Name],0))-INDEX(tbWS_4[MaterialWaste],MATCH(A330&amp;delimiter&amp;B330,tbWS_4[EU_ID_and_Material_Name],0)))*$F330*(1-$E330)))</f>
        <v/>
      </c>
      <c r="I330" s="11" t="str">
        <f t="shared" si="11"/>
        <v/>
      </c>
      <c r="J330" s="159" t="str">
        <f>IF(C330="","",IF(ISNA(VLOOKUP(I330,$I$9:I329,1,FALSE)),MAX($J$9:J329)+1,0))</f>
        <v/>
      </c>
      <c r="K330" s="250">
        <f>_xlfn.XLOOKUP(C330,'DEQ TAC List'!$B$3:$B$609,'DEQ TAC List'!$I$3:$I$609,"")</f>
        <v>0</v>
      </c>
      <c r="L330" s="15"/>
    </row>
    <row r="331" spans="1:12" x14ac:dyDescent="0.25">
      <c r="A331" s="60"/>
      <c r="B331" s="66"/>
      <c r="C331" s="75"/>
      <c r="D331" s="66" t="str">
        <f t="shared" si="10"/>
        <v/>
      </c>
      <c r="E331" s="80"/>
      <c r="F331" s="64"/>
      <c r="G331" s="43"/>
      <c r="H331" s="241" t="str">
        <f>IF(CONCATENATE(A331,B331)="",IF(CONCATENATE(B331,C331,D331,E331,F331,G331)="","",ws5_EU_ID_MaterialName_blank),IF(ISERROR(MATCH(A331&amp;delimiter&amp;B331,tbWS_4[EU_ID_and_Material_Name],0)),ws5_matching_error_msg,(INDEX(tbWS_4[MaterialUsage],MATCH(A331&amp;delimiter&amp;B331,tbWS_4[EU_ID_and_Material_Name],0))-INDEX(tbWS_4[MaterialWaste],MATCH(A331&amp;delimiter&amp;B331,tbWS_4[EU_ID_and_Material_Name],0)))*$F331*(1-$E331)))</f>
        <v/>
      </c>
      <c r="I331" s="11" t="str">
        <f t="shared" si="11"/>
        <v/>
      </c>
      <c r="J331" s="159" t="str">
        <f>IF(C331="","",IF(ISNA(VLOOKUP(I331,$I$9:I330,1,FALSE)),MAX($J$9:J330)+1,0))</f>
        <v/>
      </c>
      <c r="K331" s="250">
        <f>_xlfn.XLOOKUP(C331,'DEQ TAC List'!$B$3:$B$609,'DEQ TAC List'!$I$3:$I$609,"")</f>
        <v>0</v>
      </c>
      <c r="L331" s="15"/>
    </row>
    <row r="332" spans="1:12" x14ac:dyDescent="0.25">
      <c r="A332" s="60"/>
      <c r="B332" s="66"/>
      <c r="C332" s="75"/>
      <c r="D332" s="66" t="str">
        <f t="shared" si="10"/>
        <v/>
      </c>
      <c r="E332" s="80"/>
      <c r="F332" s="64"/>
      <c r="G332" s="43"/>
      <c r="H332" s="241" t="str">
        <f>IF(CONCATENATE(A332,B332)="",IF(CONCATENATE(B332,C332,D332,E332,F332,G332)="","",ws5_EU_ID_MaterialName_blank),IF(ISERROR(MATCH(A332&amp;delimiter&amp;B332,tbWS_4[EU_ID_and_Material_Name],0)),ws5_matching_error_msg,(INDEX(tbWS_4[MaterialUsage],MATCH(A332&amp;delimiter&amp;B332,tbWS_4[EU_ID_and_Material_Name],0))-INDEX(tbWS_4[MaterialWaste],MATCH(A332&amp;delimiter&amp;B332,tbWS_4[EU_ID_and_Material_Name],0)))*$F332*(1-$E332)))</f>
        <v/>
      </c>
      <c r="I332" s="11" t="str">
        <f t="shared" si="11"/>
        <v/>
      </c>
      <c r="J332" s="159" t="str">
        <f>IF(C332="","",IF(ISNA(VLOOKUP(I332,$I$9:I331,1,FALSE)),MAX($J$9:J331)+1,0))</f>
        <v/>
      </c>
      <c r="K332" s="250">
        <f>_xlfn.XLOOKUP(C332,'DEQ TAC List'!$B$3:$B$609,'DEQ TAC List'!$I$3:$I$609,"")</f>
        <v>0</v>
      </c>
      <c r="L332" s="15"/>
    </row>
    <row r="333" spans="1:12" x14ac:dyDescent="0.25">
      <c r="A333" s="60"/>
      <c r="B333" s="66"/>
      <c r="C333" s="75"/>
      <c r="D333" s="66" t="str">
        <f t="shared" si="10"/>
        <v/>
      </c>
      <c r="E333" s="80"/>
      <c r="F333" s="64"/>
      <c r="G333" s="43"/>
      <c r="H333" s="241" t="str">
        <f>IF(CONCATENATE(A333,B333)="",IF(CONCATENATE(B333,C333,D333,E333,F333,G333)="","",ws5_EU_ID_MaterialName_blank),IF(ISERROR(MATCH(A333&amp;delimiter&amp;B333,tbWS_4[EU_ID_and_Material_Name],0)),ws5_matching_error_msg,(INDEX(tbWS_4[MaterialUsage],MATCH(A333&amp;delimiter&amp;B333,tbWS_4[EU_ID_and_Material_Name],0))-INDEX(tbWS_4[MaterialWaste],MATCH(A333&amp;delimiter&amp;B333,tbWS_4[EU_ID_and_Material_Name],0)))*$F333*(1-$E333)))</f>
        <v/>
      </c>
      <c r="I333" s="11" t="str">
        <f t="shared" si="11"/>
        <v/>
      </c>
      <c r="J333" s="159" t="str">
        <f>IF(C333="","",IF(ISNA(VLOOKUP(I333,$I$9:I332,1,FALSE)),MAX($J$9:J332)+1,0))</f>
        <v/>
      </c>
      <c r="K333" s="250">
        <f>_xlfn.XLOOKUP(C333,'DEQ TAC List'!$B$3:$B$609,'DEQ TAC List'!$I$3:$I$609,"")</f>
        <v>0</v>
      </c>
      <c r="L333" s="15"/>
    </row>
    <row r="334" spans="1:12" x14ac:dyDescent="0.25">
      <c r="A334" s="60"/>
      <c r="B334" s="66"/>
      <c r="C334" s="75"/>
      <c r="D334" s="66" t="str">
        <f t="shared" si="10"/>
        <v/>
      </c>
      <c r="E334" s="80"/>
      <c r="F334" s="64"/>
      <c r="G334" s="43"/>
      <c r="H334" s="241" t="str">
        <f>IF(CONCATENATE(A334,B334)="",IF(CONCATENATE(B334,C334,D334,E334,F334,G334)="","",ws5_EU_ID_MaterialName_blank),IF(ISERROR(MATCH(A334&amp;delimiter&amp;B334,tbWS_4[EU_ID_and_Material_Name],0)),ws5_matching_error_msg,(INDEX(tbWS_4[MaterialUsage],MATCH(A334&amp;delimiter&amp;B334,tbWS_4[EU_ID_and_Material_Name],0))-INDEX(tbWS_4[MaterialWaste],MATCH(A334&amp;delimiter&amp;B334,tbWS_4[EU_ID_and_Material_Name],0)))*$F334*(1-$E334)))</f>
        <v/>
      </c>
      <c r="I334" s="11" t="str">
        <f t="shared" si="11"/>
        <v/>
      </c>
      <c r="J334" s="159" t="str">
        <f>IF(C334="","",IF(ISNA(VLOOKUP(I334,$I$9:I333,1,FALSE)),MAX($J$9:J333)+1,0))</f>
        <v/>
      </c>
      <c r="K334" s="250">
        <f>_xlfn.XLOOKUP(C334,'DEQ TAC List'!$B$3:$B$609,'DEQ TAC List'!$I$3:$I$609,"")</f>
        <v>0</v>
      </c>
      <c r="L334" s="15"/>
    </row>
    <row r="335" spans="1:12" x14ac:dyDescent="0.25">
      <c r="A335" s="60"/>
      <c r="B335" s="66"/>
      <c r="C335" s="75"/>
      <c r="D335" s="66" t="str">
        <f t="shared" si="10"/>
        <v/>
      </c>
      <c r="E335" s="80"/>
      <c r="F335" s="64"/>
      <c r="G335" s="43"/>
      <c r="H335" s="241" t="str">
        <f>IF(CONCATENATE(A335,B335)="",IF(CONCATENATE(B335,C335,D335,E335,F335,G335)="","",ws5_EU_ID_MaterialName_blank),IF(ISERROR(MATCH(A335&amp;delimiter&amp;B335,tbWS_4[EU_ID_and_Material_Name],0)),ws5_matching_error_msg,(INDEX(tbWS_4[MaterialUsage],MATCH(A335&amp;delimiter&amp;B335,tbWS_4[EU_ID_and_Material_Name],0))-INDEX(tbWS_4[MaterialWaste],MATCH(A335&amp;delimiter&amp;B335,tbWS_4[EU_ID_and_Material_Name],0)))*$F335*(1-$E335)))</f>
        <v/>
      </c>
      <c r="I335" s="11" t="str">
        <f t="shared" si="11"/>
        <v/>
      </c>
      <c r="J335" s="159" t="str">
        <f>IF(C335="","",IF(ISNA(VLOOKUP(I335,$I$9:I334,1,FALSE)),MAX($J$9:J334)+1,0))</f>
        <v/>
      </c>
      <c r="K335" s="250">
        <f>_xlfn.XLOOKUP(C335,'DEQ TAC List'!$B$3:$B$609,'DEQ TAC List'!$I$3:$I$609,"")</f>
        <v>0</v>
      </c>
      <c r="L335" s="15"/>
    </row>
    <row r="336" spans="1:12" x14ac:dyDescent="0.25">
      <c r="A336" s="60"/>
      <c r="B336" s="66"/>
      <c r="C336" s="75"/>
      <c r="D336" s="66" t="str">
        <f t="shared" si="10"/>
        <v/>
      </c>
      <c r="E336" s="80"/>
      <c r="F336" s="64"/>
      <c r="G336" s="43"/>
      <c r="H336" s="241" t="str">
        <f>IF(CONCATENATE(A336,B336)="",IF(CONCATENATE(B336,C336,D336,E336,F336,G336)="","",ws5_EU_ID_MaterialName_blank),IF(ISERROR(MATCH(A336&amp;delimiter&amp;B336,tbWS_4[EU_ID_and_Material_Name],0)),ws5_matching_error_msg,(INDEX(tbWS_4[MaterialUsage],MATCH(A336&amp;delimiter&amp;B336,tbWS_4[EU_ID_and_Material_Name],0))-INDEX(tbWS_4[MaterialWaste],MATCH(A336&amp;delimiter&amp;B336,tbWS_4[EU_ID_and_Material_Name],0)))*$F336*(1-$E336)))</f>
        <v/>
      </c>
      <c r="I336" s="11" t="str">
        <f t="shared" si="11"/>
        <v/>
      </c>
      <c r="J336" s="159" t="str">
        <f>IF(C336="","",IF(ISNA(VLOOKUP(I336,$I$9:I335,1,FALSE)),MAX($J$9:J335)+1,0))</f>
        <v/>
      </c>
      <c r="K336" s="250">
        <f>_xlfn.XLOOKUP(C336,'DEQ TAC List'!$B$3:$B$609,'DEQ TAC List'!$I$3:$I$609,"")</f>
        <v>0</v>
      </c>
      <c r="L336" s="15"/>
    </row>
    <row r="337" spans="1:12" x14ac:dyDescent="0.25">
      <c r="A337" s="60"/>
      <c r="B337" s="66"/>
      <c r="C337" s="75"/>
      <c r="D337" s="66" t="str">
        <f t="shared" si="10"/>
        <v/>
      </c>
      <c r="E337" s="80"/>
      <c r="F337" s="64"/>
      <c r="G337" s="43"/>
      <c r="H337" s="241" t="str">
        <f>IF(CONCATENATE(A337,B337)="",IF(CONCATENATE(B337,C337,D337,E337,F337,G337)="","",ws5_EU_ID_MaterialName_blank),IF(ISERROR(MATCH(A337&amp;delimiter&amp;B337,tbWS_4[EU_ID_and_Material_Name],0)),ws5_matching_error_msg,(INDEX(tbWS_4[MaterialUsage],MATCH(A337&amp;delimiter&amp;B337,tbWS_4[EU_ID_and_Material_Name],0))-INDEX(tbWS_4[MaterialWaste],MATCH(A337&amp;delimiter&amp;B337,tbWS_4[EU_ID_and_Material_Name],0)))*$F337*(1-$E337)))</f>
        <v/>
      </c>
      <c r="I337" s="11" t="str">
        <f t="shared" si="11"/>
        <v/>
      </c>
      <c r="J337" s="159" t="str">
        <f>IF(C337="","",IF(ISNA(VLOOKUP(I337,$I$9:I336,1,FALSE)),MAX($J$9:J336)+1,0))</f>
        <v/>
      </c>
      <c r="K337" s="250">
        <f>_xlfn.XLOOKUP(C337,'DEQ TAC List'!$B$3:$B$609,'DEQ TAC List'!$I$3:$I$609,"")</f>
        <v>0</v>
      </c>
      <c r="L337" s="15"/>
    </row>
    <row r="338" spans="1:12" x14ac:dyDescent="0.25">
      <c r="A338" s="60"/>
      <c r="B338" s="66"/>
      <c r="C338" s="75"/>
      <c r="D338" s="66" t="str">
        <f t="shared" si="10"/>
        <v/>
      </c>
      <c r="E338" s="80"/>
      <c r="F338" s="64"/>
      <c r="G338" s="43"/>
      <c r="H338" s="241" t="str">
        <f>IF(CONCATENATE(A338,B338)="",IF(CONCATENATE(B338,C338,D338,E338,F338,G338)="","",ws5_EU_ID_MaterialName_blank),IF(ISERROR(MATCH(A338&amp;delimiter&amp;B338,tbWS_4[EU_ID_and_Material_Name],0)),ws5_matching_error_msg,(INDEX(tbWS_4[MaterialUsage],MATCH(A338&amp;delimiter&amp;B338,tbWS_4[EU_ID_and_Material_Name],0))-INDEX(tbWS_4[MaterialWaste],MATCH(A338&amp;delimiter&amp;B338,tbWS_4[EU_ID_and_Material_Name],0)))*$F338*(1-$E338)))</f>
        <v/>
      </c>
      <c r="I338" s="11" t="str">
        <f t="shared" si="11"/>
        <v/>
      </c>
      <c r="J338" s="159" t="str">
        <f>IF(C338="","",IF(ISNA(VLOOKUP(I338,$I$9:I337,1,FALSE)),MAX($J$9:J337)+1,0))</f>
        <v/>
      </c>
      <c r="K338" s="250">
        <f>_xlfn.XLOOKUP(C338,'DEQ TAC List'!$B$3:$B$609,'DEQ TAC List'!$I$3:$I$609,"")</f>
        <v>0</v>
      </c>
      <c r="L338" s="15"/>
    </row>
    <row r="339" spans="1:12" x14ac:dyDescent="0.25">
      <c r="A339" s="60"/>
      <c r="B339" s="66"/>
      <c r="C339" s="75"/>
      <c r="D339" s="66" t="str">
        <f t="shared" si="10"/>
        <v/>
      </c>
      <c r="E339" s="80"/>
      <c r="F339" s="64"/>
      <c r="G339" s="43"/>
      <c r="H339" s="241" t="str">
        <f>IF(CONCATENATE(A339,B339)="",IF(CONCATENATE(B339,C339,D339,E339,F339,G339)="","",ws5_EU_ID_MaterialName_blank),IF(ISERROR(MATCH(A339&amp;delimiter&amp;B339,tbWS_4[EU_ID_and_Material_Name],0)),ws5_matching_error_msg,(INDEX(tbWS_4[MaterialUsage],MATCH(A339&amp;delimiter&amp;B339,tbWS_4[EU_ID_and_Material_Name],0))-INDEX(tbWS_4[MaterialWaste],MATCH(A339&amp;delimiter&amp;B339,tbWS_4[EU_ID_and_Material_Name],0)))*$F339*(1-$E339)))</f>
        <v/>
      </c>
      <c r="I339" s="11" t="str">
        <f t="shared" si="11"/>
        <v/>
      </c>
      <c r="J339" s="159" t="str">
        <f>IF(C339="","",IF(ISNA(VLOOKUP(I339,$I$9:I338,1,FALSE)),MAX($J$9:J338)+1,0))</f>
        <v/>
      </c>
      <c r="K339" s="250">
        <f>_xlfn.XLOOKUP(C339,'DEQ TAC List'!$B$3:$B$609,'DEQ TAC List'!$I$3:$I$609,"")</f>
        <v>0</v>
      </c>
      <c r="L339" s="15"/>
    </row>
    <row r="340" spans="1:12" x14ac:dyDescent="0.25">
      <c r="A340" s="60"/>
      <c r="B340" s="66"/>
      <c r="C340" s="75"/>
      <c r="D340" s="66" t="str">
        <f t="shared" si="10"/>
        <v/>
      </c>
      <c r="E340" s="80"/>
      <c r="F340" s="64"/>
      <c r="G340" s="43"/>
      <c r="H340" s="241" t="str">
        <f>IF(CONCATENATE(A340,B340)="",IF(CONCATENATE(B340,C340,D340,E340,F340,G340)="","",ws5_EU_ID_MaterialName_blank),IF(ISERROR(MATCH(A340&amp;delimiter&amp;B340,tbWS_4[EU_ID_and_Material_Name],0)),ws5_matching_error_msg,(INDEX(tbWS_4[MaterialUsage],MATCH(A340&amp;delimiter&amp;B340,tbWS_4[EU_ID_and_Material_Name],0))-INDEX(tbWS_4[MaterialWaste],MATCH(A340&amp;delimiter&amp;B340,tbWS_4[EU_ID_and_Material_Name],0)))*$F340*(1-$E340)))</f>
        <v/>
      </c>
      <c r="I340" s="11" t="str">
        <f t="shared" si="11"/>
        <v/>
      </c>
      <c r="J340" s="159" t="str">
        <f>IF(C340="","",IF(ISNA(VLOOKUP(I340,$I$9:I339,1,FALSE)),MAX($J$9:J339)+1,0))</f>
        <v/>
      </c>
      <c r="K340" s="250">
        <f>_xlfn.XLOOKUP(C340,'DEQ TAC List'!$B$3:$B$609,'DEQ TAC List'!$I$3:$I$609,"")</f>
        <v>0</v>
      </c>
      <c r="L340" s="15"/>
    </row>
    <row r="341" spans="1:12" x14ac:dyDescent="0.25">
      <c r="A341" s="60"/>
      <c r="B341" s="66"/>
      <c r="C341" s="75"/>
      <c r="D341" s="66" t="str">
        <f t="shared" si="10"/>
        <v/>
      </c>
      <c r="E341" s="80"/>
      <c r="F341" s="64"/>
      <c r="G341" s="43"/>
      <c r="H341" s="241" t="str">
        <f>IF(CONCATENATE(A341,B341)="",IF(CONCATENATE(B341,C341,D341,E341,F341,G341)="","",ws5_EU_ID_MaterialName_blank),IF(ISERROR(MATCH(A341&amp;delimiter&amp;B341,tbWS_4[EU_ID_and_Material_Name],0)),ws5_matching_error_msg,(INDEX(tbWS_4[MaterialUsage],MATCH(A341&amp;delimiter&amp;B341,tbWS_4[EU_ID_and_Material_Name],0))-INDEX(tbWS_4[MaterialWaste],MATCH(A341&amp;delimiter&amp;B341,tbWS_4[EU_ID_and_Material_Name],0)))*$F341*(1-$E341)))</f>
        <v/>
      </c>
      <c r="I341" s="11" t="str">
        <f t="shared" si="11"/>
        <v/>
      </c>
      <c r="J341" s="159" t="str">
        <f>IF(C341="","",IF(ISNA(VLOOKUP(I341,$I$9:I340,1,FALSE)),MAX($J$9:J340)+1,0))</f>
        <v/>
      </c>
      <c r="K341" s="250">
        <f>_xlfn.XLOOKUP(C341,'DEQ TAC List'!$B$3:$B$609,'DEQ TAC List'!$I$3:$I$609,"")</f>
        <v>0</v>
      </c>
      <c r="L341" s="15"/>
    </row>
    <row r="342" spans="1:12" x14ac:dyDescent="0.25">
      <c r="A342" s="60"/>
      <c r="B342" s="66"/>
      <c r="C342" s="75"/>
      <c r="D342" s="66" t="str">
        <f t="shared" si="10"/>
        <v/>
      </c>
      <c r="E342" s="80"/>
      <c r="F342" s="64"/>
      <c r="G342" s="43"/>
      <c r="H342" s="241" t="str">
        <f>IF(CONCATENATE(A342,B342)="",IF(CONCATENATE(B342,C342,D342,E342,F342,G342)="","",ws5_EU_ID_MaterialName_blank),IF(ISERROR(MATCH(A342&amp;delimiter&amp;B342,tbWS_4[EU_ID_and_Material_Name],0)),ws5_matching_error_msg,(INDEX(tbWS_4[MaterialUsage],MATCH(A342&amp;delimiter&amp;B342,tbWS_4[EU_ID_and_Material_Name],0))-INDEX(tbWS_4[MaterialWaste],MATCH(A342&amp;delimiter&amp;B342,tbWS_4[EU_ID_and_Material_Name],0)))*$F342*(1-$E342)))</f>
        <v/>
      </c>
      <c r="I342" s="11" t="str">
        <f t="shared" si="11"/>
        <v/>
      </c>
      <c r="J342" s="159" t="str">
        <f>IF(C342="","",IF(ISNA(VLOOKUP(I342,$I$9:I341,1,FALSE)),MAX($J$9:J341)+1,0))</f>
        <v/>
      </c>
      <c r="K342" s="250">
        <f>_xlfn.XLOOKUP(C342,'DEQ TAC List'!$B$3:$B$609,'DEQ TAC List'!$I$3:$I$609,"")</f>
        <v>0</v>
      </c>
      <c r="L342" s="15"/>
    </row>
    <row r="343" spans="1:12" x14ac:dyDescent="0.25">
      <c r="A343" s="60"/>
      <c r="B343" s="66"/>
      <c r="C343" s="75"/>
      <c r="D343" s="66" t="str">
        <f t="shared" si="10"/>
        <v/>
      </c>
      <c r="E343" s="80"/>
      <c r="F343" s="64"/>
      <c r="G343" s="43"/>
      <c r="H343" s="241" t="str">
        <f>IF(CONCATENATE(A343,B343)="",IF(CONCATENATE(B343,C343,D343,E343,F343,G343)="","",ws5_EU_ID_MaterialName_blank),IF(ISERROR(MATCH(A343&amp;delimiter&amp;B343,tbWS_4[EU_ID_and_Material_Name],0)),ws5_matching_error_msg,(INDEX(tbWS_4[MaterialUsage],MATCH(A343&amp;delimiter&amp;B343,tbWS_4[EU_ID_and_Material_Name],0))-INDEX(tbWS_4[MaterialWaste],MATCH(A343&amp;delimiter&amp;B343,tbWS_4[EU_ID_and_Material_Name],0)))*$F343*(1-$E343)))</f>
        <v/>
      </c>
      <c r="I343" s="11" t="str">
        <f t="shared" si="11"/>
        <v/>
      </c>
      <c r="J343" s="159" t="str">
        <f>IF(C343="","",IF(ISNA(VLOOKUP(I343,$I$9:I342,1,FALSE)),MAX($J$9:J342)+1,0))</f>
        <v/>
      </c>
      <c r="K343" s="250">
        <f>_xlfn.XLOOKUP(C343,'DEQ TAC List'!$B$3:$B$609,'DEQ TAC List'!$I$3:$I$609,"")</f>
        <v>0</v>
      </c>
      <c r="L343" s="15"/>
    </row>
    <row r="344" spans="1:12" x14ac:dyDescent="0.25">
      <c r="A344" s="60"/>
      <c r="B344" s="66"/>
      <c r="C344" s="75"/>
      <c r="D344" s="66" t="str">
        <f t="shared" si="10"/>
        <v/>
      </c>
      <c r="E344" s="80"/>
      <c r="F344" s="64"/>
      <c r="G344" s="43"/>
      <c r="H344" s="241" t="str">
        <f>IF(CONCATENATE(A344,B344)="",IF(CONCATENATE(B344,C344,D344,E344,F344,G344)="","",ws5_EU_ID_MaterialName_blank),IF(ISERROR(MATCH(A344&amp;delimiter&amp;B344,tbWS_4[EU_ID_and_Material_Name],0)),ws5_matching_error_msg,(INDEX(tbWS_4[MaterialUsage],MATCH(A344&amp;delimiter&amp;B344,tbWS_4[EU_ID_and_Material_Name],0))-INDEX(tbWS_4[MaterialWaste],MATCH(A344&amp;delimiter&amp;B344,tbWS_4[EU_ID_and_Material_Name],0)))*$F344*(1-$E344)))</f>
        <v/>
      </c>
      <c r="I344" s="11" t="str">
        <f t="shared" si="11"/>
        <v/>
      </c>
      <c r="J344" s="159" t="str">
        <f>IF(C344="","",IF(ISNA(VLOOKUP(I344,$I$9:I343,1,FALSE)),MAX($J$9:J343)+1,0))</f>
        <v/>
      </c>
      <c r="K344" s="250">
        <f>_xlfn.XLOOKUP(C344,'DEQ TAC List'!$B$3:$B$609,'DEQ TAC List'!$I$3:$I$609,"")</f>
        <v>0</v>
      </c>
      <c r="L344" s="15"/>
    </row>
    <row r="345" spans="1:12" x14ac:dyDescent="0.25">
      <c r="A345" s="60"/>
      <c r="B345" s="66"/>
      <c r="C345" s="75"/>
      <c r="D345" s="66" t="str">
        <f t="shared" si="10"/>
        <v/>
      </c>
      <c r="E345" s="80"/>
      <c r="F345" s="64"/>
      <c r="G345" s="43"/>
      <c r="H345" s="241" t="str">
        <f>IF(CONCATENATE(A345,B345)="",IF(CONCATENATE(B345,C345,D345,E345,F345,G345)="","",ws5_EU_ID_MaterialName_blank),IF(ISERROR(MATCH(A345&amp;delimiter&amp;B345,tbWS_4[EU_ID_and_Material_Name],0)),ws5_matching_error_msg,(INDEX(tbWS_4[MaterialUsage],MATCH(A345&amp;delimiter&amp;B345,tbWS_4[EU_ID_and_Material_Name],0))-INDEX(tbWS_4[MaterialWaste],MATCH(A345&amp;delimiter&amp;B345,tbWS_4[EU_ID_and_Material_Name],0)))*$F345*(1-$E345)))</f>
        <v/>
      </c>
      <c r="I345" s="11" t="str">
        <f t="shared" si="11"/>
        <v/>
      </c>
      <c r="J345" s="159" t="str">
        <f>IF(C345="","",IF(ISNA(VLOOKUP(I345,$I$9:I344,1,FALSE)),MAX($J$9:J344)+1,0))</f>
        <v/>
      </c>
      <c r="K345" s="250">
        <f>_xlfn.XLOOKUP(C345,'DEQ TAC List'!$B$3:$B$609,'DEQ TAC List'!$I$3:$I$609,"")</f>
        <v>0</v>
      </c>
      <c r="L345" s="15"/>
    </row>
    <row r="346" spans="1:12" x14ac:dyDescent="0.25">
      <c r="A346" s="60"/>
      <c r="B346" s="66"/>
      <c r="C346" s="75"/>
      <c r="D346" s="66" t="str">
        <f t="shared" si="10"/>
        <v/>
      </c>
      <c r="E346" s="80"/>
      <c r="F346" s="64"/>
      <c r="G346" s="43"/>
      <c r="H346" s="241" t="str">
        <f>IF(CONCATENATE(A346,B346)="",IF(CONCATENATE(B346,C346,D346,E346,F346,G346)="","",ws5_EU_ID_MaterialName_blank),IF(ISERROR(MATCH(A346&amp;delimiter&amp;B346,tbWS_4[EU_ID_and_Material_Name],0)),ws5_matching_error_msg,(INDEX(tbWS_4[MaterialUsage],MATCH(A346&amp;delimiter&amp;B346,tbWS_4[EU_ID_and_Material_Name],0))-INDEX(tbWS_4[MaterialWaste],MATCH(A346&amp;delimiter&amp;B346,tbWS_4[EU_ID_and_Material_Name],0)))*$F346*(1-$E346)))</f>
        <v/>
      </c>
      <c r="I346" s="11" t="str">
        <f t="shared" si="11"/>
        <v/>
      </c>
      <c r="J346" s="159" t="str">
        <f>IF(C346="","",IF(ISNA(VLOOKUP(I346,$I$9:I345,1,FALSE)),MAX($J$9:J345)+1,0))</f>
        <v/>
      </c>
      <c r="K346" s="250">
        <f>_xlfn.XLOOKUP(C346,'DEQ TAC List'!$B$3:$B$609,'DEQ TAC List'!$I$3:$I$609,"")</f>
        <v>0</v>
      </c>
      <c r="L346" s="15"/>
    </row>
    <row r="347" spans="1:12" x14ac:dyDescent="0.25">
      <c r="A347" s="60"/>
      <c r="B347" s="66"/>
      <c r="C347" s="75"/>
      <c r="D347" s="66" t="str">
        <f t="shared" si="10"/>
        <v/>
      </c>
      <c r="E347" s="80"/>
      <c r="F347" s="64"/>
      <c r="G347" s="43"/>
      <c r="H347" s="241" t="str">
        <f>IF(CONCATENATE(A347,B347)="",IF(CONCATENATE(B347,C347,D347,E347,F347,G347)="","",ws5_EU_ID_MaterialName_blank),IF(ISERROR(MATCH(A347&amp;delimiter&amp;B347,tbWS_4[EU_ID_and_Material_Name],0)),ws5_matching_error_msg,(INDEX(tbWS_4[MaterialUsage],MATCH(A347&amp;delimiter&amp;B347,tbWS_4[EU_ID_and_Material_Name],0))-INDEX(tbWS_4[MaterialWaste],MATCH(A347&amp;delimiter&amp;B347,tbWS_4[EU_ID_and_Material_Name],0)))*$F347*(1-$E347)))</f>
        <v/>
      </c>
      <c r="I347" s="11" t="str">
        <f t="shared" si="11"/>
        <v/>
      </c>
      <c r="J347" s="159" t="str">
        <f>IF(C347="","",IF(ISNA(VLOOKUP(I347,$I$9:I346,1,FALSE)),MAX($J$9:J346)+1,0))</f>
        <v/>
      </c>
      <c r="K347" s="250">
        <f>_xlfn.XLOOKUP(C347,'DEQ TAC List'!$B$3:$B$609,'DEQ TAC List'!$I$3:$I$609,"")</f>
        <v>0</v>
      </c>
      <c r="L347" s="15"/>
    </row>
    <row r="348" spans="1:12" x14ac:dyDescent="0.25">
      <c r="A348" s="60"/>
      <c r="B348" s="66"/>
      <c r="C348" s="75"/>
      <c r="D348" s="66" t="str">
        <f t="shared" si="10"/>
        <v/>
      </c>
      <c r="E348" s="80"/>
      <c r="F348" s="64"/>
      <c r="G348" s="43"/>
      <c r="H348" s="241" t="str">
        <f>IF(CONCATENATE(A348,B348)="",IF(CONCATENATE(B348,C348,D348,E348,F348,G348)="","",ws5_EU_ID_MaterialName_blank),IF(ISERROR(MATCH(A348&amp;delimiter&amp;B348,tbWS_4[EU_ID_and_Material_Name],0)),ws5_matching_error_msg,(INDEX(tbWS_4[MaterialUsage],MATCH(A348&amp;delimiter&amp;B348,tbWS_4[EU_ID_and_Material_Name],0))-INDEX(tbWS_4[MaterialWaste],MATCH(A348&amp;delimiter&amp;B348,tbWS_4[EU_ID_and_Material_Name],0)))*$F348*(1-$E348)))</f>
        <v/>
      </c>
      <c r="I348" s="11" t="str">
        <f t="shared" si="11"/>
        <v/>
      </c>
      <c r="J348" s="159" t="str">
        <f>IF(C348="","",IF(ISNA(VLOOKUP(I348,$I$9:I347,1,FALSE)),MAX($J$9:J347)+1,0))</f>
        <v/>
      </c>
      <c r="K348" s="250">
        <f>_xlfn.XLOOKUP(C348,'DEQ TAC List'!$B$3:$B$609,'DEQ TAC List'!$I$3:$I$609,"")</f>
        <v>0</v>
      </c>
      <c r="L348" s="15"/>
    </row>
    <row r="349" spans="1:12" x14ac:dyDescent="0.25">
      <c r="A349" s="60"/>
      <c r="B349" s="66"/>
      <c r="C349" s="75"/>
      <c r="D349" s="66" t="str">
        <f t="shared" si="10"/>
        <v/>
      </c>
      <c r="E349" s="80"/>
      <c r="F349" s="64"/>
      <c r="G349" s="43"/>
      <c r="H349" s="241" t="str">
        <f>IF(CONCATENATE(A349,B349)="",IF(CONCATENATE(B349,C349,D349,E349,F349,G349)="","",ws5_EU_ID_MaterialName_blank),IF(ISERROR(MATCH(A349&amp;delimiter&amp;B349,tbWS_4[EU_ID_and_Material_Name],0)),ws5_matching_error_msg,(INDEX(tbWS_4[MaterialUsage],MATCH(A349&amp;delimiter&amp;B349,tbWS_4[EU_ID_and_Material_Name],0))-INDEX(tbWS_4[MaterialWaste],MATCH(A349&amp;delimiter&amp;B349,tbWS_4[EU_ID_and_Material_Name],0)))*$F349*(1-$E349)))</f>
        <v/>
      </c>
      <c r="I349" s="11" t="str">
        <f t="shared" si="11"/>
        <v/>
      </c>
      <c r="J349" s="159" t="str">
        <f>IF(C349="","",IF(ISNA(VLOOKUP(I349,$I$9:I348,1,FALSE)),MAX($J$9:J348)+1,0))</f>
        <v/>
      </c>
      <c r="K349" s="250">
        <f>_xlfn.XLOOKUP(C349,'DEQ TAC List'!$B$3:$B$609,'DEQ TAC List'!$I$3:$I$609,"")</f>
        <v>0</v>
      </c>
      <c r="L349" s="15"/>
    </row>
    <row r="350" spans="1:12" x14ac:dyDescent="0.25">
      <c r="A350" s="60"/>
      <c r="B350" s="66"/>
      <c r="C350" s="75"/>
      <c r="D350" s="66" t="str">
        <f t="shared" si="10"/>
        <v/>
      </c>
      <c r="E350" s="80"/>
      <c r="F350" s="64"/>
      <c r="G350" s="43"/>
      <c r="H350" s="241" t="str">
        <f>IF(CONCATENATE(A350,B350)="",IF(CONCATENATE(B350,C350,D350,E350,F350,G350)="","",ws5_EU_ID_MaterialName_blank),IF(ISERROR(MATCH(A350&amp;delimiter&amp;B350,tbWS_4[EU_ID_and_Material_Name],0)),ws5_matching_error_msg,(INDEX(tbWS_4[MaterialUsage],MATCH(A350&amp;delimiter&amp;B350,tbWS_4[EU_ID_and_Material_Name],0))-INDEX(tbWS_4[MaterialWaste],MATCH(A350&amp;delimiter&amp;B350,tbWS_4[EU_ID_and_Material_Name],0)))*$F350*(1-$E350)))</f>
        <v/>
      </c>
      <c r="I350" s="11" t="str">
        <f t="shared" si="11"/>
        <v/>
      </c>
      <c r="J350" s="159" t="str">
        <f>IF(C350="","",IF(ISNA(VLOOKUP(I350,$I$9:I349,1,FALSE)),MAX($J$9:J349)+1,0))</f>
        <v/>
      </c>
      <c r="K350" s="250">
        <f>_xlfn.XLOOKUP(C350,'DEQ TAC List'!$B$3:$B$609,'DEQ TAC List'!$I$3:$I$609,"")</f>
        <v>0</v>
      </c>
      <c r="L350" s="15"/>
    </row>
    <row r="351" spans="1:12" x14ac:dyDescent="0.25">
      <c r="A351" s="60"/>
      <c r="B351" s="66"/>
      <c r="C351" s="75"/>
      <c r="D351" s="66" t="str">
        <f t="shared" si="10"/>
        <v/>
      </c>
      <c r="E351" s="80"/>
      <c r="F351" s="64"/>
      <c r="G351" s="43"/>
      <c r="H351" s="241" t="str">
        <f>IF(CONCATENATE(A351,B351)="",IF(CONCATENATE(B351,C351,D351,E351,F351,G351)="","",ws5_EU_ID_MaterialName_blank),IF(ISERROR(MATCH(A351&amp;delimiter&amp;B351,tbWS_4[EU_ID_and_Material_Name],0)),ws5_matching_error_msg,(INDEX(tbWS_4[MaterialUsage],MATCH(A351&amp;delimiter&amp;B351,tbWS_4[EU_ID_and_Material_Name],0))-INDEX(tbWS_4[MaterialWaste],MATCH(A351&amp;delimiter&amp;B351,tbWS_4[EU_ID_and_Material_Name],0)))*$F351*(1-$E351)))</f>
        <v/>
      </c>
      <c r="I351" s="11" t="str">
        <f t="shared" si="11"/>
        <v/>
      </c>
      <c r="J351" s="159" t="str">
        <f>IF(C351="","",IF(ISNA(VLOOKUP(I351,$I$9:I350,1,FALSE)),MAX($J$9:J350)+1,0))</f>
        <v/>
      </c>
      <c r="K351" s="250">
        <f>_xlfn.XLOOKUP(C351,'DEQ TAC List'!$B$3:$B$609,'DEQ TAC List'!$I$3:$I$609,"")</f>
        <v>0</v>
      </c>
      <c r="L351" s="15"/>
    </row>
    <row r="352" spans="1:12" x14ac:dyDescent="0.25">
      <c r="A352" s="60"/>
      <c r="B352" s="66"/>
      <c r="C352" s="75"/>
      <c r="D352" s="66" t="str">
        <f t="shared" si="10"/>
        <v/>
      </c>
      <c r="E352" s="80"/>
      <c r="F352" s="64"/>
      <c r="G352" s="43"/>
      <c r="H352" s="241" t="str">
        <f>IF(CONCATENATE(A352,B352)="",IF(CONCATENATE(B352,C352,D352,E352,F352,G352)="","",ws5_EU_ID_MaterialName_blank),IF(ISERROR(MATCH(A352&amp;delimiter&amp;B352,tbWS_4[EU_ID_and_Material_Name],0)),ws5_matching_error_msg,(INDEX(tbWS_4[MaterialUsage],MATCH(A352&amp;delimiter&amp;B352,tbWS_4[EU_ID_and_Material_Name],0))-INDEX(tbWS_4[MaterialWaste],MATCH(A352&amp;delimiter&amp;B352,tbWS_4[EU_ID_and_Material_Name],0)))*$F352*(1-$E352)))</f>
        <v/>
      </c>
      <c r="I352" s="11" t="str">
        <f t="shared" si="11"/>
        <v/>
      </c>
      <c r="J352" s="159" t="str">
        <f>IF(C352="","",IF(ISNA(VLOOKUP(I352,$I$9:I351,1,FALSE)),MAX($J$9:J351)+1,0))</f>
        <v/>
      </c>
      <c r="K352" s="250">
        <f>_xlfn.XLOOKUP(C352,'DEQ TAC List'!$B$3:$B$609,'DEQ TAC List'!$I$3:$I$609,"")</f>
        <v>0</v>
      </c>
      <c r="L352" s="15"/>
    </row>
    <row r="353" spans="1:12" x14ac:dyDescent="0.25">
      <c r="A353" s="60"/>
      <c r="B353" s="66"/>
      <c r="C353" s="75"/>
      <c r="D353" s="66" t="str">
        <f t="shared" si="10"/>
        <v/>
      </c>
      <c r="E353" s="80"/>
      <c r="F353" s="64"/>
      <c r="G353" s="43"/>
      <c r="H353" s="241" t="str">
        <f>IF(CONCATENATE(A353,B353)="",IF(CONCATENATE(B353,C353,D353,E353,F353,G353)="","",ws5_EU_ID_MaterialName_blank),IF(ISERROR(MATCH(A353&amp;delimiter&amp;B353,tbWS_4[EU_ID_and_Material_Name],0)),ws5_matching_error_msg,(INDEX(tbWS_4[MaterialUsage],MATCH(A353&amp;delimiter&amp;B353,tbWS_4[EU_ID_and_Material_Name],0))-INDEX(tbWS_4[MaterialWaste],MATCH(A353&amp;delimiter&amp;B353,tbWS_4[EU_ID_and_Material_Name],0)))*$F353*(1-$E353)))</f>
        <v/>
      </c>
      <c r="I353" s="11" t="str">
        <f t="shared" si="11"/>
        <v/>
      </c>
      <c r="J353" s="159" t="str">
        <f>IF(C353="","",IF(ISNA(VLOOKUP(I353,$I$9:I352,1,FALSE)),MAX($J$9:J352)+1,0))</f>
        <v/>
      </c>
      <c r="K353" s="250">
        <f>_xlfn.XLOOKUP(C353,'DEQ TAC List'!$B$3:$B$609,'DEQ TAC List'!$I$3:$I$609,"")</f>
        <v>0</v>
      </c>
      <c r="L353" s="15"/>
    </row>
    <row r="354" spans="1:12" x14ac:dyDescent="0.25">
      <c r="A354" s="60"/>
      <c r="B354" s="66"/>
      <c r="C354" s="75"/>
      <c r="D354" s="66" t="str">
        <f t="shared" si="10"/>
        <v/>
      </c>
      <c r="E354" s="80"/>
      <c r="F354" s="64"/>
      <c r="G354" s="43"/>
      <c r="H354" s="241" t="str">
        <f>IF(CONCATENATE(A354,B354)="",IF(CONCATENATE(B354,C354,D354,E354,F354,G354)="","",ws5_EU_ID_MaterialName_blank),IF(ISERROR(MATCH(A354&amp;delimiter&amp;B354,tbWS_4[EU_ID_and_Material_Name],0)),ws5_matching_error_msg,(INDEX(tbWS_4[MaterialUsage],MATCH(A354&amp;delimiter&amp;B354,tbWS_4[EU_ID_and_Material_Name],0))-INDEX(tbWS_4[MaterialWaste],MATCH(A354&amp;delimiter&amp;B354,tbWS_4[EU_ID_and_Material_Name],0)))*$F354*(1-$E354)))</f>
        <v/>
      </c>
      <c r="I354" s="11" t="str">
        <f t="shared" si="11"/>
        <v/>
      </c>
      <c r="J354" s="159" t="str">
        <f>IF(C354="","",IF(ISNA(VLOOKUP(I354,$I$9:I353,1,FALSE)),MAX($J$9:J353)+1,0))</f>
        <v/>
      </c>
      <c r="K354" s="250">
        <f>_xlfn.XLOOKUP(C354,'DEQ TAC List'!$B$3:$B$609,'DEQ TAC List'!$I$3:$I$609,"")</f>
        <v>0</v>
      </c>
      <c r="L354" s="15"/>
    </row>
    <row r="355" spans="1:12" x14ac:dyDescent="0.25">
      <c r="A355" s="60"/>
      <c r="B355" s="66"/>
      <c r="C355" s="75"/>
      <c r="D355" s="66" t="str">
        <f t="shared" si="10"/>
        <v/>
      </c>
      <c r="E355" s="80"/>
      <c r="F355" s="64"/>
      <c r="G355" s="43"/>
      <c r="H355" s="241" t="str">
        <f>IF(CONCATENATE(A355,B355)="",IF(CONCATENATE(B355,C355,D355,E355,F355,G355)="","",ws5_EU_ID_MaterialName_blank),IF(ISERROR(MATCH(A355&amp;delimiter&amp;B355,tbWS_4[EU_ID_and_Material_Name],0)),ws5_matching_error_msg,(INDEX(tbWS_4[MaterialUsage],MATCH(A355&amp;delimiter&amp;B355,tbWS_4[EU_ID_and_Material_Name],0))-INDEX(tbWS_4[MaterialWaste],MATCH(A355&amp;delimiter&amp;B355,tbWS_4[EU_ID_and_Material_Name],0)))*$F355*(1-$E355)))</f>
        <v/>
      </c>
      <c r="I355" s="11" t="str">
        <f t="shared" si="11"/>
        <v/>
      </c>
      <c r="J355" s="159" t="str">
        <f>IF(C355="","",IF(ISNA(VLOOKUP(I355,$I$9:I354,1,FALSE)),MAX($J$9:J354)+1,0))</f>
        <v/>
      </c>
      <c r="K355" s="250">
        <f>_xlfn.XLOOKUP(C355,'DEQ TAC List'!$B$3:$B$609,'DEQ TAC List'!$I$3:$I$609,"")</f>
        <v>0</v>
      </c>
      <c r="L355" s="15"/>
    </row>
    <row r="356" spans="1:12" x14ac:dyDescent="0.25">
      <c r="A356" s="60"/>
      <c r="B356" s="66"/>
      <c r="C356" s="75"/>
      <c r="D356" s="66" t="str">
        <f t="shared" si="10"/>
        <v/>
      </c>
      <c r="E356" s="80"/>
      <c r="F356" s="64"/>
      <c r="G356" s="43"/>
      <c r="H356" s="241" t="str">
        <f>IF(CONCATENATE(A356,B356)="",IF(CONCATENATE(B356,C356,D356,E356,F356,G356)="","",ws5_EU_ID_MaterialName_blank),IF(ISERROR(MATCH(A356&amp;delimiter&amp;B356,tbWS_4[EU_ID_and_Material_Name],0)),ws5_matching_error_msg,(INDEX(tbWS_4[MaterialUsage],MATCH(A356&amp;delimiter&amp;B356,tbWS_4[EU_ID_and_Material_Name],0))-INDEX(tbWS_4[MaterialWaste],MATCH(A356&amp;delimiter&amp;B356,tbWS_4[EU_ID_and_Material_Name],0)))*$F356*(1-$E356)))</f>
        <v/>
      </c>
      <c r="I356" s="11" t="str">
        <f t="shared" si="11"/>
        <v/>
      </c>
      <c r="J356" s="159" t="str">
        <f>IF(C356="","",IF(ISNA(VLOOKUP(I356,$I$9:I355,1,FALSE)),MAX($J$9:J355)+1,0))</f>
        <v/>
      </c>
      <c r="K356" s="250">
        <f>_xlfn.XLOOKUP(C356,'DEQ TAC List'!$B$3:$B$609,'DEQ TAC List'!$I$3:$I$609,"")</f>
        <v>0</v>
      </c>
      <c r="L356" s="15"/>
    </row>
    <row r="357" spans="1:12" x14ac:dyDescent="0.25">
      <c r="A357" s="60"/>
      <c r="B357" s="66"/>
      <c r="C357" s="75"/>
      <c r="D357" s="66" t="str">
        <f t="shared" si="10"/>
        <v/>
      </c>
      <c r="E357" s="80"/>
      <c r="F357" s="64"/>
      <c r="G357" s="43"/>
      <c r="H357" s="241" t="str">
        <f>IF(CONCATENATE(A357,B357)="",IF(CONCATENATE(B357,C357,D357,E357,F357,G357)="","",ws5_EU_ID_MaterialName_blank),IF(ISERROR(MATCH(A357&amp;delimiter&amp;B357,tbWS_4[EU_ID_and_Material_Name],0)),ws5_matching_error_msg,(INDEX(tbWS_4[MaterialUsage],MATCH(A357&amp;delimiter&amp;B357,tbWS_4[EU_ID_and_Material_Name],0))-INDEX(tbWS_4[MaterialWaste],MATCH(A357&amp;delimiter&amp;B357,tbWS_4[EU_ID_and_Material_Name],0)))*$F357*(1-$E357)))</f>
        <v/>
      </c>
      <c r="I357" s="11" t="str">
        <f t="shared" si="11"/>
        <v/>
      </c>
      <c r="J357" s="159" t="str">
        <f>IF(C357="","",IF(ISNA(VLOOKUP(I357,$I$9:I356,1,FALSE)),MAX($J$9:J356)+1,0))</f>
        <v/>
      </c>
      <c r="K357" s="250">
        <f>_xlfn.XLOOKUP(C357,'DEQ TAC List'!$B$3:$B$609,'DEQ TAC List'!$I$3:$I$609,"")</f>
        <v>0</v>
      </c>
      <c r="L357" s="15"/>
    </row>
    <row r="358" spans="1:12" x14ac:dyDescent="0.25">
      <c r="A358" s="60"/>
      <c r="B358" s="66"/>
      <c r="C358" s="75"/>
      <c r="D358" s="66" t="str">
        <f t="shared" si="10"/>
        <v/>
      </c>
      <c r="E358" s="80"/>
      <c r="F358" s="64"/>
      <c r="G358" s="43"/>
      <c r="H358" s="241" t="str">
        <f>IF(CONCATENATE(A358,B358)="",IF(CONCATENATE(B358,C358,D358,E358,F358,G358)="","",ws5_EU_ID_MaterialName_blank),IF(ISERROR(MATCH(A358&amp;delimiter&amp;B358,tbWS_4[EU_ID_and_Material_Name],0)),ws5_matching_error_msg,(INDEX(tbWS_4[MaterialUsage],MATCH(A358&amp;delimiter&amp;B358,tbWS_4[EU_ID_and_Material_Name],0))-INDEX(tbWS_4[MaterialWaste],MATCH(A358&amp;delimiter&amp;B358,tbWS_4[EU_ID_and_Material_Name],0)))*$F358*(1-$E358)))</f>
        <v/>
      </c>
      <c r="I358" s="11" t="str">
        <f t="shared" si="11"/>
        <v/>
      </c>
      <c r="J358" s="159" t="str">
        <f>IF(C358="","",IF(ISNA(VLOOKUP(I358,$I$9:I357,1,FALSE)),MAX($J$9:J357)+1,0))</f>
        <v/>
      </c>
      <c r="K358" s="250">
        <f>_xlfn.XLOOKUP(C358,'DEQ TAC List'!$B$3:$B$609,'DEQ TAC List'!$I$3:$I$609,"")</f>
        <v>0</v>
      </c>
      <c r="L358" s="15"/>
    </row>
    <row r="359" spans="1:12" x14ac:dyDescent="0.25">
      <c r="A359" s="60"/>
      <c r="B359" s="66"/>
      <c r="C359" s="75"/>
      <c r="D359" s="66" t="str">
        <f t="shared" si="10"/>
        <v/>
      </c>
      <c r="E359" s="80"/>
      <c r="F359" s="64"/>
      <c r="G359" s="43"/>
      <c r="H359" s="241" t="str">
        <f>IF(CONCATENATE(A359,B359)="",IF(CONCATENATE(B359,C359,D359,E359,F359,G359)="","",ws5_EU_ID_MaterialName_blank),IF(ISERROR(MATCH(A359&amp;delimiter&amp;B359,tbWS_4[EU_ID_and_Material_Name],0)),ws5_matching_error_msg,(INDEX(tbWS_4[MaterialUsage],MATCH(A359&amp;delimiter&amp;B359,tbWS_4[EU_ID_and_Material_Name],0))-INDEX(tbWS_4[MaterialWaste],MATCH(A359&amp;delimiter&amp;B359,tbWS_4[EU_ID_and_Material_Name],0)))*$F359*(1-$E359)))</f>
        <v/>
      </c>
      <c r="I359" s="11" t="str">
        <f t="shared" si="11"/>
        <v/>
      </c>
      <c r="J359" s="159" t="str">
        <f>IF(C359="","",IF(ISNA(VLOOKUP(I359,$I$9:I358,1,FALSE)),MAX($J$9:J358)+1,0))</f>
        <v/>
      </c>
      <c r="K359" s="250">
        <f>_xlfn.XLOOKUP(C359,'DEQ TAC List'!$B$3:$B$609,'DEQ TAC List'!$I$3:$I$609,"")</f>
        <v>0</v>
      </c>
      <c r="L359" s="15"/>
    </row>
    <row r="360" spans="1:12" x14ac:dyDescent="0.25">
      <c r="A360" s="60"/>
      <c r="B360" s="66"/>
      <c r="C360" s="75"/>
      <c r="D360" s="66" t="str">
        <f t="shared" si="10"/>
        <v/>
      </c>
      <c r="E360" s="80"/>
      <c r="F360" s="64"/>
      <c r="G360" s="43"/>
      <c r="H360" s="241" t="str">
        <f>IF(CONCATENATE(A360,B360)="",IF(CONCATENATE(B360,C360,D360,E360,F360,G360)="","",ws5_EU_ID_MaterialName_blank),IF(ISERROR(MATCH(A360&amp;delimiter&amp;B360,tbWS_4[EU_ID_and_Material_Name],0)),ws5_matching_error_msg,(INDEX(tbWS_4[MaterialUsage],MATCH(A360&amp;delimiter&amp;B360,tbWS_4[EU_ID_and_Material_Name],0))-INDEX(tbWS_4[MaterialWaste],MATCH(A360&amp;delimiter&amp;B360,tbWS_4[EU_ID_and_Material_Name],0)))*$F360*(1-$E360)))</f>
        <v/>
      </c>
      <c r="I360" s="11" t="str">
        <f t="shared" si="11"/>
        <v/>
      </c>
      <c r="J360" s="159" t="str">
        <f>IF(C360="","",IF(ISNA(VLOOKUP(I360,$I$9:I359,1,FALSE)),MAX($J$9:J359)+1,0))</f>
        <v/>
      </c>
      <c r="K360" s="250">
        <f>_xlfn.XLOOKUP(C360,'DEQ TAC List'!$B$3:$B$609,'DEQ TAC List'!$I$3:$I$609,"")</f>
        <v>0</v>
      </c>
      <c r="L360" s="15"/>
    </row>
    <row r="361" spans="1:12" x14ac:dyDescent="0.25">
      <c r="A361" s="60"/>
      <c r="B361" s="66"/>
      <c r="C361" s="75"/>
      <c r="D361" s="66" t="str">
        <f t="shared" si="10"/>
        <v/>
      </c>
      <c r="E361" s="80"/>
      <c r="F361" s="64"/>
      <c r="G361" s="43"/>
      <c r="H361" s="241" t="str">
        <f>IF(CONCATENATE(A361,B361)="",IF(CONCATENATE(B361,C361,D361,E361,F361,G361)="","",ws5_EU_ID_MaterialName_blank),IF(ISERROR(MATCH(A361&amp;delimiter&amp;B361,tbWS_4[EU_ID_and_Material_Name],0)),ws5_matching_error_msg,(INDEX(tbWS_4[MaterialUsage],MATCH(A361&amp;delimiter&amp;B361,tbWS_4[EU_ID_and_Material_Name],0))-INDEX(tbWS_4[MaterialWaste],MATCH(A361&amp;delimiter&amp;B361,tbWS_4[EU_ID_and_Material_Name],0)))*$F361*(1-$E361)))</f>
        <v/>
      </c>
      <c r="I361" s="11" t="str">
        <f t="shared" si="11"/>
        <v/>
      </c>
      <c r="J361" s="159" t="str">
        <f>IF(C361="","",IF(ISNA(VLOOKUP(I361,$I$9:I360,1,FALSE)),MAX($J$9:J360)+1,0))</f>
        <v/>
      </c>
      <c r="K361" s="250">
        <f>_xlfn.XLOOKUP(C361,'DEQ TAC List'!$B$3:$B$609,'DEQ TAC List'!$I$3:$I$609,"")</f>
        <v>0</v>
      </c>
      <c r="L361" s="15"/>
    </row>
    <row r="362" spans="1:12" x14ac:dyDescent="0.25">
      <c r="A362" s="60"/>
      <c r="B362" s="66"/>
      <c r="C362" s="75"/>
      <c r="D362" s="66" t="str">
        <f t="shared" si="10"/>
        <v/>
      </c>
      <c r="E362" s="80"/>
      <c r="F362" s="64"/>
      <c r="G362" s="43"/>
      <c r="H362" s="241" t="str">
        <f>IF(CONCATENATE(A362,B362)="",IF(CONCATENATE(B362,C362,D362,E362,F362,G362)="","",ws5_EU_ID_MaterialName_blank),IF(ISERROR(MATCH(A362&amp;delimiter&amp;B362,tbWS_4[EU_ID_and_Material_Name],0)),ws5_matching_error_msg,(INDEX(tbWS_4[MaterialUsage],MATCH(A362&amp;delimiter&amp;B362,tbWS_4[EU_ID_and_Material_Name],0))-INDEX(tbWS_4[MaterialWaste],MATCH(A362&amp;delimiter&amp;B362,tbWS_4[EU_ID_and_Material_Name],0)))*$F362*(1-$E362)))</f>
        <v/>
      </c>
      <c r="I362" s="11" t="str">
        <f t="shared" si="11"/>
        <v/>
      </c>
      <c r="J362" s="159" t="str">
        <f>IF(C362="","",IF(ISNA(VLOOKUP(I362,$I$9:I361,1,FALSE)),MAX($J$9:J361)+1,0))</f>
        <v/>
      </c>
      <c r="K362" s="250">
        <f>_xlfn.XLOOKUP(C362,'DEQ TAC List'!$B$3:$B$609,'DEQ TAC List'!$I$3:$I$609,"")</f>
        <v>0</v>
      </c>
      <c r="L362" s="15"/>
    </row>
    <row r="363" spans="1:12" x14ac:dyDescent="0.25">
      <c r="A363" s="60"/>
      <c r="B363" s="66"/>
      <c r="C363" s="75"/>
      <c r="D363" s="66" t="str">
        <f t="shared" si="10"/>
        <v/>
      </c>
      <c r="E363" s="80"/>
      <c r="F363" s="64"/>
      <c r="G363" s="43"/>
      <c r="H363" s="241" t="str">
        <f>IF(CONCATENATE(A363,B363)="",IF(CONCATENATE(B363,C363,D363,E363,F363,G363)="","",ws5_EU_ID_MaterialName_blank),IF(ISERROR(MATCH(A363&amp;delimiter&amp;B363,tbWS_4[EU_ID_and_Material_Name],0)),ws5_matching_error_msg,(INDEX(tbWS_4[MaterialUsage],MATCH(A363&amp;delimiter&amp;B363,tbWS_4[EU_ID_and_Material_Name],0))-INDEX(tbWS_4[MaterialWaste],MATCH(A363&amp;delimiter&amp;B363,tbWS_4[EU_ID_and_Material_Name],0)))*$F363*(1-$E363)))</f>
        <v/>
      </c>
      <c r="I363" s="11" t="str">
        <f t="shared" si="11"/>
        <v/>
      </c>
      <c r="J363" s="159" t="str">
        <f>IF(C363="","",IF(ISNA(VLOOKUP(I363,$I$9:I362,1,FALSE)),MAX($J$9:J362)+1,0))</f>
        <v/>
      </c>
      <c r="K363" s="250">
        <f>_xlfn.XLOOKUP(C363,'DEQ TAC List'!$B$3:$B$609,'DEQ TAC List'!$I$3:$I$609,"")</f>
        <v>0</v>
      </c>
      <c r="L363" s="15"/>
    </row>
    <row r="364" spans="1:12" x14ac:dyDescent="0.25">
      <c r="A364" s="60"/>
      <c r="B364" s="66"/>
      <c r="C364" s="75"/>
      <c r="D364" s="66" t="str">
        <f t="shared" si="10"/>
        <v/>
      </c>
      <c r="E364" s="80"/>
      <c r="F364" s="64"/>
      <c r="G364" s="43"/>
      <c r="H364" s="241" t="str">
        <f>IF(CONCATENATE(A364,B364)="",IF(CONCATENATE(B364,C364,D364,E364,F364,G364)="","",ws5_EU_ID_MaterialName_blank),IF(ISERROR(MATCH(A364&amp;delimiter&amp;B364,tbWS_4[EU_ID_and_Material_Name],0)),ws5_matching_error_msg,(INDEX(tbWS_4[MaterialUsage],MATCH(A364&amp;delimiter&amp;B364,tbWS_4[EU_ID_and_Material_Name],0))-INDEX(tbWS_4[MaterialWaste],MATCH(A364&amp;delimiter&amp;B364,tbWS_4[EU_ID_and_Material_Name],0)))*$F364*(1-$E364)))</f>
        <v/>
      </c>
      <c r="I364" s="11" t="str">
        <f t="shared" si="11"/>
        <v/>
      </c>
      <c r="J364" s="159" t="str">
        <f>IF(C364="","",IF(ISNA(VLOOKUP(I364,$I$9:I363,1,FALSE)),MAX($J$9:J363)+1,0))</f>
        <v/>
      </c>
      <c r="K364" s="250">
        <f>_xlfn.XLOOKUP(C364,'DEQ TAC List'!$B$3:$B$609,'DEQ TAC List'!$I$3:$I$609,"")</f>
        <v>0</v>
      </c>
      <c r="L364" s="15"/>
    </row>
    <row r="365" spans="1:12" x14ac:dyDescent="0.25">
      <c r="A365" s="60"/>
      <c r="B365" s="66"/>
      <c r="C365" s="75"/>
      <c r="D365" s="66" t="str">
        <f t="shared" si="10"/>
        <v/>
      </c>
      <c r="E365" s="80"/>
      <c r="F365" s="64"/>
      <c r="G365" s="43"/>
      <c r="H365" s="241" t="str">
        <f>IF(CONCATENATE(A365,B365)="",IF(CONCATENATE(B365,C365,D365,E365,F365,G365)="","",ws5_EU_ID_MaterialName_blank),IF(ISERROR(MATCH(A365&amp;delimiter&amp;B365,tbWS_4[EU_ID_and_Material_Name],0)),ws5_matching_error_msg,(INDEX(tbWS_4[MaterialUsage],MATCH(A365&amp;delimiter&amp;B365,tbWS_4[EU_ID_and_Material_Name],0))-INDEX(tbWS_4[MaterialWaste],MATCH(A365&amp;delimiter&amp;B365,tbWS_4[EU_ID_and_Material_Name],0)))*$F365*(1-$E365)))</f>
        <v/>
      </c>
      <c r="I365" s="11" t="str">
        <f t="shared" si="11"/>
        <v/>
      </c>
      <c r="J365" s="159" t="str">
        <f>IF(C365="","",IF(ISNA(VLOOKUP(I365,$I$9:I364,1,FALSE)),MAX($J$9:J364)+1,0))</f>
        <v/>
      </c>
      <c r="K365" s="250">
        <f>_xlfn.XLOOKUP(C365,'DEQ TAC List'!$B$3:$B$609,'DEQ TAC List'!$I$3:$I$609,"")</f>
        <v>0</v>
      </c>
      <c r="L365" s="15"/>
    </row>
    <row r="366" spans="1:12" x14ac:dyDescent="0.25">
      <c r="A366" s="60"/>
      <c r="B366" s="66"/>
      <c r="C366" s="75"/>
      <c r="D366" s="66" t="str">
        <f t="shared" si="10"/>
        <v/>
      </c>
      <c r="E366" s="80"/>
      <c r="F366" s="64"/>
      <c r="G366" s="43"/>
      <c r="H366" s="241" t="str">
        <f>IF(CONCATENATE(A366,B366)="",IF(CONCATENATE(B366,C366,D366,E366,F366,G366)="","",ws5_EU_ID_MaterialName_blank),IF(ISERROR(MATCH(A366&amp;delimiter&amp;B366,tbWS_4[EU_ID_and_Material_Name],0)),ws5_matching_error_msg,(INDEX(tbWS_4[MaterialUsage],MATCH(A366&amp;delimiter&amp;B366,tbWS_4[EU_ID_and_Material_Name],0))-INDEX(tbWS_4[MaterialWaste],MATCH(A366&amp;delimiter&amp;B366,tbWS_4[EU_ID_and_Material_Name],0)))*$F366*(1-$E366)))</f>
        <v/>
      </c>
      <c r="I366" s="11" t="str">
        <f t="shared" si="11"/>
        <v/>
      </c>
      <c r="J366" s="159" t="str">
        <f>IF(C366="","",IF(ISNA(VLOOKUP(I366,$I$9:I365,1,FALSE)),MAX($J$9:J365)+1,0))</f>
        <v/>
      </c>
      <c r="K366" s="250">
        <f>_xlfn.XLOOKUP(C366,'DEQ TAC List'!$B$3:$B$609,'DEQ TAC List'!$I$3:$I$609,"")</f>
        <v>0</v>
      </c>
      <c r="L366" s="15"/>
    </row>
    <row r="367" spans="1:12" x14ac:dyDescent="0.25">
      <c r="A367" s="60"/>
      <c r="B367" s="66"/>
      <c r="C367" s="75"/>
      <c r="D367" s="66" t="str">
        <f t="shared" si="10"/>
        <v/>
      </c>
      <c r="E367" s="80"/>
      <c r="F367" s="64"/>
      <c r="G367" s="43"/>
      <c r="H367" s="241" t="str">
        <f>IF(CONCATENATE(A367,B367)="",IF(CONCATENATE(B367,C367,D367,E367,F367,G367)="","",ws5_EU_ID_MaterialName_blank),IF(ISERROR(MATCH(A367&amp;delimiter&amp;B367,tbWS_4[EU_ID_and_Material_Name],0)),ws5_matching_error_msg,(INDEX(tbWS_4[MaterialUsage],MATCH(A367&amp;delimiter&amp;B367,tbWS_4[EU_ID_and_Material_Name],0))-INDEX(tbWS_4[MaterialWaste],MATCH(A367&amp;delimiter&amp;B367,tbWS_4[EU_ID_and_Material_Name],0)))*$F367*(1-$E367)))</f>
        <v/>
      </c>
      <c r="I367" s="11" t="str">
        <f t="shared" si="11"/>
        <v/>
      </c>
      <c r="J367" s="159" t="str">
        <f>IF(C367="","",IF(ISNA(VLOOKUP(I367,$I$9:I366,1,FALSE)),MAX($J$9:J366)+1,0))</f>
        <v/>
      </c>
      <c r="K367" s="250">
        <f>_xlfn.XLOOKUP(C367,'DEQ TAC List'!$B$3:$B$609,'DEQ TAC List'!$I$3:$I$609,"")</f>
        <v>0</v>
      </c>
      <c r="L367" s="15"/>
    </row>
    <row r="368" spans="1:12" x14ac:dyDescent="0.25">
      <c r="A368" s="60"/>
      <c r="B368" s="66"/>
      <c r="C368" s="75"/>
      <c r="D368" s="66" t="str">
        <f t="shared" si="10"/>
        <v/>
      </c>
      <c r="E368" s="80"/>
      <c r="F368" s="64"/>
      <c r="G368" s="43"/>
      <c r="H368" s="241" t="str">
        <f>IF(CONCATENATE(A368,B368)="",IF(CONCATENATE(B368,C368,D368,E368,F368,G368)="","",ws5_EU_ID_MaterialName_blank),IF(ISERROR(MATCH(A368&amp;delimiter&amp;B368,tbWS_4[EU_ID_and_Material_Name],0)),ws5_matching_error_msg,(INDEX(tbWS_4[MaterialUsage],MATCH(A368&amp;delimiter&amp;B368,tbWS_4[EU_ID_and_Material_Name],0))-INDEX(tbWS_4[MaterialWaste],MATCH(A368&amp;delimiter&amp;B368,tbWS_4[EU_ID_and_Material_Name],0)))*$F368*(1-$E368)))</f>
        <v/>
      </c>
      <c r="I368" s="11" t="str">
        <f t="shared" si="11"/>
        <v/>
      </c>
      <c r="J368" s="159" t="str">
        <f>IF(C368="","",IF(ISNA(VLOOKUP(I368,$I$9:I367,1,FALSE)),MAX($J$9:J367)+1,0))</f>
        <v/>
      </c>
      <c r="K368" s="250">
        <f>_xlfn.XLOOKUP(C368,'DEQ TAC List'!$B$3:$B$609,'DEQ TAC List'!$I$3:$I$609,"")</f>
        <v>0</v>
      </c>
      <c r="L368" s="15"/>
    </row>
    <row r="369" spans="1:12" x14ac:dyDescent="0.25">
      <c r="A369" s="60"/>
      <c r="B369" s="66"/>
      <c r="C369" s="75"/>
      <c r="D369" s="66" t="str">
        <f t="shared" si="10"/>
        <v/>
      </c>
      <c r="E369" s="80"/>
      <c r="F369" s="64"/>
      <c r="G369" s="43"/>
      <c r="H369" s="241" t="str">
        <f>IF(CONCATENATE(A369,B369)="",IF(CONCATENATE(B369,C369,D369,E369,F369,G369)="","",ws5_EU_ID_MaterialName_blank),IF(ISERROR(MATCH(A369&amp;delimiter&amp;B369,tbWS_4[EU_ID_and_Material_Name],0)),ws5_matching_error_msg,(INDEX(tbWS_4[MaterialUsage],MATCH(A369&amp;delimiter&amp;B369,tbWS_4[EU_ID_and_Material_Name],0))-INDEX(tbWS_4[MaterialWaste],MATCH(A369&amp;delimiter&amp;B369,tbWS_4[EU_ID_and_Material_Name],0)))*$F369*(1-$E369)))</f>
        <v/>
      </c>
      <c r="I369" s="11" t="str">
        <f t="shared" si="11"/>
        <v/>
      </c>
      <c r="J369" s="159" t="str">
        <f>IF(C369="","",IF(ISNA(VLOOKUP(I369,$I$9:I368,1,FALSE)),MAX($J$9:J368)+1,0))</f>
        <v/>
      </c>
      <c r="K369" s="250">
        <f>_xlfn.XLOOKUP(C369,'DEQ TAC List'!$B$3:$B$609,'DEQ TAC List'!$I$3:$I$609,"")</f>
        <v>0</v>
      </c>
      <c r="L369" s="15"/>
    </row>
    <row r="370" spans="1:12" x14ac:dyDescent="0.25">
      <c r="A370" s="60"/>
      <c r="B370" s="66"/>
      <c r="C370" s="75"/>
      <c r="D370" s="66" t="str">
        <f t="shared" si="10"/>
        <v/>
      </c>
      <c r="E370" s="80"/>
      <c r="F370" s="64"/>
      <c r="G370" s="43"/>
      <c r="H370" s="241" t="str">
        <f>IF(CONCATENATE(A370,B370)="",IF(CONCATENATE(B370,C370,D370,E370,F370,G370)="","",ws5_EU_ID_MaterialName_blank),IF(ISERROR(MATCH(A370&amp;delimiter&amp;B370,tbWS_4[EU_ID_and_Material_Name],0)),ws5_matching_error_msg,(INDEX(tbWS_4[MaterialUsage],MATCH(A370&amp;delimiter&amp;B370,tbWS_4[EU_ID_and_Material_Name],0))-INDEX(tbWS_4[MaterialWaste],MATCH(A370&amp;delimiter&amp;B370,tbWS_4[EU_ID_and_Material_Name],0)))*$F370*(1-$E370)))</f>
        <v/>
      </c>
      <c r="I370" s="11" t="str">
        <f t="shared" si="11"/>
        <v/>
      </c>
      <c r="J370" s="159" t="str">
        <f>IF(C370="","",IF(ISNA(VLOOKUP(I370,$I$9:I369,1,FALSE)),MAX($J$9:J369)+1,0))</f>
        <v/>
      </c>
      <c r="K370" s="250">
        <f>_xlfn.XLOOKUP(C370,'DEQ TAC List'!$B$3:$B$609,'DEQ TAC List'!$I$3:$I$609,"")</f>
        <v>0</v>
      </c>
      <c r="L370" s="15"/>
    </row>
    <row r="371" spans="1:12" x14ac:dyDescent="0.25">
      <c r="A371" s="60"/>
      <c r="B371" s="66"/>
      <c r="C371" s="75"/>
      <c r="D371" s="66" t="str">
        <f t="shared" si="10"/>
        <v/>
      </c>
      <c r="E371" s="80"/>
      <c r="F371" s="64"/>
      <c r="G371" s="43"/>
      <c r="H371" s="241" t="str">
        <f>IF(CONCATENATE(A371,B371)="",IF(CONCATENATE(B371,C371,D371,E371,F371,G371)="","",ws5_EU_ID_MaterialName_blank),IF(ISERROR(MATCH(A371&amp;delimiter&amp;B371,tbWS_4[EU_ID_and_Material_Name],0)),ws5_matching_error_msg,(INDEX(tbWS_4[MaterialUsage],MATCH(A371&amp;delimiter&amp;B371,tbWS_4[EU_ID_and_Material_Name],0))-INDEX(tbWS_4[MaterialWaste],MATCH(A371&amp;delimiter&amp;B371,tbWS_4[EU_ID_and_Material_Name],0)))*$F371*(1-$E371)))</f>
        <v/>
      </c>
      <c r="I371" s="11" t="str">
        <f t="shared" si="11"/>
        <v/>
      </c>
      <c r="J371" s="159" t="str">
        <f>IF(C371="","",IF(ISNA(VLOOKUP(I371,$I$9:I370,1,FALSE)),MAX($J$9:J370)+1,0))</f>
        <v/>
      </c>
      <c r="K371" s="250">
        <f>_xlfn.XLOOKUP(C371,'DEQ TAC List'!$B$3:$B$609,'DEQ TAC List'!$I$3:$I$609,"")</f>
        <v>0</v>
      </c>
      <c r="L371" s="15"/>
    </row>
    <row r="372" spans="1:12" x14ac:dyDescent="0.25">
      <c r="A372" s="60"/>
      <c r="B372" s="66"/>
      <c r="C372" s="75"/>
      <c r="D372" s="66" t="str">
        <f t="shared" si="10"/>
        <v/>
      </c>
      <c r="E372" s="80"/>
      <c r="F372" s="64"/>
      <c r="G372" s="43"/>
      <c r="H372" s="241" t="str">
        <f>IF(CONCATENATE(A372,B372)="",IF(CONCATENATE(B372,C372,D372,E372,F372,G372)="","",ws5_EU_ID_MaterialName_blank),IF(ISERROR(MATCH(A372&amp;delimiter&amp;B372,tbWS_4[EU_ID_and_Material_Name],0)),ws5_matching_error_msg,(INDEX(tbWS_4[MaterialUsage],MATCH(A372&amp;delimiter&amp;B372,tbWS_4[EU_ID_and_Material_Name],0))-INDEX(tbWS_4[MaterialWaste],MATCH(A372&amp;delimiter&amp;B372,tbWS_4[EU_ID_and_Material_Name],0)))*$F372*(1-$E372)))</f>
        <v/>
      </c>
      <c r="I372" s="11" t="str">
        <f t="shared" si="11"/>
        <v/>
      </c>
      <c r="J372" s="159" t="str">
        <f>IF(C372="","",IF(ISNA(VLOOKUP(I372,$I$9:I371,1,FALSE)),MAX($J$9:J371)+1,0))</f>
        <v/>
      </c>
      <c r="K372" s="250">
        <f>_xlfn.XLOOKUP(C372,'DEQ TAC List'!$B$3:$B$609,'DEQ TAC List'!$I$3:$I$609,"")</f>
        <v>0</v>
      </c>
      <c r="L372" s="15"/>
    </row>
    <row r="373" spans="1:12" x14ac:dyDescent="0.25">
      <c r="A373" s="60"/>
      <c r="B373" s="66"/>
      <c r="C373" s="75"/>
      <c r="D373" s="66" t="str">
        <f t="shared" si="10"/>
        <v/>
      </c>
      <c r="E373" s="80"/>
      <c r="F373" s="64"/>
      <c r="G373" s="43"/>
      <c r="H373" s="241" t="str">
        <f>IF(CONCATENATE(A373,B373)="",IF(CONCATENATE(B373,C373,D373,E373,F373,G373)="","",ws5_EU_ID_MaterialName_blank),IF(ISERROR(MATCH(A373&amp;delimiter&amp;B373,tbWS_4[EU_ID_and_Material_Name],0)),ws5_matching_error_msg,(INDEX(tbWS_4[MaterialUsage],MATCH(A373&amp;delimiter&amp;B373,tbWS_4[EU_ID_and_Material_Name],0))-INDEX(tbWS_4[MaterialWaste],MATCH(A373&amp;delimiter&amp;B373,tbWS_4[EU_ID_and_Material_Name],0)))*$F373*(1-$E373)))</f>
        <v/>
      </c>
      <c r="I373" s="11" t="str">
        <f t="shared" si="11"/>
        <v/>
      </c>
      <c r="J373" s="159" t="str">
        <f>IF(C373="","",IF(ISNA(VLOOKUP(I373,$I$9:I372,1,FALSE)),MAX($J$9:J372)+1,0))</f>
        <v/>
      </c>
      <c r="K373" s="250">
        <f>_xlfn.XLOOKUP(C373,'DEQ TAC List'!$B$3:$B$609,'DEQ TAC List'!$I$3:$I$609,"")</f>
        <v>0</v>
      </c>
      <c r="L373" s="15"/>
    </row>
    <row r="374" spans="1:12" x14ac:dyDescent="0.25">
      <c r="A374" s="60"/>
      <c r="B374" s="66"/>
      <c r="C374" s="75"/>
      <c r="D374" s="66" t="str">
        <f t="shared" si="10"/>
        <v/>
      </c>
      <c r="E374" s="80"/>
      <c r="F374" s="64"/>
      <c r="G374" s="43"/>
      <c r="H374" s="241" t="str">
        <f>IF(CONCATENATE(A374,B374)="",IF(CONCATENATE(B374,C374,D374,E374,F374,G374)="","",ws5_EU_ID_MaterialName_blank),IF(ISERROR(MATCH(A374&amp;delimiter&amp;B374,tbWS_4[EU_ID_and_Material_Name],0)),ws5_matching_error_msg,(INDEX(tbWS_4[MaterialUsage],MATCH(A374&amp;delimiter&amp;B374,tbWS_4[EU_ID_and_Material_Name],0))-INDEX(tbWS_4[MaterialWaste],MATCH(A374&amp;delimiter&amp;B374,tbWS_4[EU_ID_and_Material_Name],0)))*$F374*(1-$E374)))</f>
        <v/>
      </c>
      <c r="I374" s="11" t="str">
        <f t="shared" si="11"/>
        <v/>
      </c>
      <c r="J374" s="159" t="str">
        <f>IF(C374="","",IF(ISNA(VLOOKUP(I374,$I$9:I373,1,FALSE)),MAX($J$9:J373)+1,0))</f>
        <v/>
      </c>
      <c r="K374" s="250">
        <f>_xlfn.XLOOKUP(C374,'DEQ TAC List'!$B$3:$B$609,'DEQ TAC List'!$I$3:$I$609,"")</f>
        <v>0</v>
      </c>
      <c r="L374" s="15"/>
    </row>
    <row r="375" spans="1:12" x14ac:dyDescent="0.25">
      <c r="A375" s="60"/>
      <c r="B375" s="66"/>
      <c r="C375" s="75"/>
      <c r="D375" s="66" t="str">
        <f t="shared" si="10"/>
        <v/>
      </c>
      <c r="E375" s="80"/>
      <c r="F375" s="64"/>
      <c r="G375" s="43"/>
      <c r="H375" s="241" t="str">
        <f>IF(CONCATENATE(A375,B375)="",IF(CONCATENATE(B375,C375,D375,E375,F375,G375)="","",ws5_EU_ID_MaterialName_blank),IF(ISERROR(MATCH(A375&amp;delimiter&amp;B375,tbWS_4[EU_ID_and_Material_Name],0)),ws5_matching_error_msg,(INDEX(tbWS_4[MaterialUsage],MATCH(A375&amp;delimiter&amp;B375,tbWS_4[EU_ID_and_Material_Name],0))-INDEX(tbWS_4[MaterialWaste],MATCH(A375&amp;delimiter&amp;B375,tbWS_4[EU_ID_and_Material_Name],0)))*$F375*(1-$E375)))</f>
        <v/>
      </c>
      <c r="I375" s="11" t="str">
        <f t="shared" si="11"/>
        <v/>
      </c>
      <c r="J375" s="159" t="str">
        <f>IF(C375="","",IF(ISNA(VLOOKUP(I375,$I$9:I374,1,FALSE)),MAX($J$9:J374)+1,0))</f>
        <v/>
      </c>
      <c r="K375" s="250">
        <f>_xlfn.XLOOKUP(C375,'DEQ TAC List'!$B$3:$B$609,'DEQ TAC List'!$I$3:$I$609,"")</f>
        <v>0</v>
      </c>
      <c r="L375" s="15"/>
    </row>
    <row r="376" spans="1:12" x14ac:dyDescent="0.25">
      <c r="A376" s="60"/>
      <c r="B376" s="66"/>
      <c r="C376" s="75"/>
      <c r="D376" s="66" t="str">
        <f t="shared" si="10"/>
        <v/>
      </c>
      <c r="E376" s="80"/>
      <c r="F376" s="64"/>
      <c r="G376" s="43"/>
      <c r="H376" s="241" t="str">
        <f>IF(CONCATENATE(A376,B376)="",IF(CONCATENATE(B376,C376,D376,E376,F376,G376)="","",ws5_EU_ID_MaterialName_blank),IF(ISERROR(MATCH(A376&amp;delimiter&amp;B376,tbWS_4[EU_ID_and_Material_Name],0)),ws5_matching_error_msg,(INDEX(tbWS_4[MaterialUsage],MATCH(A376&amp;delimiter&amp;B376,tbWS_4[EU_ID_and_Material_Name],0))-INDEX(tbWS_4[MaterialWaste],MATCH(A376&amp;delimiter&amp;B376,tbWS_4[EU_ID_and_Material_Name],0)))*$F376*(1-$E376)))</f>
        <v/>
      </c>
      <c r="I376" s="11" t="str">
        <f t="shared" si="11"/>
        <v/>
      </c>
      <c r="J376" s="159" t="str">
        <f>IF(C376="","",IF(ISNA(VLOOKUP(I376,$I$9:I375,1,FALSE)),MAX($J$9:J375)+1,0))</f>
        <v/>
      </c>
      <c r="K376" s="250">
        <f>_xlfn.XLOOKUP(C376,'DEQ TAC List'!$B$3:$B$609,'DEQ TAC List'!$I$3:$I$609,"")</f>
        <v>0</v>
      </c>
      <c r="L376" s="15"/>
    </row>
    <row r="377" spans="1:12" x14ac:dyDescent="0.25">
      <c r="A377" s="60"/>
      <c r="B377" s="66"/>
      <c r="C377" s="75"/>
      <c r="D377" s="66" t="str">
        <f t="shared" si="10"/>
        <v/>
      </c>
      <c r="E377" s="80"/>
      <c r="F377" s="64"/>
      <c r="G377" s="43"/>
      <c r="H377" s="241" t="str">
        <f>IF(CONCATENATE(A377,B377)="",IF(CONCATENATE(B377,C377,D377,E377,F377,G377)="","",ws5_EU_ID_MaterialName_blank),IF(ISERROR(MATCH(A377&amp;delimiter&amp;B377,tbWS_4[EU_ID_and_Material_Name],0)),ws5_matching_error_msg,(INDEX(tbWS_4[MaterialUsage],MATCH(A377&amp;delimiter&amp;B377,tbWS_4[EU_ID_and_Material_Name],0))-INDEX(tbWS_4[MaterialWaste],MATCH(A377&amp;delimiter&amp;B377,tbWS_4[EU_ID_and_Material_Name],0)))*$F377*(1-$E377)))</f>
        <v/>
      </c>
      <c r="I377" s="11" t="str">
        <f t="shared" si="11"/>
        <v/>
      </c>
      <c r="J377" s="159" t="str">
        <f>IF(C377="","",IF(ISNA(VLOOKUP(I377,$I$9:I376,1,FALSE)),MAX($J$9:J376)+1,0))</f>
        <v/>
      </c>
      <c r="K377" s="250">
        <f>_xlfn.XLOOKUP(C377,'DEQ TAC List'!$B$3:$B$609,'DEQ TAC List'!$I$3:$I$609,"")</f>
        <v>0</v>
      </c>
      <c r="L377" s="15"/>
    </row>
    <row r="378" spans="1:12" x14ac:dyDescent="0.25">
      <c r="A378" s="60"/>
      <c r="B378" s="66"/>
      <c r="C378" s="75"/>
      <c r="D378" s="66" t="str">
        <f t="shared" si="10"/>
        <v/>
      </c>
      <c r="E378" s="80"/>
      <c r="F378" s="64"/>
      <c r="G378" s="43"/>
      <c r="H378" s="241" t="str">
        <f>IF(CONCATENATE(A378,B378)="",IF(CONCATENATE(B378,C378,D378,E378,F378,G378)="","",ws5_EU_ID_MaterialName_blank),IF(ISERROR(MATCH(A378&amp;delimiter&amp;B378,tbWS_4[EU_ID_and_Material_Name],0)),ws5_matching_error_msg,(INDEX(tbWS_4[MaterialUsage],MATCH(A378&amp;delimiter&amp;B378,tbWS_4[EU_ID_and_Material_Name],0))-INDEX(tbWS_4[MaterialWaste],MATCH(A378&amp;delimiter&amp;B378,tbWS_4[EU_ID_and_Material_Name],0)))*$F378*(1-$E378)))</f>
        <v/>
      </c>
      <c r="I378" s="11" t="str">
        <f t="shared" si="11"/>
        <v/>
      </c>
      <c r="J378" s="159" t="str">
        <f>IF(C378="","",IF(ISNA(VLOOKUP(I378,$I$9:I377,1,FALSE)),MAX($J$9:J377)+1,0))</f>
        <v/>
      </c>
      <c r="K378" s="250">
        <f>_xlfn.XLOOKUP(C378,'DEQ TAC List'!$B$3:$B$609,'DEQ TAC List'!$I$3:$I$609,"")</f>
        <v>0</v>
      </c>
      <c r="L378" s="15"/>
    </row>
    <row r="379" spans="1:12" x14ac:dyDescent="0.25">
      <c r="A379" s="60"/>
      <c r="B379" s="66"/>
      <c r="C379" s="75"/>
      <c r="D379" s="66" t="str">
        <f t="shared" si="10"/>
        <v/>
      </c>
      <c r="E379" s="80"/>
      <c r="F379" s="64"/>
      <c r="G379" s="43"/>
      <c r="H379" s="241" t="str">
        <f>IF(CONCATENATE(A379,B379)="",IF(CONCATENATE(B379,C379,D379,E379,F379,G379)="","",ws5_EU_ID_MaterialName_blank),IF(ISERROR(MATCH(A379&amp;delimiter&amp;B379,tbWS_4[EU_ID_and_Material_Name],0)),ws5_matching_error_msg,(INDEX(tbWS_4[MaterialUsage],MATCH(A379&amp;delimiter&amp;B379,tbWS_4[EU_ID_and_Material_Name],0))-INDEX(tbWS_4[MaterialWaste],MATCH(A379&amp;delimiter&amp;B379,tbWS_4[EU_ID_and_Material_Name],0)))*$F379*(1-$E379)))</f>
        <v/>
      </c>
      <c r="I379" s="11" t="str">
        <f t="shared" si="11"/>
        <v/>
      </c>
      <c r="J379" s="159" t="str">
        <f>IF(C379="","",IF(ISNA(VLOOKUP(I379,$I$9:I378,1,FALSE)),MAX($J$9:J378)+1,0))</f>
        <v/>
      </c>
      <c r="K379" s="250">
        <f>_xlfn.XLOOKUP(C379,'DEQ TAC List'!$B$3:$B$609,'DEQ TAC List'!$I$3:$I$609,"")</f>
        <v>0</v>
      </c>
      <c r="L379" s="15"/>
    </row>
    <row r="380" spans="1:12" x14ac:dyDescent="0.25">
      <c r="A380" s="60"/>
      <c r="B380" s="66"/>
      <c r="C380" s="75"/>
      <c r="D380" s="66" t="str">
        <f t="shared" si="10"/>
        <v/>
      </c>
      <c r="E380" s="80"/>
      <c r="F380" s="64"/>
      <c r="G380" s="43"/>
      <c r="H380" s="241" t="str">
        <f>IF(CONCATENATE(A380,B380)="",IF(CONCATENATE(B380,C380,D380,E380,F380,G380)="","",ws5_EU_ID_MaterialName_blank),IF(ISERROR(MATCH(A380&amp;delimiter&amp;B380,tbWS_4[EU_ID_and_Material_Name],0)),ws5_matching_error_msg,(INDEX(tbWS_4[MaterialUsage],MATCH(A380&amp;delimiter&amp;B380,tbWS_4[EU_ID_and_Material_Name],0))-INDEX(tbWS_4[MaterialWaste],MATCH(A380&amp;delimiter&amp;B380,tbWS_4[EU_ID_and_Material_Name],0)))*$F380*(1-$E380)))</f>
        <v/>
      </c>
      <c r="I380" s="11" t="str">
        <f t="shared" si="11"/>
        <v/>
      </c>
      <c r="J380" s="159" t="str">
        <f>IF(C380="","",IF(ISNA(VLOOKUP(I380,$I$9:I379,1,FALSE)),MAX($J$9:J379)+1,0))</f>
        <v/>
      </c>
      <c r="K380" s="250">
        <f>_xlfn.XLOOKUP(C380,'DEQ TAC List'!$B$3:$B$609,'DEQ TAC List'!$I$3:$I$609,"")</f>
        <v>0</v>
      </c>
      <c r="L380" s="15"/>
    </row>
    <row r="381" spans="1:12" x14ac:dyDescent="0.25">
      <c r="A381" s="60"/>
      <c r="B381" s="66"/>
      <c r="C381" s="75"/>
      <c r="D381" s="66" t="str">
        <f t="shared" si="10"/>
        <v/>
      </c>
      <c r="E381" s="80"/>
      <c r="F381" s="64"/>
      <c r="G381" s="43"/>
      <c r="H381" s="241" t="str">
        <f>IF(CONCATENATE(A381,B381)="",IF(CONCATENATE(B381,C381,D381,E381,F381,G381)="","",ws5_EU_ID_MaterialName_blank),IF(ISERROR(MATCH(A381&amp;delimiter&amp;B381,tbWS_4[EU_ID_and_Material_Name],0)),ws5_matching_error_msg,(INDEX(tbWS_4[MaterialUsage],MATCH(A381&amp;delimiter&amp;B381,tbWS_4[EU_ID_and_Material_Name],0))-INDEX(tbWS_4[MaterialWaste],MATCH(A381&amp;delimiter&amp;B381,tbWS_4[EU_ID_and_Material_Name],0)))*$F381*(1-$E381)))</f>
        <v/>
      </c>
      <c r="I381" s="11" t="str">
        <f t="shared" si="11"/>
        <v/>
      </c>
      <c r="J381" s="159" t="str">
        <f>IF(C381="","",IF(ISNA(VLOOKUP(I381,$I$9:I380,1,FALSE)),MAX($J$9:J380)+1,0))</f>
        <v/>
      </c>
      <c r="K381" s="250">
        <f>_xlfn.XLOOKUP(C381,'DEQ TAC List'!$B$3:$B$609,'DEQ TAC List'!$I$3:$I$609,"")</f>
        <v>0</v>
      </c>
      <c r="L381" s="15"/>
    </row>
    <row r="382" spans="1:12" x14ac:dyDescent="0.25">
      <c r="A382" s="60"/>
      <c r="B382" s="66"/>
      <c r="C382" s="75"/>
      <c r="D382" s="66" t="str">
        <f t="shared" si="10"/>
        <v/>
      </c>
      <c r="E382" s="80"/>
      <c r="F382" s="64"/>
      <c r="G382" s="43"/>
      <c r="H382" s="241" t="str">
        <f>IF(CONCATENATE(A382,B382)="",IF(CONCATENATE(B382,C382,D382,E382,F382,G382)="","",ws5_EU_ID_MaterialName_blank),IF(ISERROR(MATCH(A382&amp;delimiter&amp;B382,tbWS_4[EU_ID_and_Material_Name],0)),ws5_matching_error_msg,(INDEX(tbWS_4[MaterialUsage],MATCH(A382&amp;delimiter&amp;B382,tbWS_4[EU_ID_and_Material_Name],0))-INDEX(tbWS_4[MaterialWaste],MATCH(A382&amp;delimiter&amp;B382,tbWS_4[EU_ID_and_Material_Name],0)))*$F382*(1-$E382)))</f>
        <v/>
      </c>
      <c r="I382" s="11" t="str">
        <f t="shared" si="11"/>
        <v/>
      </c>
      <c r="J382" s="159" t="str">
        <f>IF(C382="","",IF(ISNA(VLOOKUP(I382,$I$9:I381,1,FALSE)),MAX($J$9:J381)+1,0))</f>
        <v/>
      </c>
      <c r="K382" s="250">
        <f>_xlfn.XLOOKUP(C382,'DEQ TAC List'!$B$3:$B$609,'DEQ TAC List'!$I$3:$I$609,"")</f>
        <v>0</v>
      </c>
      <c r="L382" s="15"/>
    </row>
    <row r="383" spans="1:12" x14ac:dyDescent="0.25">
      <c r="A383" s="60"/>
      <c r="B383" s="66"/>
      <c r="C383" s="75"/>
      <c r="D383" s="66" t="str">
        <f t="shared" si="10"/>
        <v/>
      </c>
      <c r="E383" s="80"/>
      <c r="F383" s="64"/>
      <c r="G383" s="43"/>
      <c r="H383" s="241" t="str">
        <f>IF(CONCATENATE(A383,B383)="",IF(CONCATENATE(B383,C383,D383,E383,F383,G383)="","",ws5_EU_ID_MaterialName_blank),IF(ISERROR(MATCH(A383&amp;delimiter&amp;B383,tbWS_4[EU_ID_and_Material_Name],0)),ws5_matching_error_msg,(INDEX(tbWS_4[MaterialUsage],MATCH(A383&amp;delimiter&amp;B383,tbWS_4[EU_ID_and_Material_Name],0))-INDEX(tbWS_4[MaterialWaste],MATCH(A383&amp;delimiter&amp;B383,tbWS_4[EU_ID_and_Material_Name],0)))*$F383*(1-$E383)))</f>
        <v/>
      </c>
      <c r="I383" s="11" t="str">
        <f t="shared" si="11"/>
        <v/>
      </c>
      <c r="J383" s="159" t="str">
        <f>IF(C383="","",IF(ISNA(VLOOKUP(I383,$I$9:I382,1,FALSE)),MAX($J$9:J382)+1,0))</f>
        <v/>
      </c>
      <c r="K383" s="250">
        <f>_xlfn.XLOOKUP(C383,'DEQ TAC List'!$B$3:$B$609,'DEQ TAC List'!$I$3:$I$609,"")</f>
        <v>0</v>
      </c>
      <c r="L383" s="15"/>
    </row>
    <row r="384" spans="1:12" x14ac:dyDescent="0.25">
      <c r="A384" s="60"/>
      <c r="B384" s="66"/>
      <c r="C384" s="75"/>
      <c r="D384" s="66" t="str">
        <f t="shared" si="10"/>
        <v/>
      </c>
      <c r="E384" s="80"/>
      <c r="F384" s="64"/>
      <c r="G384" s="43"/>
      <c r="H384" s="241" t="str">
        <f>IF(CONCATENATE(A384,B384)="",IF(CONCATENATE(B384,C384,D384,E384,F384,G384)="","",ws5_EU_ID_MaterialName_blank),IF(ISERROR(MATCH(A384&amp;delimiter&amp;B384,tbWS_4[EU_ID_and_Material_Name],0)),ws5_matching_error_msg,(INDEX(tbWS_4[MaterialUsage],MATCH(A384&amp;delimiter&amp;B384,tbWS_4[EU_ID_and_Material_Name],0))-INDEX(tbWS_4[MaterialWaste],MATCH(A384&amp;delimiter&amp;B384,tbWS_4[EU_ID_and_Material_Name],0)))*$F384*(1-$E384)))</f>
        <v/>
      </c>
      <c r="I384" s="11" t="str">
        <f t="shared" si="11"/>
        <v/>
      </c>
      <c r="J384" s="159" t="str">
        <f>IF(C384="","",IF(ISNA(VLOOKUP(I384,$I$9:I383,1,FALSE)),MAX($J$9:J383)+1,0))</f>
        <v/>
      </c>
      <c r="K384" s="250">
        <f>_xlfn.XLOOKUP(C384,'DEQ TAC List'!$B$3:$B$609,'DEQ TAC List'!$I$3:$I$609,"")</f>
        <v>0</v>
      </c>
      <c r="L384" s="15"/>
    </row>
    <row r="385" spans="1:12" x14ac:dyDescent="0.25">
      <c r="A385" s="60"/>
      <c r="B385" s="66"/>
      <c r="C385" s="75"/>
      <c r="D385" s="66" t="str">
        <f t="shared" si="10"/>
        <v/>
      </c>
      <c r="E385" s="80"/>
      <c r="F385" s="64"/>
      <c r="G385" s="43"/>
      <c r="H385" s="241" t="str">
        <f>IF(CONCATENATE(A385,B385)="",IF(CONCATENATE(B385,C385,D385,E385,F385,G385)="","",ws5_EU_ID_MaterialName_blank),IF(ISERROR(MATCH(A385&amp;delimiter&amp;B385,tbWS_4[EU_ID_and_Material_Name],0)),ws5_matching_error_msg,(INDEX(tbWS_4[MaterialUsage],MATCH(A385&amp;delimiter&amp;B385,tbWS_4[EU_ID_and_Material_Name],0))-INDEX(tbWS_4[MaterialWaste],MATCH(A385&amp;delimiter&amp;B385,tbWS_4[EU_ID_and_Material_Name],0)))*$F385*(1-$E385)))</f>
        <v/>
      </c>
      <c r="I385" s="11" t="str">
        <f t="shared" si="11"/>
        <v/>
      </c>
      <c r="J385" s="159" t="str">
        <f>IF(C385="","",IF(ISNA(VLOOKUP(I385,$I$9:I384,1,FALSE)),MAX($J$9:J384)+1,0))</f>
        <v/>
      </c>
      <c r="K385" s="250">
        <f>_xlfn.XLOOKUP(C385,'DEQ TAC List'!$B$3:$B$609,'DEQ TAC List'!$I$3:$I$609,"")</f>
        <v>0</v>
      </c>
      <c r="L385" s="15"/>
    </row>
    <row r="386" spans="1:12" x14ac:dyDescent="0.25">
      <c r="A386" s="60"/>
      <c r="B386" s="66"/>
      <c r="C386" s="75"/>
      <c r="D386" s="66" t="str">
        <f t="shared" si="10"/>
        <v/>
      </c>
      <c r="E386" s="80"/>
      <c r="F386" s="64"/>
      <c r="G386" s="43"/>
      <c r="H386" s="241" t="str">
        <f>IF(CONCATENATE(A386,B386)="",IF(CONCATENATE(B386,C386,D386,E386,F386,G386)="","",ws5_EU_ID_MaterialName_blank),IF(ISERROR(MATCH(A386&amp;delimiter&amp;B386,tbWS_4[EU_ID_and_Material_Name],0)),ws5_matching_error_msg,(INDEX(tbWS_4[MaterialUsage],MATCH(A386&amp;delimiter&amp;B386,tbWS_4[EU_ID_and_Material_Name],0))-INDEX(tbWS_4[MaterialWaste],MATCH(A386&amp;delimiter&amp;B386,tbWS_4[EU_ID_and_Material_Name],0)))*$F386*(1-$E386)))</f>
        <v/>
      </c>
      <c r="I386" s="11" t="str">
        <f t="shared" si="11"/>
        <v/>
      </c>
      <c r="J386" s="159" t="str">
        <f>IF(C386="","",IF(ISNA(VLOOKUP(I386,$I$9:I385,1,FALSE)),MAX($J$9:J385)+1,0))</f>
        <v/>
      </c>
      <c r="K386" s="250">
        <f>_xlfn.XLOOKUP(C386,'DEQ TAC List'!$B$3:$B$609,'DEQ TAC List'!$I$3:$I$609,"")</f>
        <v>0</v>
      </c>
      <c r="L386" s="15"/>
    </row>
    <row r="387" spans="1:12" x14ac:dyDescent="0.25">
      <c r="A387" s="60"/>
      <c r="B387" s="66"/>
      <c r="C387" s="75"/>
      <c r="D387" s="66" t="str">
        <f t="shared" si="10"/>
        <v/>
      </c>
      <c r="E387" s="80"/>
      <c r="F387" s="64"/>
      <c r="G387" s="43"/>
      <c r="H387" s="241" t="str">
        <f>IF(CONCATENATE(A387,B387)="",IF(CONCATENATE(B387,C387,D387,E387,F387,G387)="","",ws5_EU_ID_MaterialName_blank),IF(ISERROR(MATCH(A387&amp;delimiter&amp;B387,tbWS_4[EU_ID_and_Material_Name],0)),ws5_matching_error_msg,(INDEX(tbWS_4[MaterialUsage],MATCH(A387&amp;delimiter&amp;B387,tbWS_4[EU_ID_and_Material_Name],0))-INDEX(tbWS_4[MaterialWaste],MATCH(A387&amp;delimiter&amp;B387,tbWS_4[EU_ID_and_Material_Name],0)))*$F387*(1-$E387)))</f>
        <v/>
      </c>
      <c r="I387" s="11" t="str">
        <f t="shared" si="11"/>
        <v/>
      </c>
      <c r="J387" s="159" t="str">
        <f>IF(C387="","",IF(ISNA(VLOOKUP(I387,$I$9:I386,1,FALSE)),MAX($J$9:J386)+1,0))</f>
        <v/>
      </c>
      <c r="K387" s="250">
        <f>_xlfn.XLOOKUP(C387,'DEQ TAC List'!$B$3:$B$609,'DEQ TAC List'!$I$3:$I$609,"")</f>
        <v>0</v>
      </c>
      <c r="L387" s="15"/>
    </row>
    <row r="388" spans="1:12" x14ac:dyDescent="0.25">
      <c r="A388" s="60"/>
      <c r="B388" s="66"/>
      <c r="C388" s="75"/>
      <c r="D388" s="66" t="str">
        <f t="shared" si="10"/>
        <v/>
      </c>
      <c r="E388" s="80"/>
      <c r="F388" s="64"/>
      <c r="G388" s="43"/>
      <c r="H388" s="241" t="str">
        <f>IF(CONCATENATE(A388,B388)="",IF(CONCATENATE(B388,C388,D388,E388,F388,G388)="","",ws5_EU_ID_MaterialName_blank),IF(ISERROR(MATCH(A388&amp;delimiter&amp;B388,tbWS_4[EU_ID_and_Material_Name],0)),ws5_matching_error_msg,(INDEX(tbWS_4[MaterialUsage],MATCH(A388&amp;delimiter&amp;B388,tbWS_4[EU_ID_and_Material_Name],0))-INDEX(tbWS_4[MaterialWaste],MATCH(A388&amp;delimiter&amp;B388,tbWS_4[EU_ID_and_Material_Name],0)))*$F388*(1-$E388)))</f>
        <v/>
      </c>
      <c r="I388" s="11" t="str">
        <f t="shared" si="11"/>
        <v/>
      </c>
      <c r="J388" s="159" t="str">
        <f>IF(C388="","",IF(ISNA(VLOOKUP(I388,$I$9:I387,1,FALSE)),MAX($J$9:J387)+1,0))</f>
        <v/>
      </c>
      <c r="K388" s="250">
        <f>_xlfn.XLOOKUP(C388,'DEQ TAC List'!$B$3:$B$609,'DEQ TAC List'!$I$3:$I$609,"")</f>
        <v>0</v>
      </c>
      <c r="L388" s="15"/>
    </row>
    <row r="389" spans="1:12" x14ac:dyDescent="0.25">
      <c r="A389" s="60"/>
      <c r="B389" s="66"/>
      <c r="C389" s="75"/>
      <c r="D389" s="66" t="str">
        <f t="shared" si="10"/>
        <v/>
      </c>
      <c r="E389" s="80"/>
      <c r="F389" s="64"/>
      <c r="G389" s="43"/>
      <c r="H389" s="241" t="str">
        <f>IF(CONCATENATE(A389,B389)="",IF(CONCATENATE(B389,C389,D389,E389,F389,G389)="","",ws5_EU_ID_MaterialName_blank),IF(ISERROR(MATCH(A389&amp;delimiter&amp;B389,tbWS_4[EU_ID_and_Material_Name],0)),ws5_matching_error_msg,(INDEX(tbWS_4[MaterialUsage],MATCH(A389&amp;delimiter&amp;B389,tbWS_4[EU_ID_and_Material_Name],0))-INDEX(tbWS_4[MaterialWaste],MATCH(A389&amp;delimiter&amp;B389,tbWS_4[EU_ID_and_Material_Name],0)))*$F389*(1-$E389)))</f>
        <v/>
      </c>
      <c r="I389" s="11" t="str">
        <f t="shared" si="11"/>
        <v/>
      </c>
      <c r="J389" s="159" t="str">
        <f>IF(C389="","",IF(ISNA(VLOOKUP(I389,$I$9:I388,1,FALSE)),MAX($J$9:J388)+1,0))</f>
        <v/>
      </c>
      <c r="K389" s="250">
        <f>_xlfn.XLOOKUP(C389,'DEQ TAC List'!$B$3:$B$609,'DEQ TAC List'!$I$3:$I$609,"")</f>
        <v>0</v>
      </c>
      <c r="L389" s="15"/>
    </row>
    <row r="390" spans="1:12" x14ac:dyDescent="0.25">
      <c r="A390" s="60"/>
      <c r="B390" s="66"/>
      <c r="C390" s="75"/>
      <c r="D390" s="66" t="str">
        <f t="shared" si="10"/>
        <v/>
      </c>
      <c r="E390" s="80"/>
      <c r="F390" s="64"/>
      <c r="G390" s="43"/>
      <c r="H390" s="241" t="str">
        <f>IF(CONCATENATE(A390,B390)="",IF(CONCATENATE(B390,C390,D390,E390,F390,G390)="","",ws5_EU_ID_MaterialName_blank),IF(ISERROR(MATCH(A390&amp;delimiter&amp;B390,tbWS_4[EU_ID_and_Material_Name],0)),ws5_matching_error_msg,(INDEX(tbWS_4[MaterialUsage],MATCH(A390&amp;delimiter&amp;B390,tbWS_4[EU_ID_and_Material_Name],0))-INDEX(tbWS_4[MaterialWaste],MATCH(A390&amp;delimiter&amp;B390,tbWS_4[EU_ID_and_Material_Name],0)))*$F390*(1-$E390)))</f>
        <v/>
      </c>
      <c r="I390" s="11" t="str">
        <f t="shared" si="11"/>
        <v/>
      </c>
      <c r="J390" s="159" t="str">
        <f>IF(C390="","",IF(ISNA(VLOOKUP(I390,$I$9:I389,1,FALSE)),MAX($J$9:J389)+1,0))</f>
        <v/>
      </c>
      <c r="K390" s="250">
        <f>_xlfn.XLOOKUP(C390,'DEQ TAC List'!$B$3:$B$609,'DEQ TAC List'!$I$3:$I$609,"")</f>
        <v>0</v>
      </c>
      <c r="L390" s="15"/>
    </row>
    <row r="391" spans="1:12" x14ac:dyDescent="0.25">
      <c r="A391" s="60"/>
      <c r="B391" s="66"/>
      <c r="C391" s="75"/>
      <c r="D391" s="66" t="str">
        <f t="shared" si="10"/>
        <v/>
      </c>
      <c r="E391" s="80"/>
      <c r="F391" s="64"/>
      <c r="G391" s="43"/>
      <c r="H391" s="241" t="str">
        <f>IF(CONCATENATE(A391,B391)="",IF(CONCATENATE(B391,C391,D391,E391,F391,G391)="","",ws5_EU_ID_MaterialName_blank),IF(ISERROR(MATCH(A391&amp;delimiter&amp;B391,tbWS_4[EU_ID_and_Material_Name],0)),ws5_matching_error_msg,(INDEX(tbWS_4[MaterialUsage],MATCH(A391&amp;delimiter&amp;B391,tbWS_4[EU_ID_and_Material_Name],0))-INDEX(tbWS_4[MaterialWaste],MATCH(A391&amp;delimiter&amp;B391,tbWS_4[EU_ID_and_Material_Name],0)))*$F391*(1-$E391)))</f>
        <v/>
      </c>
      <c r="I391" s="11" t="str">
        <f t="shared" si="11"/>
        <v/>
      </c>
      <c r="J391" s="159" t="str">
        <f>IF(C391="","",IF(ISNA(VLOOKUP(I391,$I$9:I390,1,FALSE)),MAX($J$9:J390)+1,0))</f>
        <v/>
      </c>
      <c r="K391" s="250">
        <f>_xlfn.XLOOKUP(C391,'DEQ TAC List'!$B$3:$B$609,'DEQ TAC List'!$I$3:$I$609,"")</f>
        <v>0</v>
      </c>
      <c r="L391" s="15"/>
    </row>
    <row r="392" spans="1:12" x14ac:dyDescent="0.25">
      <c r="A392" s="60"/>
      <c r="B392" s="66"/>
      <c r="C392" s="75"/>
      <c r="D392" s="66" t="str">
        <f t="shared" si="10"/>
        <v/>
      </c>
      <c r="E392" s="80"/>
      <c r="F392" s="64"/>
      <c r="G392" s="43"/>
      <c r="H392" s="241" t="str">
        <f>IF(CONCATENATE(A392,B392)="",IF(CONCATENATE(B392,C392,D392,E392,F392,G392)="","",ws5_EU_ID_MaterialName_blank),IF(ISERROR(MATCH(A392&amp;delimiter&amp;B392,tbWS_4[EU_ID_and_Material_Name],0)),ws5_matching_error_msg,(INDEX(tbWS_4[MaterialUsage],MATCH(A392&amp;delimiter&amp;B392,tbWS_4[EU_ID_and_Material_Name],0))-INDEX(tbWS_4[MaterialWaste],MATCH(A392&amp;delimiter&amp;B392,tbWS_4[EU_ID_and_Material_Name],0)))*$F392*(1-$E392)))</f>
        <v/>
      </c>
      <c r="I392" s="11" t="str">
        <f t="shared" si="11"/>
        <v/>
      </c>
      <c r="J392" s="159" t="str">
        <f>IF(C392="","",IF(ISNA(VLOOKUP(I392,$I$9:I391,1,FALSE)),MAX($J$9:J391)+1,0))</f>
        <v/>
      </c>
      <c r="K392" s="250">
        <f>_xlfn.XLOOKUP(C392,'DEQ TAC List'!$B$3:$B$609,'DEQ TAC List'!$I$3:$I$609,"")</f>
        <v>0</v>
      </c>
      <c r="L392" s="15"/>
    </row>
    <row r="393" spans="1:12" x14ac:dyDescent="0.25">
      <c r="A393" s="60"/>
      <c r="B393" s="66"/>
      <c r="C393" s="75"/>
      <c r="D393" s="66" t="str">
        <f t="shared" ref="D393:D456" si="12">IFERROR(INDEX(chemical_names,MATCH(TEXT(C393,"0"),CAS_numbers,0)),"")</f>
        <v/>
      </c>
      <c r="E393" s="80"/>
      <c r="F393" s="64"/>
      <c r="G393" s="43"/>
      <c r="H393" s="241" t="str">
        <f>IF(CONCATENATE(A393,B393)="",IF(CONCATENATE(B393,C393,D393,E393,F393,G393)="","",ws5_EU_ID_MaterialName_blank),IF(ISERROR(MATCH(A393&amp;delimiter&amp;B393,tbWS_4[EU_ID_and_Material_Name],0)),ws5_matching_error_msg,(INDEX(tbWS_4[MaterialUsage],MATCH(A393&amp;delimiter&amp;B393,tbWS_4[EU_ID_and_Material_Name],0))-INDEX(tbWS_4[MaterialWaste],MATCH(A393&amp;delimiter&amp;B393,tbWS_4[EU_ID_and_Material_Name],0)))*$F393*(1-$E393)))</f>
        <v/>
      </c>
      <c r="I393" s="11" t="str">
        <f t="shared" ref="I393:I456" si="13">IF(AND(C393="",D393=""),"",IFERROR(IF(OR(C393="",C393="No CAS"),INDEX(sequence_IDs,MATCH(D393,chemical_names,0)),INDEX(sequence_IDs,MATCH(C393,CAS_numbers,0))),"?"))</f>
        <v/>
      </c>
      <c r="J393" s="159" t="str">
        <f>IF(C393="","",IF(ISNA(VLOOKUP(I393,$I$9:I392,1,FALSE)),MAX($J$9:J392)+1,0))</f>
        <v/>
      </c>
      <c r="K393" s="250">
        <f>_xlfn.XLOOKUP(C393,'DEQ TAC List'!$B$3:$B$609,'DEQ TAC List'!$I$3:$I$609,"")</f>
        <v>0</v>
      </c>
      <c r="L393" s="15"/>
    </row>
    <row r="394" spans="1:12" x14ac:dyDescent="0.25">
      <c r="A394" s="60"/>
      <c r="B394" s="66"/>
      <c r="C394" s="75"/>
      <c r="D394" s="66" t="str">
        <f t="shared" si="12"/>
        <v/>
      </c>
      <c r="E394" s="80"/>
      <c r="F394" s="64"/>
      <c r="G394" s="43"/>
      <c r="H394" s="241" t="str">
        <f>IF(CONCATENATE(A394,B394)="",IF(CONCATENATE(B394,C394,D394,E394,F394,G394)="","",ws5_EU_ID_MaterialName_blank),IF(ISERROR(MATCH(A394&amp;delimiter&amp;B394,tbWS_4[EU_ID_and_Material_Name],0)),ws5_matching_error_msg,(INDEX(tbWS_4[MaterialUsage],MATCH(A394&amp;delimiter&amp;B394,tbWS_4[EU_ID_and_Material_Name],0))-INDEX(tbWS_4[MaterialWaste],MATCH(A394&amp;delimiter&amp;B394,tbWS_4[EU_ID_and_Material_Name],0)))*$F394*(1-$E394)))</f>
        <v/>
      </c>
      <c r="I394" s="11" t="str">
        <f t="shared" si="13"/>
        <v/>
      </c>
      <c r="J394" s="159" t="str">
        <f>IF(C394="","",IF(ISNA(VLOOKUP(I394,$I$9:I393,1,FALSE)),MAX($J$9:J393)+1,0))</f>
        <v/>
      </c>
      <c r="K394" s="250">
        <f>_xlfn.XLOOKUP(C394,'DEQ TAC List'!$B$3:$B$609,'DEQ TAC List'!$I$3:$I$609,"")</f>
        <v>0</v>
      </c>
      <c r="L394" s="15"/>
    </row>
    <row r="395" spans="1:12" x14ac:dyDescent="0.25">
      <c r="A395" s="60"/>
      <c r="B395" s="66"/>
      <c r="C395" s="75"/>
      <c r="D395" s="66" t="str">
        <f t="shared" si="12"/>
        <v/>
      </c>
      <c r="E395" s="80"/>
      <c r="F395" s="64"/>
      <c r="G395" s="43"/>
      <c r="H395" s="241" t="str">
        <f>IF(CONCATENATE(A395,B395)="",IF(CONCATENATE(B395,C395,D395,E395,F395,G395)="","",ws5_EU_ID_MaterialName_blank),IF(ISERROR(MATCH(A395&amp;delimiter&amp;B395,tbWS_4[EU_ID_and_Material_Name],0)),ws5_matching_error_msg,(INDEX(tbWS_4[MaterialUsage],MATCH(A395&amp;delimiter&amp;B395,tbWS_4[EU_ID_and_Material_Name],0))-INDEX(tbWS_4[MaterialWaste],MATCH(A395&amp;delimiter&amp;B395,tbWS_4[EU_ID_and_Material_Name],0)))*$F395*(1-$E395)))</f>
        <v/>
      </c>
      <c r="I395" s="11" t="str">
        <f t="shared" si="13"/>
        <v/>
      </c>
      <c r="J395" s="159" t="str">
        <f>IF(C395="","",IF(ISNA(VLOOKUP(I395,$I$9:I394,1,FALSE)),MAX($J$9:J394)+1,0))</f>
        <v/>
      </c>
      <c r="K395" s="250">
        <f>_xlfn.XLOOKUP(C395,'DEQ TAC List'!$B$3:$B$609,'DEQ TAC List'!$I$3:$I$609,"")</f>
        <v>0</v>
      </c>
      <c r="L395" s="15"/>
    </row>
    <row r="396" spans="1:12" x14ac:dyDescent="0.25">
      <c r="A396" s="60"/>
      <c r="B396" s="66"/>
      <c r="C396" s="75"/>
      <c r="D396" s="66" t="str">
        <f t="shared" si="12"/>
        <v/>
      </c>
      <c r="E396" s="80"/>
      <c r="F396" s="64"/>
      <c r="G396" s="43"/>
      <c r="H396" s="241" t="str">
        <f>IF(CONCATENATE(A396,B396)="",IF(CONCATENATE(B396,C396,D396,E396,F396,G396)="","",ws5_EU_ID_MaterialName_blank),IF(ISERROR(MATCH(A396&amp;delimiter&amp;B396,tbWS_4[EU_ID_and_Material_Name],0)),ws5_matching_error_msg,(INDEX(tbWS_4[MaterialUsage],MATCH(A396&amp;delimiter&amp;B396,tbWS_4[EU_ID_and_Material_Name],0))-INDEX(tbWS_4[MaterialWaste],MATCH(A396&amp;delimiter&amp;B396,tbWS_4[EU_ID_and_Material_Name],0)))*$F396*(1-$E396)))</f>
        <v/>
      </c>
      <c r="I396" s="11" t="str">
        <f t="shared" si="13"/>
        <v/>
      </c>
      <c r="J396" s="159" t="str">
        <f>IF(C396="","",IF(ISNA(VLOOKUP(I396,$I$9:I395,1,FALSE)),MAX($J$9:J395)+1,0))</f>
        <v/>
      </c>
      <c r="K396" s="250">
        <f>_xlfn.XLOOKUP(C396,'DEQ TAC List'!$B$3:$B$609,'DEQ TAC List'!$I$3:$I$609,"")</f>
        <v>0</v>
      </c>
      <c r="L396" s="15"/>
    </row>
    <row r="397" spans="1:12" x14ac:dyDescent="0.25">
      <c r="A397" s="60"/>
      <c r="B397" s="66"/>
      <c r="C397" s="75"/>
      <c r="D397" s="66" t="str">
        <f t="shared" si="12"/>
        <v/>
      </c>
      <c r="E397" s="80"/>
      <c r="F397" s="64"/>
      <c r="G397" s="43"/>
      <c r="H397" s="241" t="str">
        <f>IF(CONCATENATE(A397,B397)="",IF(CONCATENATE(B397,C397,D397,E397,F397,G397)="","",ws5_EU_ID_MaterialName_blank),IF(ISERROR(MATCH(A397&amp;delimiter&amp;B397,tbWS_4[EU_ID_and_Material_Name],0)),ws5_matching_error_msg,(INDEX(tbWS_4[MaterialUsage],MATCH(A397&amp;delimiter&amp;B397,tbWS_4[EU_ID_and_Material_Name],0))-INDEX(tbWS_4[MaterialWaste],MATCH(A397&amp;delimiter&amp;B397,tbWS_4[EU_ID_and_Material_Name],0)))*$F397*(1-$E397)))</f>
        <v/>
      </c>
      <c r="I397" s="11" t="str">
        <f t="shared" si="13"/>
        <v/>
      </c>
      <c r="J397" s="159" t="str">
        <f>IF(C397="","",IF(ISNA(VLOOKUP(I397,$I$9:I396,1,FALSE)),MAX($J$9:J396)+1,0))</f>
        <v/>
      </c>
      <c r="K397" s="250">
        <f>_xlfn.XLOOKUP(C397,'DEQ TAC List'!$B$3:$B$609,'DEQ TAC List'!$I$3:$I$609,"")</f>
        <v>0</v>
      </c>
      <c r="L397" s="15"/>
    </row>
    <row r="398" spans="1:12" x14ac:dyDescent="0.25">
      <c r="A398" s="60"/>
      <c r="B398" s="66"/>
      <c r="C398" s="75"/>
      <c r="D398" s="66" t="str">
        <f t="shared" si="12"/>
        <v/>
      </c>
      <c r="E398" s="80"/>
      <c r="F398" s="64"/>
      <c r="G398" s="43"/>
      <c r="H398" s="241" t="str">
        <f>IF(CONCATENATE(A398,B398)="",IF(CONCATENATE(B398,C398,D398,E398,F398,G398)="","",ws5_EU_ID_MaterialName_blank),IF(ISERROR(MATCH(A398&amp;delimiter&amp;B398,tbWS_4[EU_ID_and_Material_Name],0)),ws5_matching_error_msg,(INDEX(tbWS_4[MaterialUsage],MATCH(A398&amp;delimiter&amp;B398,tbWS_4[EU_ID_and_Material_Name],0))-INDEX(tbWS_4[MaterialWaste],MATCH(A398&amp;delimiter&amp;B398,tbWS_4[EU_ID_and_Material_Name],0)))*$F398*(1-$E398)))</f>
        <v/>
      </c>
      <c r="I398" s="11" t="str">
        <f t="shared" si="13"/>
        <v/>
      </c>
      <c r="J398" s="159" t="str">
        <f>IF(C398="","",IF(ISNA(VLOOKUP(I398,$I$9:I397,1,FALSE)),MAX($J$9:J397)+1,0))</f>
        <v/>
      </c>
      <c r="K398" s="250">
        <f>_xlfn.XLOOKUP(C398,'DEQ TAC List'!$B$3:$B$609,'DEQ TAC List'!$I$3:$I$609,"")</f>
        <v>0</v>
      </c>
      <c r="L398" s="15"/>
    </row>
    <row r="399" spans="1:12" x14ac:dyDescent="0.25">
      <c r="A399" s="60"/>
      <c r="B399" s="66"/>
      <c r="C399" s="75"/>
      <c r="D399" s="66" t="str">
        <f t="shared" si="12"/>
        <v/>
      </c>
      <c r="E399" s="80"/>
      <c r="F399" s="64"/>
      <c r="G399" s="43"/>
      <c r="H399" s="241" t="str">
        <f>IF(CONCATENATE(A399,B399)="",IF(CONCATENATE(B399,C399,D399,E399,F399,G399)="","",ws5_EU_ID_MaterialName_blank),IF(ISERROR(MATCH(A399&amp;delimiter&amp;B399,tbWS_4[EU_ID_and_Material_Name],0)),ws5_matching_error_msg,(INDEX(tbWS_4[MaterialUsage],MATCH(A399&amp;delimiter&amp;B399,tbWS_4[EU_ID_and_Material_Name],0))-INDEX(tbWS_4[MaterialWaste],MATCH(A399&amp;delimiter&amp;B399,tbWS_4[EU_ID_and_Material_Name],0)))*$F399*(1-$E399)))</f>
        <v/>
      </c>
      <c r="I399" s="11" t="str">
        <f t="shared" si="13"/>
        <v/>
      </c>
      <c r="J399" s="159" t="str">
        <f>IF(C399="","",IF(ISNA(VLOOKUP(I399,$I$9:I398,1,FALSE)),MAX($J$9:J398)+1,0))</f>
        <v/>
      </c>
      <c r="K399" s="250">
        <f>_xlfn.XLOOKUP(C399,'DEQ TAC List'!$B$3:$B$609,'DEQ TAC List'!$I$3:$I$609,"")</f>
        <v>0</v>
      </c>
      <c r="L399" s="15"/>
    </row>
    <row r="400" spans="1:12" x14ac:dyDescent="0.25">
      <c r="A400" s="60"/>
      <c r="B400" s="66"/>
      <c r="C400" s="75"/>
      <c r="D400" s="66" t="str">
        <f t="shared" si="12"/>
        <v/>
      </c>
      <c r="E400" s="80"/>
      <c r="F400" s="64"/>
      <c r="G400" s="43"/>
      <c r="H400" s="241" t="str">
        <f>IF(CONCATENATE(A400,B400)="",IF(CONCATENATE(B400,C400,D400,E400,F400,G400)="","",ws5_EU_ID_MaterialName_blank),IF(ISERROR(MATCH(A400&amp;delimiter&amp;B400,tbWS_4[EU_ID_and_Material_Name],0)),ws5_matching_error_msg,(INDEX(tbWS_4[MaterialUsage],MATCH(A400&amp;delimiter&amp;B400,tbWS_4[EU_ID_and_Material_Name],0))-INDEX(tbWS_4[MaterialWaste],MATCH(A400&amp;delimiter&amp;B400,tbWS_4[EU_ID_and_Material_Name],0)))*$F400*(1-$E400)))</f>
        <v/>
      </c>
      <c r="I400" s="11" t="str">
        <f t="shared" si="13"/>
        <v/>
      </c>
      <c r="J400" s="159" t="str">
        <f>IF(C400="","",IF(ISNA(VLOOKUP(I400,$I$9:I399,1,FALSE)),MAX($J$9:J399)+1,0))</f>
        <v/>
      </c>
      <c r="K400" s="250">
        <f>_xlfn.XLOOKUP(C400,'DEQ TAC List'!$B$3:$B$609,'DEQ TAC List'!$I$3:$I$609,"")</f>
        <v>0</v>
      </c>
      <c r="L400" s="15"/>
    </row>
    <row r="401" spans="1:12" x14ac:dyDescent="0.25">
      <c r="A401" s="60"/>
      <c r="B401" s="66"/>
      <c r="C401" s="75"/>
      <c r="D401" s="66" t="str">
        <f t="shared" si="12"/>
        <v/>
      </c>
      <c r="E401" s="80"/>
      <c r="F401" s="64"/>
      <c r="G401" s="43"/>
      <c r="H401" s="241" t="str">
        <f>IF(CONCATENATE(A401,B401)="",IF(CONCATENATE(B401,C401,D401,E401,F401,G401)="","",ws5_EU_ID_MaterialName_blank),IF(ISERROR(MATCH(A401&amp;delimiter&amp;B401,tbWS_4[EU_ID_and_Material_Name],0)),ws5_matching_error_msg,(INDEX(tbWS_4[MaterialUsage],MATCH(A401&amp;delimiter&amp;B401,tbWS_4[EU_ID_and_Material_Name],0))-INDEX(tbWS_4[MaterialWaste],MATCH(A401&amp;delimiter&amp;B401,tbWS_4[EU_ID_and_Material_Name],0)))*$F401*(1-$E401)))</f>
        <v/>
      </c>
      <c r="I401" s="11" t="str">
        <f t="shared" si="13"/>
        <v/>
      </c>
      <c r="J401" s="159" t="str">
        <f>IF(C401="","",IF(ISNA(VLOOKUP(I401,$I$9:I400,1,FALSE)),MAX($J$9:J400)+1,0))</f>
        <v/>
      </c>
      <c r="K401" s="250">
        <f>_xlfn.XLOOKUP(C401,'DEQ TAC List'!$B$3:$B$609,'DEQ TAC List'!$I$3:$I$609,"")</f>
        <v>0</v>
      </c>
      <c r="L401" s="15"/>
    </row>
    <row r="402" spans="1:12" x14ac:dyDescent="0.25">
      <c r="A402" s="60"/>
      <c r="B402" s="66"/>
      <c r="C402" s="75"/>
      <c r="D402" s="66" t="str">
        <f t="shared" si="12"/>
        <v/>
      </c>
      <c r="E402" s="80"/>
      <c r="F402" s="64"/>
      <c r="G402" s="43"/>
      <c r="H402" s="241" t="str">
        <f>IF(CONCATENATE(A402,B402)="",IF(CONCATENATE(B402,C402,D402,E402,F402,G402)="","",ws5_EU_ID_MaterialName_blank),IF(ISERROR(MATCH(A402&amp;delimiter&amp;B402,tbWS_4[EU_ID_and_Material_Name],0)),ws5_matching_error_msg,(INDEX(tbWS_4[MaterialUsage],MATCH(A402&amp;delimiter&amp;B402,tbWS_4[EU_ID_and_Material_Name],0))-INDEX(tbWS_4[MaterialWaste],MATCH(A402&amp;delimiter&amp;B402,tbWS_4[EU_ID_and_Material_Name],0)))*$F402*(1-$E402)))</f>
        <v/>
      </c>
      <c r="I402" s="11" t="str">
        <f t="shared" si="13"/>
        <v/>
      </c>
      <c r="J402" s="159" t="str">
        <f>IF(C402="","",IF(ISNA(VLOOKUP(I402,$I$9:I401,1,FALSE)),MAX($J$9:J401)+1,0))</f>
        <v/>
      </c>
      <c r="K402" s="250">
        <f>_xlfn.XLOOKUP(C402,'DEQ TAC List'!$B$3:$B$609,'DEQ TAC List'!$I$3:$I$609,"")</f>
        <v>0</v>
      </c>
      <c r="L402" s="15"/>
    </row>
    <row r="403" spans="1:12" x14ac:dyDescent="0.25">
      <c r="A403" s="60"/>
      <c r="B403" s="66"/>
      <c r="C403" s="75"/>
      <c r="D403" s="66" t="str">
        <f t="shared" si="12"/>
        <v/>
      </c>
      <c r="E403" s="80"/>
      <c r="F403" s="64"/>
      <c r="G403" s="43"/>
      <c r="H403" s="241" t="str">
        <f>IF(CONCATENATE(A403,B403)="",IF(CONCATENATE(B403,C403,D403,E403,F403,G403)="","",ws5_EU_ID_MaterialName_blank),IF(ISERROR(MATCH(A403&amp;delimiter&amp;B403,tbWS_4[EU_ID_and_Material_Name],0)),ws5_matching_error_msg,(INDEX(tbWS_4[MaterialUsage],MATCH(A403&amp;delimiter&amp;B403,tbWS_4[EU_ID_and_Material_Name],0))-INDEX(tbWS_4[MaterialWaste],MATCH(A403&amp;delimiter&amp;B403,tbWS_4[EU_ID_and_Material_Name],0)))*$F403*(1-$E403)))</f>
        <v/>
      </c>
      <c r="I403" s="11" t="str">
        <f t="shared" si="13"/>
        <v/>
      </c>
      <c r="J403" s="159" t="str">
        <f>IF(C403="","",IF(ISNA(VLOOKUP(I403,$I$9:I402,1,FALSE)),MAX($J$9:J402)+1,0))</f>
        <v/>
      </c>
      <c r="K403" s="250">
        <f>_xlfn.XLOOKUP(C403,'DEQ TAC List'!$B$3:$B$609,'DEQ TAC List'!$I$3:$I$609,"")</f>
        <v>0</v>
      </c>
      <c r="L403" s="15"/>
    </row>
    <row r="404" spans="1:12" x14ac:dyDescent="0.25">
      <c r="A404" s="60"/>
      <c r="B404" s="66"/>
      <c r="C404" s="75"/>
      <c r="D404" s="66" t="str">
        <f t="shared" si="12"/>
        <v/>
      </c>
      <c r="E404" s="80"/>
      <c r="F404" s="64"/>
      <c r="G404" s="43"/>
      <c r="H404" s="241" t="str">
        <f>IF(CONCATENATE(A404,B404)="",IF(CONCATENATE(B404,C404,D404,E404,F404,G404)="","",ws5_EU_ID_MaterialName_blank),IF(ISERROR(MATCH(A404&amp;delimiter&amp;B404,tbWS_4[EU_ID_and_Material_Name],0)),ws5_matching_error_msg,(INDEX(tbWS_4[MaterialUsage],MATCH(A404&amp;delimiter&amp;B404,tbWS_4[EU_ID_and_Material_Name],0))-INDEX(tbWS_4[MaterialWaste],MATCH(A404&amp;delimiter&amp;B404,tbWS_4[EU_ID_and_Material_Name],0)))*$F404*(1-$E404)))</f>
        <v/>
      </c>
      <c r="I404" s="11" t="str">
        <f t="shared" si="13"/>
        <v/>
      </c>
      <c r="J404" s="159" t="str">
        <f>IF(C404="","",IF(ISNA(VLOOKUP(I404,$I$9:I403,1,FALSE)),MAX($J$9:J403)+1,0))</f>
        <v/>
      </c>
      <c r="K404" s="250">
        <f>_xlfn.XLOOKUP(C404,'DEQ TAC List'!$B$3:$B$609,'DEQ TAC List'!$I$3:$I$609,"")</f>
        <v>0</v>
      </c>
      <c r="L404" s="15"/>
    </row>
    <row r="405" spans="1:12" x14ac:dyDescent="0.25">
      <c r="A405" s="60"/>
      <c r="B405" s="66"/>
      <c r="C405" s="75"/>
      <c r="D405" s="66" t="str">
        <f t="shared" si="12"/>
        <v/>
      </c>
      <c r="E405" s="80"/>
      <c r="F405" s="64"/>
      <c r="G405" s="43"/>
      <c r="H405" s="241" t="str">
        <f>IF(CONCATENATE(A405,B405)="",IF(CONCATENATE(B405,C405,D405,E405,F405,G405)="","",ws5_EU_ID_MaterialName_blank),IF(ISERROR(MATCH(A405&amp;delimiter&amp;B405,tbWS_4[EU_ID_and_Material_Name],0)),ws5_matching_error_msg,(INDEX(tbWS_4[MaterialUsage],MATCH(A405&amp;delimiter&amp;B405,tbWS_4[EU_ID_and_Material_Name],0))-INDEX(tbWS_4[MaterialWaste],MATCH(A405&amp;delimiter&amp;B405,tbWS_4[EU_ID_and_Material_Name],0)))*$F405*(1-$E405)))</f>
        <v/>
      </c>
      <c r="I405" s="11" t="str">
        <f t="shared" si="13"/>
        <v/>
      </c>
      <c r="J405" s="159" t="str">
        <f>IF(C405="","",IF(ISNA(VLOOKUP(I405,$I$9:I404,1,FALSE)),MAX($J$9:J404)+1,0))</f>
        <v/>
      </c>
      <c r="K405" s="250">
        <f>_xlfn.XLOOKUP(C405,'DEQ TAC List'!$B$3:$B$609,'DEQ TAC List'!$I$3:$I$609,"")</f>
        <v>0</v>
      </c>
      <c r="L405" s="15"/>
    </row>
    <row r="406" spans="1:12" x14ac:dyDescent="0.25">
      <c r="A406" s="60"/>
      <c r="B406" s="66"/>
      <c r="C406" s="75"/>
      <c r="D406" s="66" t="str">
        <f t="shared" si="12"/>
        <v/>
      </c>
      <c r="E406" s="80"/>
      <c r="F406" s="64"/>
      <c r="G406" s="43"/>
      <c r="H406" s="241" t="str">
        <f>IF(CONCATENATE(A406,B406)="",IF(CONCATENATE(B406,C406,D406,E406,F406,G406)="","",ws5_EU_ID_MaterialName_blank),IF(ISERROR(MATCH(A406&amp;delimiter&amp;B406,tbWS_4[EU_ID_and_Material_Name],0)),ws5_matching_error_msg,(INDEX(tbWS_4[MaterialUsage],MATCH(A406&amp;delimiter&amp;B406,tbWS_4[EU_ID_and_Material_Name],0))-INDEX(tbWS_4[MaterialWaste],MATCH(A406&amp;delimiter&amp;B406,tbWS_4[EU_ID_and_Material_Name],0)))*$F406*(1-$E406)))</f>
        <v/>
      </c>
      <c r="I406" s="11" t="str">
        <f t="shared" si="13"/>
        <v/>
      </c>
      <c r="J406" s="159" t="str">
        <f>IF(C406="","",IF(ISNA(VLOOKUP(I406,$I$9:I405,1,FALSE)),MAX($J$9:J405)+1,0))</f>
        <v/>
      </c>
      <c r="K406" s="250">
        <f>_xlfn.XLOOKUP(C406,'DEQ TAC List'!$B$3:$B$609,'DEQ TAC List'!$I$3:$I$609,"")</f>
        <v>0</v>
      </c>
      <c r="L406" s="15"/>
    </row>
    <row r="407" spans="1:12" x14ac:dyDescent="0.25">
      <c r="A407" s="60"/>
      <c r="B407" s="66"/>
      <c r="C407" s="75"/>
      <c r="D407" s="66" t="str">
        <f t="shared" si="12"/>
        <v/>
      </c>
      <c r="E407" s="80"/>
      <c r="F407" s="64"/>
      <c r="G407" s="43"/>
      <c r="H407" s="241" t="str">
        <f>IF(CONCATENATE(A407,B407)="",IF(CONCATENATE(B407,C407,D407,E407,F407,G407)="","",ws5_EU_ID_MaterialName_blank),IF(ISERROR(MATCH(A407&amp;delimiter&amp;B407,tbWS_4[EU_ID_and_Material_Name],0)),ws5_matching_error_msg,(INDEX(tbWS_4[MaterialUsage],MATCH(A407&amp;delimiter&amp;B407,tbWS_4[EU_ID_and_Material_Name],0))-INDEX(tbWS_4[MaterialWaste],MATCH(A407&amp;delimiter&amp;B407,tbWS_4[EU_ID_and_Material_Name],0)))*$F407*(1-$E407)))</f>
        <v/>
      </c>
      <c r="I407" s="11" t="str">
        <f t="shared" si="13"/>
        <v/>
      </c>
      <c r="J407" s="159" t="str">
        <f>IF(C407="","",IF(ISNA(VLOOKUP(I407,$I$9:I406,1,FALSE)),MAX($J$9:J406)+1,0))</f>
        <v/>
      </c>
      <c r="K407" s="250">
        <f>_xlfn.XLOOKUP(C407,'DEQ TAC List'!$B$3:$B$609,'DEQ TAC List'!$I$3:$I$609,"")</f>
        <v>0</v>
      </c>
      <c r="L407" s="15"/>
    </row>
    <row r="408" spans="1:12" x14ac:dyDescent="0.25">
      <c r="A408" s="60"/>
      <c r="B408" s="66"/>
      <c r="C408" s="75"/>
      <c r="D408" s="66" t="str">
        <f t="shared" si="12"/>
        <v/>
      </c>
      <c r="E408" s="80"/>
      <c r="F408" s="64"/>
      <c r="G408" s="43"/>
      <c r="H408" s="241" t="str">
        <f>IF(CONCATENATE(A408,B408)="",IF(CONCATENATE(B408,C408,D408,E408,F408,G408)="","",ws5_EU_ID_MaterialName_blank),IF(ISERROR(MATCH(A408&amp;delimiter&amp;B408,tbWS_4[EU_ID_and_Material_Name],0)),ws5_matching_error_msg,(INDEX(tbWS_4[MaterialUsage],MATCH(A408&amp;delimiter&amp;B408,tbWS_4[EU_ID_and_Material_Name],0))-INDEX(tbWS_4[MaterialWaste],MATCH(A408&amp;delimiter&amp;B408,tbWS_4[EU_ID_and_Material_Name],0)))*$F408*(1-$E408)))</f>
        <v/>
      </c>
      <c r="I408" s="11" t="str">
        <f t="shared" si="13"/>
        <v/>
      </c>
      <c r="J408" s="159" t="str">
        <f>IF(C408="","",IF(ISNA(VLOOKUP(I408,$I$9:I407,1,FALSE)),MAX($J$9:J407)+1,0))</f>
        <v/>
      </c>
      <c r="K408" s="250">
        <f>_xlfn.XLOOKUP(C408,'DEQ TAC List'!$B$3:$B$609,'DEQ TAC List'!$I$3:$I$609,"")</f>
        <v>0</v>
      </c>
      <c r="L408" s="15"/>
    </row>
    <row r="409" spans="1:12" x14ac:dyDescent="0.25">
      <c r="A409" s="60"/>
      <c r="B409" s="66"/>
      <c r="C409" s="75"/>
      <c r="D409" s="66" t="str">
        <f t="shared" si="12"/>
        <v/>
      </c>
      <c r="E409" s="80"/>
      <c r="F409" s="64"/>
      <c r="G409" s="43"/>
      <c r="H409" s="241" t="str">
        <f>IF(CONCATENATE(A409,B409)="",IF(CONCATENATE(B409,C409,D409,E409,F409,G409)="","",ws5_EU_ID_MaterialName_blank),IF(ISERROR(MATCH(A409&amp;delimiter&amp;B409,tbWS_4[EU_ID_and_Material_Name],0)),ws5_matching_error_msg,(INDEX(tbWS_4[MaterialUsage],MATCH(A409&amp;delimiter&amp;B409,tbWS_4[EU_ID_and_Material_Name],0))-INDEX(tbWS_4[MaterialWaste],MATCH(A409&amp;delimiter&amp;B409,tbWS_4[EU_ID_and_Material_Name],0)))*$F409*(1-$E409)))</f>
        <v/>
      </c>
      <c r="I409" s="11" t="str">
        <f t="shared" si="13"/>
        <v/>
      </c>
      <c r="J409" s="159" t="str">
        <f>IF(C409="","",IF(ISNA(VLOOKUP(I409,$I$9:I408,1,FALSE)),MAX($J$9:J408)+1,0))</f>
        <v/>
      </c>
      <c r="K409" s="250">
        <f>_xlfn.XLOOKUP(C409,'DEQ TAC List'!$B$3:$B$609,'DEQ TAC List'!$I$3:$I$609,"")</f>
        <v>0</v>
      </c>
      <c r="L409" s="15"/>
    </row>
    <row r="410" spans="1:12" x14ac:dyDescent="0.25">
      <c r="A410" s="60"/>
      <c r="B410" s="66"/>
      <c r="C410" s="75"/>
      <c r="D410" s="66" t="str">
        <f t="shared" si="12"/>
        <v/>
      </c>
      <c r="E410" s="80"/>
      <c r="F410" s="64"/>
      <c r="G410" s="43"/>
      <c r="H410" s="241" t="str">
        <f>IF(CONCATENATE(A410,B410)="",IF(CONCATENATE(B410,C410,D410,E410,F410,G410)="","",ws5_EU_ID_MaterialName_blank),IF(ISERROR(MATCH(A410&amp;delimiter&amp;B410,tbWS_4[EU_ID_and_Material_Name],0)),ws5_matching_error_msg,(INDEX(tbWS_4[MaterialUsage],MATCH(A410&amp;delimiter&amp;B410,tbWS_4[EU_ID_and_Material_Name],0))-INDEX(tbWS_4[MaterialWaste],MATCH(A410&amp;delimiter&amp;B410,tbWS_4[EU_ID_and_Material_Name],0)))*$F410*(1-$E410)))</f>
        <v/>
      </c>
      <c r="I410" s="11" t="str">
        <f t="shared" si="13"/>
        <v/>
      </c>
      <c r="J410" s="159" t="str">
        <f>IF(C410="","",IF(ISNA(VLOOKUP(I410,$I$9:I409,1,FALSE)),MAX($J$9:J409)+1,0))</f>
        <v/>
      </c>
      <c r="K410" s="250">
        <f>_xlfn.XLOOKUP(C410,'DEQ TAC List'!$B$3:$B$609,'DEQ TAC List'!$I$3:$I$609,"")</f>
        <v>0</v>
      </c>
      <c r="L410" s="15"/>
    </row>
    <row r="411" spans="1:12" x14ac:dyDescent="0.25">
      <c r="A411" s="60"/>
      <c r="B411" s="66"/>
      <c r="C411" s="75"/>
      <c r="D411" s="66" t="str">
        <f t="shared" si="12"/>
        <v/>
      </c>
      <c r="E411" s="80"/>
      <c r="F411" s="64"/>
      <c r="G411" s="43"/>
      <c r="H411" s="241" t="str">
        <f>IF(CONCATENATE(A411,B411)="",IF(CONCATENATE(B411,C411,D411,E411,F411,G411)="","",ws5_EU_ID_MaterialName_blank),IF(ISERROR(MATCH(A411&amp;delimiter&amp;B411,tbWS_4[EU_ID_and_Material_Name],0)),ws5_matching_error_msg,(INDEX(tbWS_4[MaterialUsage],MATCH(A411&amp;delimiter&amp;B411,tbWS_4[EU_ID_and_Material_Name],0))-INDEX(tbWS_4[MaterialWaste],MATCH(A411&amp;delimiter&amp;B411,tbWS_4[EU_ID_and_Material_Name],0)))*$F411*(1-$E411)))</f>
        <v/>
      </c>
      <c r="I411" s="11" t="str">
        <f t="shared" si="13"/>
        <v/>
      </c>
      <c r="J411" s="159" t="str">
        <f>IF(C411="","",IF(ISNA(VLOOKUP(I411,$I$9:I410,1,FALSE)),MAX($J$9:J410)+1,0))</f>
        <v/>
      </c>
      <c r="K411" s="250">
        <f>_xlfn.XLOOKUP(C411,'DEQ TAC List'!$B$3:$B$609,'DEQ TAC List'!$I$3:$I$609,"")</f>
        <v>0</v>
      </c>
      <c r="L411" s="15"/>
    </row>
    <row r="412" spans="1:12" x14ac:dyDescent="0.25">
      <c r="A412" s="60"/>
      <c r="B412" s="66"/>
      <c r="C412" s="75"/>
      <c r="D412" s="66" t="str">
        <f t="shared" si="12"/>
        <v/>
      </c>
      <c r="E412" s="80"/>
      <c r="F412" s="64"/>
      <c r="G412" s="43"/>
      <c r="H412" s="241" t="str">
        <f>IF(CONCATENATE(A412,B412)="",IF(CONCATENATE(B412,C412,D412,E412,F412,G412)="","",ws5_EU_ID_MaterialName_blank),IF(ISERROR(MATCH(A412&amp;delimiter&amp;B412,tbWS_4[EU_ID_and_Material_Name],0)),ws5_matching_error_msg,(INDEX(tbWS_4[MaterialUsage],MATCH(A412&amp;delimiter&amp;B412,tbWS_4[EU_ID_and_Material_Name],0))-INDEX(tbWS_4[MaterialWaste],MATCH(A412&amp;delimiter&amp;B412,tbWS_4[EU_ID_and_Material_Name],0)))*$F412*(1-$E412)))</f>
        <v/>
      </c>
      <c r="I412" s="11" t="str">
        <f t="shared" si="13"/>
        <v/>
      </c>
      <c r="J412" s="159" t="str">
        <f>IF(C412="","",IF(ISNA(VLOOKUP(I412,$I$9:I411,1,FALSE)),MAX($J$9:J411)+1,0))</f>
        <v/>
      </c>
      <c r="K412" s="250">
        <f>_xlfn.XLOOKUP(C412,'DEQ TAC List'!$B$3:$B$609,'DEQ TAC List'!$I$3:$I$609,"")</f>
        <v>0</v>
      </c>
      <c r="L412" s="15"/>
    </row>
    <row r="413" spans="1:12" x14ac:dyDescent="0.25">
      <c r="A413" s="60"/>
      <c r="B413" s="66"/>
      <c r="C413" s="75"/>
      <c r="D413" s="66" t="str">
        <f t="shared" si="12"/>
        <v/>
      </c>
      <c r="E413" s="80"/>
      <c r="F413" s="64"/>
      <c r="G413" s="43"/>
      <c r="H413" s="241" t="str">
        <f>IF(CONCATENATE(A413,B413)="",IF(CONCATENATE(B413,C413,D413,E413,F413,G413)="","",ws5_EU_ID_MaterialName_blank),IF(ISERROR(MATCH(A413&amp;delimiter&amp;B413,tbWS_4[EU_ID_and_Material_Name],0)),ws5_matching_error_msg,(INDEX(tbWS_4[MaterialUsage],MATCH(A413&amp;delimiter&amp;B413,tbWS_4[EU_ID_and_Material_Name],0))-INDEX(tbWS_4[MaterialWaste],MATCH(A413&amp;delimiter&amp;B413,tbWS_4[EU_ID_and_Material_Name],0)))*$F413*(1-$E413)))</f>
        <v/>
      </c>
      <c r="I413" s="11" t="str">
        <f t="shared" si="13"/>
        <v/>
      </c>
      <c r="J413" s="159" t="str">
        <f>IF(C413="","",IF(ISNA(VLOOKUP(I413,$I$9:I412,1,FALSE)),MAX($J$9:J412)+1,0))</f>
        <v/>
      </c>
      <c r="K413" s="250">
        <f>_xlfn.XLOOKUP(C413,'DEQ TAC List'!$B$3:$B$609,'DEQ TAC List'!$I$3:$I$609,"")</f>
        <v>0</v>
      </c>
      <c r="L413" s="15"/>
    </row>
    <row r="414" spans="1:12" x14ac:dyDescent="0.25">
      <c r="A414" s="60"/>
      <c r="B414" s="66"/>
      <c r="C414" s="75"/>
      <c r="D414" s="66" t="str">
        <f t="shared" si="12"/>
        <v/>
      </c>
      <c r="E414" s="80"/>
      <c r="F414" s="64"/>
      <c r="G414" s="43"/>
      <c r="H414" s="241" t="str">
        <f>IF(CONCATENATE(A414,B414)="",IF(CONCATENATE(B414,C414,D414,E414,F414,G414)="","",ws5_EU_ID_MaterialName_blank),IF(ISERROR(MATCH(A414&amp;delimiter&amp;B414,tbWS_4[EU_ID_and_Material_Name],0)),ws5_matching_error_msg,(INDEX(tbWS_4[MaterialUsage],MATCH(A414&amp;delimiter&amp;B414,tbWS_4[EU_ID_and_Material_Name],0))-INDEX(tbWS_4[MaterialWaste],MATCH(A414&amp;delimiter&amp;B414,tbWS_4[EU_ID_and_Material_Name],0)))*$F414*(1-$E414)))</f>
        <v/>
      </c>
      <c r="I414" s="11" t="str">
        <f t="shared" si="13"/>
        <v/>
      </c>
      <c r="J414" s="159" t="str">
        <f>IF(C414="","",IF(ISNA(VLOOKUP(I414,$I$9:I413,1,FALSE)),MAX($J$9:J413)+1,0))</f>
        <v/>
      </c>
      <c r="K414" s="250">
        <f>_xlfn.XLOOKUP(C414,'DEQ TAC List'!$B$3:$B$609,'DEQ TAC List'!$I$3:$I$609,"")</f>
        <v>0</v>
      </c>
      <c r="L414" s="15"/>
    </row>
    <row r="415" spans="1:12" x14ac:dyDescent="0.25">
      <c r="A415" s="60"/>
      <c r="B415" s="66"/>
      <c r="C415" s="75"/>
      <c r="D415" s="66" t="str">
        <f t="shared" si="12"/>
        <v/>
      </c>
      <c r="E415" s="80"/>
      <c r="F415" s="64"/>
      <c r="G415" s="43"/>
      <c r="H415" s="241" t="str">
        <f>IF(CONCATENATE(A415,B415)="",IF(CONCATENATE(B415,C415,D415,E415,F415,G415)="","",ws5_EU_ID_MaterialName_blank),IF(ISERROR(MATCH(A415&amp;delimiter&amp;B415,tbWS_4[EU_ID_and_Material_Name],0)),ws5_matching_error_msg,(INDEX(tbWS_4[MaterialUsage],MATCH(A415&amp;delimiter&amp;B415,tbWS_4[EU_ID_and_Material_Name],0))-INDEX(tbWS_4[MaterialWaste],MATCH(A415&amp;delimiter&amp;B415,tbWS_4[EU_ID_and_Material_Name],0)))*$F415*(1-$E415)))</f>
        <v/>
      </c>
      <c r="I415" s="11" t="str">
        <f t="shared" si="13"/>
        <v/>
      </c>
      <c r="J415" s="159" t="str">
        <f>IF(C415="","",IF(ISNA(VLOOKUP(I415,$I$9:I414,1,FALSE)),MAX($J$9:J414)+1,0))</f>
        <v/>
      </c>
      <c r="K415" s="250">
        <f>_xlfn.XLOOKUP(C415,'DEQ TAC List'!$B$3:$B$609,'DEQ TAC List'!$I$3:$I$609,"")</f>
        <v>0</v>
      </c>
      <c r="L415" s="15"/>
    </row>
    <row r="416" spans="1:12" x14ac:dyDescent="0.25">
      <c r="A416" s="60"/>
      <c r="B416" s="66"/>
      <c r="C416" s="75"/>
      <c r="D416" s="66" t="str">
        <f t="shared" si="12"/>
        <v/>
      </c>
      <c r="E416" s="80"/>
      <c r="F416" s="64"/>
      <c r="G416" s="43"/>
      <c r="H416" s="241" t="str">
        <f>IF(CONCATENATE(A416,B416)="",IF(CONCATENATE(B416,C416,D416,E416,F416,G416)="","",ws5_EU_ID_MaterialName_blank),IF(ISERROR(MATCH(A416&amp;delimiter&amp;B416,tbWS_4[EU_ID_and_Material_Name],0)),ws5_matching_error_msg,(INDEX(tbWS_4[MaterialUsage],MATCH(A416&amp;delimiter&amp;B416,tbWS_4[EU_ID_and_Material_Name],0))-INDEX(tbWS_4[MaterialWaste],MATCH(A416&amp;delimiter&amp;B416,tbWS_4[EU_ID_and_Material_Name],0)))*$F416*(1-$E416)))</f>
        <v/>
      </c>
      <c r="I416" s="11" t="str">
        <f t="shared" si="13"/>
        <v/>
      </c>
      <c r="J416" s="159" t="str">
        <f>IF(C416="","",IF(ISNA(VLOOKUP(I416,$I$9:I415,1,FALSE)),MAX($J$9:J415)+1,0))</f>
        <v/>
      </c>
      <c r="K416" s="250">
        <f>_xlfn.XLOOKUP(C416,'DEQ TAC List'!$B$3:$B$609,'DEQ TAC List'!$I$3:$I$609,"")</f>
        <v>0</v>
      </c>
      <c r="L416" s="15"/>
    </row>
    <row r="417" spans="1:12" x14ac:dyDescent="0.25">
      <c r="A417" s="60"/>
      <c r="B417" s="66"/>
      <c r="C417" s="75"/>
      <c r="D417" s="66" t="str">
        <f t="shared" si="12"/>
        <v/>
      </c>
      <c r="E417" s="80"/>
      <c r="F417" s="64"/>
      <c r="G417" s="43"/>
      <c r="H417" s="241" t="str">
        <f>IF(CONCATENATE(A417,B417)="",IF(CONCATENATE(B417,C417,D417,E417,F417,G417)="","",ws5_EU_ID_MaterialName_blank),IF(ISERROR(MATCH(A417&amp;delimiter&amp;B417,tbWS_4[EU_ID_and_Material_Name],0)),ws5_matching_error_msg,(INDEX(tbWS_4[MaterialUsage],MATCH(A417&amp;delimiter&amp;B417,tbWS_4[EU_ID_and_Material_Name],0))-INDEX(tbWS_4[MaterialWaste],MATCH(A417&amp;delimiter&amp;B417,tbWS_4[EU_ID_and_Material_Name],0)))*$F417*(1-$E417)))</f>
        <v/>
      </c>
      <c r="I417" s="11" t="str">
        <f t="shared" si="13"/>
        <v/>
      </c>
      <c r="J417" s="159" t="str">
        <f>IF(C417="","",IF(ISNA(VLOOKUP(I417,$I$9:I416,1,FALSE)),MAX($J$9:J416)+1,0))</f>
        <v/>
      </c>
      <c r="K417" s="250">
        <f>_xlfn.XLOOKUP(C417,'DEQ TAC List'!$B$3:$B$609,'DEQ TAC List'!$I$3:$I$609,"")</f>
        <v>0</v>
      </c>
      <c r="L417" s="15"/>
    </row>
    <row r="418" spans="1:12" x14ac:dyDescent="0.25">
      <c r="A418" s="60"/>
      <c r="B418" s="66"/>
      <c r="C418" s="75"/>
      <c r="D418" s="66" t="str">
        <f t="shared" si="12"/>
        <v/>
      </c>
      <c r="E418" s="80"/>
      <c r="F418" s="64"/>
      <c r="G418" s="43"/>
      <c r="H418" s="241" t="str">
        <f>IF(CONCATENATE(A418,B418)="",IF(CONCATENATE(B418,C418,D418,E418,F418,G418)="","",ws5_EU_ID_MaterialName_blank),IF(ISERROR(MATCH(A418&amp;delimiter&amp;B418,tbWS_4[EU_ID_and_Material_Name],0)),ws5_matching_error_msg,(INDEX(tbWS_4[MaterialUsage],MATCH(A418&amp;delimiter&amp;B418,tbWS_4[EU_ID_and_Material_Name],0))-INDEX(tbWS_4[MaterialWaste],MATCH(A418&amp;delimiter&amp;B418,tbWS_4[EU_ID_and_Material_Name],0)))*$F418*(1-$E418)))</f>
        <v/>
      </c>
      <c r="I418" s="11" t="str">
        <f t="shared" si="13"/>
        <v/>
      </c>
      <c r="J418" s="159" t="str">
        <f>IF(C418="","",IF(ISNA(VLOOKUP(I418,$I$9:I417,1,FALSE)),MAX($J$9:J417)+1,0))</f>
        <v/>
      </c>
      <c r="K418" s="250">
        <f>_xlfn.XLOOKUP(C418,'DEQ TAC List'!$B$3:$B$609,'DEQ TAC List'!$I$3:$I$609,"")</f>
        <v>0</v>
      </c>
      <c r="L418" s="15"/>
    </row>
    <row r="419" spans="1:12" x14ac:dyDescent="0.25">
      <c r="A419" s="60"/>
      <c r="B419" s="66"/>
      <c r="C419" s="75"/>
      <c r="D419" s="66" t="str">
        <f t="shared" si="12"/>
        <v/>
      </c>
      <c r="E419" s="80"/>
      <c r="F419" s="64"/>
      <c r="G419" s="43"/>
      <c r="H419" s="241" t="str">
        <f>IF(CONCATENATE(A419,B419)="",IF(CONCATENATE(B419,C419,D419,E419,F419,G419)="","",ws5_EU_ID_MaterialName_blank),IF(ISERROR(MATCH(A419&amp;delimiter&amp;B419,tbWS_4[EU_ID_and_Material_Name],0)),ws5_matching_error_msg,(INDEX(tbWS_4[MaterialUsage],MATCH(A419&amp;delimiter&amp;B419,tbWS_4[EU_ID_and_Material_Name],0))-INDEX(tbWS_4[MaterialWaste],MATCH(A419&amp;delimiter&amp;B419,tbWS_4[EU_ID_and_Material_Name],0)))*$F419*(1-$E419)))</f>
        <v/>
      </c>
      <c r="I419" s="11" t="str">
        <f t="shared" si="13"/>
        <v/>
      </c>
      <c r="J419" s="159" t="str">
        <f>IF(C419="","",IF(ISNA(VLOOKUP(I419,$I$9:I418,1,FALSE)),MAX($J$9:J418)+1,0))</f>
        <v/>
      </c>
      <c r="K419" s="250">
        <f>_xlfn.XLOOKUP(C419,'DEQ TAC List'!$B$3:$B$609,'DEQ TAC List'!$I$3:$I$609,"")</f>
        <v>0</v>
      </c>
      <c r="L419" s="15"/>
    </row>
    <row r="420" spans="1:12" x14ac:dyDescent="0.25">
      <c r="A420" s="60"/>
      <c r="B420" s="66"/>
      <c r="C420" s="75"/>
      <c r="D420" s="66" t="str">
        <f t="shared" si="12"/>
        <v/>
      </c>
      <c r="E420" s="80"/>
      <c r="F420" s="64"/>
      <c r="G420" s="43"/>
      <c r="H420" s="241" t="str">
        <f>IF(CONCATENATE(A420,B420)="",IF(CONCATENATE(B420,C420,D420,E420,F420,G420)="","",ws5_EU_ID_MaterialName_blank),IF(ISERROR(MATCH(A420&amp;delimiter&amp;B420,tbWS_4[EU_ID_and_Material_Name],0)),ws5_matching_error_msg,(INDEX(tbWS_4[MaterialUsage],MATCH(A420&amp;delimiter&amp;B420,tbWS_4[EU_ID_and_Material_Name],0))-INDEX(tbWS_4[MaterialWaste],MATCH(A420&amp;delimiter&amp;B420,tbWS_4[EU_ID_and_Material_Name],0)))*$F420*(1-$E420)))</f>
        <v/>
      </c>
      <c r="I420" s="11" t="str">
        <f t="shared" si="13"/>
        <v/>
      </c>
      <c r="J420" s="159" t="str">
        <f>IF(C420="","",IF(ISNA(VLOOKUP(I420,$I$9:I419,1,FALSE)),MAX($J$9:J419)+1,0))</f>
        <v/>
      </c>
      <c r="K420" s="250">
        <f>_xlfn.XLOOKUP(C420,'DEQ TAC List'!$B$3:$B$609,'DEQ TAC List'!$I$3:$I$609,"")</f>
        <v>0</v>
      </c>
      <c r="L420" s="15"/>
    </row>
    <row r="421" spans="1:12" x14ac:dyDescent="0.25">
      <c r="A421" s="60"/>
      <c r="B421" s="66"/>
      <c r="C421" s="75"/>
      <c r="D421" s="66" t="str">
        <f t="shared" si="12"/>
        <v/>
      </c>
      <c r="E421" s="80"/>
      <c r="F421" s="64"/>
      <c r="G421" s="43"/>
      <c r="H421" s="241" t="str">
        <f>IF(CONCATENATE(A421,B421)="",IF(CONCATENATE(B421,C421,D421,E421,F421,G421)="","",ws5_EU_ID_MaterialName_blank),IF(ISERROR(MATCH(A421&amp;delimiter&amp;B421,tbWS_4[EU_ID_and_Material_Name],0)),ws5_matching_error_msg,(INDEX(tbWS_4[MaterialUsage],MATCH(A421&amp;delimiter&amp;B421,tbWS_4[EU_ID_and_Material_Name],0))-INDEX(tbWS_4[MaterialWaste],MATCH(A421&amp;delimiter&amp;B421,tbWS_4[EU_ID_and_Material_Name],0)))*$F421*(1-$E421)))</f>
        <v/>
      </c>
      <c r="I421" s="11" t="str">
        <f t="shared" si="13"/>
        <v/>
      </c>
      <c r="J421" s="159" t="str">
        <f>IF(C421="","",IF(ISNA(VLOOKUP(I421,$I$9:I420,1,FALSE)),MAX($J$9:J420)+1,0))</f>
        <v/>
      </c>
      <c r="K421" s="250">
        <f>_xlfn.XLOOKUP(C421,'DEQ TAC List'!$B$3:$B$609,'DEQ TAC List'!$I$3:$I$609,"")</f>
        <v>0</v>
      </c>
      <c r="L421" s="15"/>
    </row>
    <row r="422" spans="1:12" x14ac:dyDescent="0.25">
      <c r="A422" s="60"/>
      <c r="B422" s="66"/>
      <c r="C422" s="75"/>
      <c r="D422" s="66" t="str">
        <f t="shared" si="12"/>
        <v/>
      </c>
      <c r="E422" s="80"/>
      <c r="F422" s="64"/>
      <c r="G422" s="43"/>
      <c r="H422" s="241" t="str">
        <f>IF(CONCATENATE(A422,B422)="",IF(CONCATENATE(B422,C422,D422,E422,F422,G422)="","",ws5_EU_ID_MaterialName_blank),IF(ISERROR(MATCH(A422&amp;delimiter&amp;B422,tbWS_4[EU_ID_and_Material_Name],0)),ws5_matching_error_msg,(INDEX(tbWS_4[MaterialUsage],MATCH(A422&amp;delimiter&amp;B422,tbWS_4[EU_ID_and_Material_Name],0))-INDEX(tbWS_4[MaterialWaste],MATCH(A422&amp;delimiter&amp;B422,tbWS_4[EU_ID_and_Material_Name],0)))*$F422*(1-$E422)))</f>
        <v/>
      </c>
      <c r="I422" s="11" t="str">
        <f t="shared" si="13"/>
        <v/>
      </c>
      <c r="J422" s="159" t="str">
        <f>IF(C422="","",IF(ISNA(VLOOKUP(I422,$I$9:I421,1,FALSE)),MAX($J$9:J421)+1,0))</f>
        <v/>
      </c>
      <c r="K422" s="250">
        <f>_xlfn.XLOOKUP(C422,'DEQ TAC List'!$B$3:$B$609,'DEQ TAC List'!$I$3:$I$609,"")</f>
        <v>0</v>
      </c>
      <c r="L422" s="15"/>
    </row>
    <row r="423" spans="1:12" x14ac:dyDescent="0.25">
      <c r="A423" s="60"/>
      <c r="B423" s="66"/>
      <c r="C423" s="75"/>
      <c r="D423" s="66" t="str">
        <f t="shared" si="12"/>
        <v/>
      </c>
      <c r="E423" s="80"/>
      <c r="F423" s="64"/>
      <c r="G423" s="43"/>
      <c r="H423" s="241" t="str">
        <f>IF(CONCATENATE(A423,B423)="",IF(CONCATENATE(B423,C423,D423,E423,F423,G423)="","",ws5_EU_ID_MaterialName_blank),IF(ISERROR(MATCH(A423&amp;delimiter&amp;B423,tbWS_4[EU_ID_and_Material_Name],0)),ws5_matching_error_msg,(INDEX(tbWS_4[MaterialUsage],MATCH(A423&amp;delimiter&amp;B423,tbWS_4[EU_ID_and_Material_Name],0))-INDEX(tbWS_4[MaterialWaste],MATCH(A423&amp;delimiter&amp;B423,tbWS_4[EU_ID_and_Material_Name],0)))*$F423*(1-$E423)))</f>
        <v/>
      </c>
      <c r="I423" s="11" t="str">
        <f t="shared" si="13"/>
        <v/>
      </c>
      <c r="J423" s="159" t="str">
        <f>IF(C423="","",IF(ISNA(VLOOKUP(I423,$I$9:I422,1,FALSE)),MAX($J$9:J422)+1,0))</f>
        <v/>
      </c>
      <c r="K423" s="250">
        <f>_xlfn.XLOOKUP(C423,'DEQ TAC List'!$B$3:$B$609,'DEQ TAC List'!$I$3:$I$609,"")</f>
        <v>0</v>
      </c>
      <c r="L423" s="15"/>
    </row>
    <row r="424" spans="1:12" x14ac:dyDescent="0.25">
      <c r="A424" s="60"/>
      <c r="B424" s="66"/>
      <c r="C424" s="75"/>
      <c r="D424" s="66" t="str">
        <f t="shared" si="12"/>
        <v/>
      </c>
      <c r="E424" s="80"/>
      <c r="F424" s="64"/>
      <c r="G424" s="43"/>
      <c r="H424" s="241" t="str">
        <f>IF(CONCATENATE(A424,B424)="",IF(CONCATENATE(B424,C424,D424,E424,F424,G424)="","",ws5_EU_ID_MaterialName_blank),IF(ISERROR(MATCH(A424&amp;delimiter&amp;B424,tbWS_4[EU_ID_and_Material_Name],0)),ws5_matching_error_msg,(INDEX(tbWS_4[MaterialUsage],MATCH(A424&amp;delimiter&amp;B424,tbWS_4[EU_ID_and_Material_Name],0))-INDEX(tbWS_4[MaterialWaste],MATCH(A424&amp;delimiter&amp;B424,tbWS_4[EU_ID_and_Material_Name],0)))*$F424*(1-$E424)))</f>
        <v/>
      </c>
      <c r="I424" s="11" t="str">
        <f t="shared" si="13"/>
        <v/>
      </c>
      <c r="J424" s="159" t="str">
        <f>IF(C424="","",IF(ISNA(VLOOKUP(I424,$I$9:I423,1,FALSE)),MAX($J$9:J423)+1,0))</f>
        <v/>
      </c>
      <c r="K424" s="250">
        <f>_xlfn.XLOOKUP(C424,'DEQ TAC List'!$B$3:$B$609,'DEQ TAC List'!$I$3:$I$609,"")</f>
        <v>0</v>
      </c>
      <c r="L424" s="15"/>
    </row>
    <row r="425" spans="1:12" x14ac:dyDescent="0.25">
      <c r="A425" s="60"/>
      <c r="B425" s="66"/>
      <c r="C425" s="75"/>
      <c r="D425" s="66" t="str">
        <f t="shared" si="12"/>
        <v/>
      </c>
      <c r="E425" s="80"/>
      <c r="F425" s="64"/>
      <c r="G425" s="43"/>
      <c r="H425" s="241" t="str">
        <f>IF(CONCATENATE(A425,B425)="",IF(CONCATENATE(B425,C425,D425,E425,F425,G425)="","",ws5_EU_ID_MaterialName_blank),IF(ISERROR(MATCH(A425&amp;delimiter&amp;B425,tbWS_4[EU_ID_and_Material_Name],0)),ws5_matching_error_msg,(INDEX(tbWS_4[MaterialUsage],MATCH(A425&amp;delimiter&amp;B425,tbWS_4[EU_ID_and_Material_Name],0))-INDEX(tbWS_4[MaterialWaste],MATCH(A425&amp;delimiter&amp;B425,tbWS_4[EU_ID_and_Material_Name],0)))*$F425*(1-$E425)))</f>
        <v/>
      </c>
      <c r="I425" s="11" t="str">
        <f t="shared" si="13"/>
        <v/>
      </c>
      <c r="J425" s="159" t="str">
        <f>IF(C425="","",IF(ISNA(VLOOKUP(I425,$I$9:I424,1,FALSE)),MAX($J$9:J424)+1,0))</f>
        <v/>
      </c>
      <c r="K425" s="250">
        <f>_xlfn.XLOOKUP(C425,'DEQ TAC List'!$B$3:$B$609,'DEQ TAC List'!$I$3:$I$609,"")</f>
        <v>0</v>
      </c>
      <c r="L425" s="15"/>
    </row>
    <row r="426" spans="1:12" x14ac:dyDescent="0.25">
      <c r="A426" s="60"/>
      <c r="B426" s="66"/>
      <c r="C426" s="75"/>
      <c r="D426" s="66" t="str">
        <f t="shared" si="12"/>
        <v/>
      </c>
      <c r="E426" s="80"/>
      <c r="F426" s="64"/>
      <c r="G426" s="43"/>
      <c r="H426" s="241" t="str">
        <f>IF(CONCATENATE(A426,B426)="",IF(CONCATENATE(B426,C426,D426,E426,F426,G426)="","",ws5_EU_ID_MaterialName_blank),IF(ISERROR(MATCH(A426&amp;delimiter&amp;B426,tbWS_4[EU_ID_and_Material_Name],0)),ws5_matching_error_msg,(INDEX(tbWS_4[MaterialUsage],MATCH(A426&amp;delimiter&amp;B426,tbWS_4[EU_ID_and_Material_Name],0))-INDEX(tbWS_4[MaterialWaste],MATCH(A426&amp;delimiter&amp;B426,tbWS_4[EU_ID_and_Material_Name],0)))*$F426*(1-$E426)))</f>
        <v/>
      </c>
      <c r="I426" s="11" t="str">
        <f t="shared" si="13"/>
        <v/>
      </c>
      <c r="J426" s="159" t="str">
        <f>IF(C426="","",IF(ISNA(VLOOKUP(I426,$I$9:I425,1,FALSE)),MAX($J$9:J425)+1,0))</f>
        <v/>
      </c>
      <c r="K426" s="250">
        <f>_xlfn.XLOOKUP(C426,'DEQ TAC List'!$B$3:$B$609,'DEQ TAC List'!$I$3:$I$609,"")</f>
        <v>0</v>
      </c>
      <c r="L426" s="15"/>
    </row>
    <row r="427" spans="1:12" x14ac:dyDescent="0.25">
      <c r="A427" s="60"/>
      <c r="B427" s="66"/>
      <c r="C427" s="75"/>
      <c r="D427" s="66" t="str">
        <f t="shared" si="12"/>
        <v/>
      </c>
      <c r="E427" s="80"/>
      <c r="F427" s="64"/>
      <c r="G427" s="43"/>
      <c r="H427" s="241" t="str">
        <f>IF(CONCATENATE(A427,B427)="",IF(CONCATENATE(B427,C427,D427,E427,F427,G427)="","",ws5_EU_ID_MaterialName_blank),IF(ISERROR(MATCH(A427&amp;delimiter&amp;B427,tbWS_4[EU_ID_and_Material_Name],0)),ws5_matching_error_msg,(INDEX(tbWS_4[MaterialUsage],MATCH(A427&amp;delimiter&amp;B427,tbWS_4[EU_ID_and_Material_Name],0))-INDEX(tbWS_4[MaterialWaste],MATCH(A427&amp;delimiter&amp;B427,tbWS_4[EU_ID_and_Material_Name],0)))*$F427*(1-$E427)))</f>
        <v/>
      </c>
      <c r="I427" s="11" t="str">
        <f t="shared" si="13"/>
        <v/>
      </c>
      <c r="J427" s="159" t="str">
        <f>IF(C427="","",IF(ISNA(VLOOKUP(I427,$I$9:I426,1,FALSE)),MAX($J$9:J426)+1,0))</f>
        <v/>
      </c>
      <c r="K427" s="250">
        <f>_xlfn.XLOOKUP(C427,'DEQ TAC List'!$B$3:$B$609,'DEQ TAC List'!$I$3:$I$609,"")</f>
        <v>0</v>
      </c>
      <c r="L427" s="15"/>
    </row>
    <row r="428" spans="1:12" x14ac:dyDescent="0.25">
      <c r="A428" s="60"/>
      <c r="B428" s="66"/>
      <c r="C428" s="75"/>
      <c r="D428" s="66" t="str">
        <f t="shared" si="12"/>
        <v/>
      </c>
      <c r="E428" s="80"/>
      <c r="F428" s="64"/>
      <c r="G428" s="43"/>
      <c r="H428" s="241" t="str">
        <f>IF(CONCATENATE(A428,B428)="",IF(CONCATENATE(B428,C428,D428,E428,F428,G428)="","",ws5_EU_ID_MaterialName_blank),IF(ISERROR(MATCH(A428&amp;delimiter&amp;B428,tbWS_4[EU_ID_and_Material_Name],0)),ws5_matching_error_msg,(INDEX(tbWS_4[MaterialUsage],MATCH(A428&amp;delimiter&amp;B428,tbWS_4[EU_ID_and_Material_Name],0))-INDEX(tbWS_4[MaterialWaste],MATCH(A428&amp;delimiter&amp;B428,tbWS_4[EU_ID_and_Material_Name],0)))*$F428*(1-$E428)))</f>
        <v/>
      </c>
      <c r="I428" s="11" t="str">
        <f t="shared" si="13"/>
        <v/>
      </c>
      <c r="J428" s="159" t="str">
        <f>IF(C428="","",IF(ISNA(VLOOKUP(I428,$I$9:I427,1,FALSE)),MAX($J$9:J427)+1,0))</f>
        <v/>
      </c>
      <c r="K428" s="250">
        <f>_xlfn.XLOOKUP(C428,'DEQ TAC List'!$B$3:$B$609,'DEQ TAC List'!$I$3:$I$609,"")</f>
        <v>0</v>
      </c>
      <c r="L428" s="15"/>
    </row>
    <row r="429" spans="1:12" x14ac:dyDescent="0.25">
      <c r="A429" s="60"/>
      <c r="B429" s="66"/>
      <c r="C429" s="75"/>
      <c r="D429" s="66" t="str">
        <f t="shared" si="12"/>
        <v/>
      </c>
      <c r="E429" s="80"/>
      <c r="F429" s="64"/>
      <c r="G429" s="43"/>
      <c r="H429" s="241" t="str">
        <f>IF(CONCATENATE(A429,B429)="",IF(CONCATENATE(B429,C429,D429,E429,F429,G429)="","",ws5_EU_ID_MaterialName_blank),IF(ISERROR(MATCH(A429&amp;delimiter&amp;B429,tbWS_4[EU_ID_and_Material_Name],0)),ws5_matching_error_msg,(INDEX(tbWS_4[MaterialUsage],MATCH(A429&amp;delimiter&amp;B429,tbWS_4[EU_ID_and_Material_Name],0))-INDEX(tbWS_4[MaterialWaste],MATCH(A429&amp;delimiter&amp;B429,tbWS_4[EU_ID_and_Material_Name],0)))*$F429*(1-$E429)))</f>
        <v/>
      </c>
      <c r="I429" s="11" t="str">
        <f t="shared" si="13"/>
        <v/>
      </c>
      <c r="J429" s="159" t="str">
        <f>IF(C429="","",IF(ISNA(VLOOKUP(I429,$I$9:I428,1,FALSE)),MAX($J$9:J428)+1,0))</f>
        <v/>
      </c>
      <c r="K429" s="250">
        <f>_xlfn.XLOOKUP(C429,'DEQ TAC List'!$B$3:$B$609,'DEQ TAC List'!$I$3:$I$609,"")</f>
        <v>0</v>
      </c>
      <c r="L429" s="15"/>
    </row>
    <row r="430" spans="1:12" x14ac:dyDescent="0.25">
      <c r="A430" s="60"/>
      <c r="B430" s="66"/>
      <c r="C430" s="75"/>
      <c r="D430" s="66" t="str">
        <f t="shared" si="12"/>
        <v/>
      </c>
      <c r="E430" s="80"/>
      <c r="F430" s="64"/>
      <c r="G430" s="43"/>
      <c r="H430" s="241" t="str">
        <f>IF(CONCATENATE(A430,B430)="",IF(CONCATENATE(B430,C430,D430,E430,F430,G430)="","",ws5_EU_ID_MaterialName_blank),IF(ISERROR(MATCH(A430&amp;delimiter&amp;B430,tbWS_4[EU_ID_and_Material_Name],0)),ws5_matching_error_msg,(INDEX(tbWS_4[MaterialUsage],MATCH(A430&amp;delimiter&amp;B430,tbWS_4[EU_ID_and_Material_Name],0))-INDEX(tbWS_4[MaterialWaste],MATCH(A430&amp;delimiter&amp;B430,tbWS_4[EU_ID_and_Material_Name],0)))*$F430*(1-$E430)))</f>
        <v/>
      </c>
      <c r="I430" s="11" t="str">
        <f t="shared" si="13"/>
        <v/>
      </c>
      <c r="J430" s="159" t="str">
        <f>IF(C430="","",IF(ISNA(VLOOKUP(I430,$I$9:I429,1,FALSE)),MAX($J$9:J429)+1,0))</f>
        <v/>
      </c>
      <c r="K430" s="250">
        <f>_xlfn.XLOOKUP(C430,'DEQ TAC List'!$B$3:$B$609,'DEQ TAC List'!$I$3:$I$609,"")</f>
        <v>0</v>
      </c>
      <c r="L430" s="15"/>
    </row>
    <row r="431" spans="1:12" x14ac:dyDescent="0.25">
      <c r="A431" s="60"/>
      <c r="B431" s="66"/>
      <c r="C431" s="75"/>
      <c r="D431" s="66" t="str">
        <f t="shared" si="12"/>
        <v/>
      </c>
      <c r="E431" s="80"/>
      <c r="F431" s="64"/>
      <c r="G431" s="43"/>
      <c r="H431" s="241" t="str">
        <f>IF(CONCATENATE(A431,B431)="",IF(CONCATENATE(B431,C431,D431,E431,F431,G431)="","",ws5_EU_ID_MaterialName_blank),IF(ISERROR(MATCH(A431&amp;delimiter&amp;B431,tbWS_4[EU_ID_and_Material_Name],0)),ws5_matching_error_msg,(INDEX(tbWS_4[MaterialUsage],MATCH(A431&amp;delimiter&amp;B431,tbWS_4[EU_ID_and_Material_Name],0))-INDEX(tbWS_4[MaterialWaste],MATCH(A431&amp;delimiter&amp;B431,tbWS_4[EU_ID_and_Material_Name],0)))*$F431*(1-$E431)))</f>
        <v/>
      </c>
      <c r="I431" s="11" t="str">
        <f t="shared" si="13"/>
        <v/>
      </c>
      <c r="J431" s="159" t="str">
        <f>IF(C431="","",IF(ISNA(VLOOKUP(I431,$I$9:I430,1,FALSE)),MAX($J$9:J430)+1,0))</f>
        <v/>
      </c>
      <c r="K431" s="250">
        <f>_xlfn.XLOOKUP(C431,'DEQ TAC List'!$B$3:$B$609,'DEQ TAC List'!$I$3:$I$609,"")</f>
        <v>0</v>
      </c>
      <c r="L431" s="15"/>
    </row>
    <row r="432" spans="1:12" x14ac:dyDescent="0.25">
      <c r="A432" s="60"/>
      <c r="B432" s="66"/>
      <c r="C432" s="75"/>
      <c r="D432" s="66" t="str">
        <f t="shared" si="12"/>
        <v/>
      </c>
      <c r="E432" s="80"/>
      <c r="F432" s="64"/>
      <c r="G432" s="43"/>
      <c r="H432" s="241" t="str">
        <f>IF(CONCATENATE(A432,B432)="",IF(CONCATENATE(B432,C432,D432,E432,F432,G432)="","",ws5_EU_ID_MaterialName_blank),IF(ISERROR(MATCH(A432&amp;delimiter&amp;B432,tbWS_4[EU_ID_and_Material_Name],0)),ws5_matching_error_msg,(INDEX(tbWS_4[MaterialUsage],MATCH(A432&amp;delimiter&amp;B432,tbWS_4[EU_ID_and_Material_Name],0))-INDEX(tbWS_4[MaterialWaste],MATCH(A432&amp;delimiter&amp;B432,tbWS_4[EU_ID_and_Material_Name],0)))*$F432*(1-$E432)))</f>
        <v/>
      </c>
      <c r="I432" s="11" t="str">
        <f t="shared" si="13"/>
        <v/>
      </c>
      <c r="J432" s="159" t="str">
        <f>IF(C432="","",IF(ISNA(VLOOKUP(I432,$I$9:I431,1,FALSE)),MAX($J$9:J431)+1,0))</f>
        <v/>
      </c>
      <c r="K432" s="250">
        <f>_xlfn.XLOOKUP(C432,'DEQ TAC List'!$B$3:$B$609,'DEQ TAC List'!$I$3:$I$609,"")</f>
        <v>0</v>
      </c>
      <c r="L432" s="15"/>
    </row>
    <row r="433" spans="1:12" x14ac:dyDescent="0.25">
      <c r="A433" s="60"/>
      <c r="B433" s="66"/>
      <c r="C433" s="75"/>
      <c r="D433" s="66" t="str">
        <f t="shared" si="12"/>
        <v/>
      </c>
      <c r="E433" s="80"/>
      <c r="F433" s="64"/>
      <c r="G433" s="43"/>
      <c r="H433" s="241" t="str">
        <f>IF(CONCATENATE(A433,B433)="",IF(CONCATENATE(B433,C433,D433,E433,F433,G433)="","",ws5_EU_ID_MaterialName_blank),IF(ISERROR(MATCH(A433&amp;delimiter&amp;B433,tbWS_4[EU_ID_and_Material_Name],0)),ws5_matching_error_msg,(INDEX(tbWS_4[MaterialUsage],MATCH(A433&amp;delimiter&amp;B433,tbWS_4[EU_ID_and_Material_Name],0))-INDEX(tbWS_4[MaterialWaste],MATCH(A433&amp;delimiter&amp;B433,tbWS_4[EU_ID_and_Material_Name],0)))*$F433*(1-$E433)))</f>
        <v/>
      </c>
      <c r="I433" s="11" t="str">
        <f t="shared" si="13"/>
        <v/>
      </c>
      <c r="J433" s="159" t="str">
        <f>IF(C433="","",IF(ISNA(VLOOKUP(I433,$I$9:I432,1,FALSE)),MAX($J$9:J432)+1,0))</f>
        <v/>
      </c>
      <c r="K433" s="250">
        <f>_xlfn.XLOOKUP(C433,'DEQ TAC List'!$B$3:$B$609,'DEQ TAC List'!$I$3:$I$609,"")</f>
        <v>0</v>
      </c>
      <c r="L433" s="15"/>
    </row>
    <row r="434" spans="1:12" x14ac:dyDescent="0.25">
      <c r="A434" s="60"/>
      <c r="B434" s="66"/>
      <c r="C434" s="75"/>
      <c r="D434" s="66" t="str">
        <f t="shared" si="12"/>
        <v/>
      </c>
      <c r="E434" s="80"/>
      <c r="F434" s="64"/>
      <c r="G434" s="43"/>
      <c r="H434" s="241" t="str">
        <f>IF(CONCATENATE(A434,B434)="",IF(CONCATENATE(B434,C434,D434,E434,F434,G434)="","",ws5_EU_ID_MaterialName_blank),IF(ISERROR(MATCH(A434&amp;delimiter&amp;B434,tbWS_4[EU_ID_and_Material_Name],0)),ws5_matching_error_msg,(INDEX(tbWS_4[MaterialUsage],MATCH(A434&amp;delimiter&amp;B434,tbWS_4[EU_ID_and_Material_Name],0))-INDEX(tbWS_4[MaterialWaste],MATCH(A434&amp;delimiter&amp;B434,tbWS_4[EU_ID_and_Material_Name],0)))*$F434*(1-$E434)))</f>
        <v/>
      </c>
      <c r="I434" s="11" t="str">
        <f t="shared" si="13"/>
        <v/>
      </c>
      <c r="J434" s="159" t="str">
        <f>IF(C434="","",IF(ISNA(VLOOKUP(I434,$I$9:I433,1,FALSE)),MAX($J$9:J433)+1,0))</f>
        <v/>
      </c>
      <c r="K434" s="250">
        <f>_xlfn.XLOOKUP(C434,'DEQ TAC List'!$B$3:$B$609,'DEQ TAC List'!$I$3:$I$609,"")</f>
        <v>0</v>
      </c>
      <c r="L434" s="15"/>
    </row>
    <row r="435" spans="1:12" x14ac:dyDescent="0.25">
      <c r="A435" s="60"/>
      <c r="B435" s="66"/>
      <c r="C435" s="75"/>
      <c r="D435" s="66" t="str">
        <f t="shared" si="12"/>
        <v/>
      </c>
      <c r="E435" s="80"/>
      <c r="F435" s="64"/>
      <c r="G435" s="43"/>
      <c r="H435" s="241" t="str">
        <f>IF(CONCATENATE(A435,B435)="",IF(CONCATENATE(B435,C435,D435,E435,F435,G435)="","",ws5_EU_ID_MaterialName_blank),IF(ISERROR(MATCH(A435&amp;delimiter&amp;B435,tbWS_4[EU_ID_and_Material_Name],0)),ws5_matching_error_msg,(INDEX(tbWS_4[MaterialUsage],MATCH(A435&amp;delimiter&amp;B435,tbWS_4[EU_ID_and_Material_Name],0))-INDEX(tbWS_4[MaterialWaste],MATCH(A435&amp;delimiter&amp;B435,tbWS_4[EU_ID_and_Material_Name],0)))*$F435*(1-$E435)))</f>
        <v/>
      </c>
      <c r="I435" s="11" t="str">
        <f t="shared" si="13"/>
        <v/>
      </c>
      <c r="J435" s="159" t="str">
        <f>IF(C435="","",IF(ISNA(VLOOKUP(I435,$I$9:I434,1,FALSE)),MAX($J$9:J434)+1,0))</f>
        <v/>
      </c>
      <c r="K435" s="250">
        <f>_xlfn.XLOOKUP(C435,'DEQ TAC List'!$B$3:$B$609,'DEQ TAC List'!$I$3:$I$609,"")</f>
        <v>0</v>
      </c>
      <c r="L435" s="15"/>
    </row>
    <row r="436" spans="1:12" x14ac:dyDescent="0.25">
      <c r="A436" s="60"/>
      <c r="B436" s="66"/>
      <c r="C436" s="75"/>
      <c r="D436" s="66" t="str">
        <f t="shared" si="12"/>
        <v/>
      </c>
      <c r="E436" s="80"/>
      <c r="F436" s="64"/>
      <c r="G436" s="43"/>
      <c r="H436" s="241" t="str">
        <f>IF(CONCATENATE(A436,B436)="",IF(CONCATENATE(B436,C436,D436,E436,F436,G436)="","",ws5_EU_ID_MaterialName_blank),IF(ISERROR(MATCH(A436&amp;delimiter&amp;B436,tbWS_4[EU_ID_and_Material_Name],0)),ws5_matching_error_msg,(INDEX(tbWS_4[MaterialUsage],MATCH(A436&amp;delimiter&amp;B436,tbWS_4[EU_ID_and_Material_Name],0))-INDEX(tbWS_4[MaterialWaste],MATCH(A436&amp;delimiter&amp;B436,tbWS_4[EU_ID_and_Material_Name],0)))*$F436*(1-$E436)))</f>
        <v/>
      </c>
      <c r="I436" s="11" t="str">
        <f t="shared" si="13"/>
        <v/>
      </c>
      <c r="J436" s="159" t="str">
        <f>IF(C436="","",IF(ISNA(VLOOKUP(I436,$I$9:I435,1,FALSE)),MAX($J$9:J435)+1,0))</f>
        <v/>
      </c>
      <c r="K436" s="250">
        <f>_xlfn.XLOOKUP(C436,'DEQ TAC List'!$B$3:$B$609,'DEQ TAC List'!$I$3:$I$609,"")</f>
        <v>0</v>
      </c>
      <c r="L436" s="15"/>
    </row>
    <row r="437" spans="1:12" x14ac:dyDescent="0.25">
      <c r="A437" s="60"/>
      <c r="B437" s="66"/>
      <c r="C437" s="75"/>
      <c r="D437" s="66" t="str">
        <f t="shared" si="12"/>
        <v/>
      </c>
      <c r="E437" s="80"/>
      <c r="F437" s="64"/>
      <c r="G437" s="43"/>
      <c r="H437" s="241" t="str">
        <f>IF(CONCATENATE(A437,B437)="",IF(CONCATENATE(B437,C437,D437,E437,F437,G437)="","",ws5_EU_ID_MaterialName_blank),IF(ISERROR(MATCH(A437&amp;delimiter&amp;B437,tbWS_4[EU_ID_and_Material_Name],0)),ws5_matching_error_msg,(INDEX(tbWS_4[MaterialUsage],MATCH(A437&amp;delimiter&amp;B437,tbWS_4[EU_ID_and_Material_Name],0))-INDEX(tbWS_4[MaterialWaste],MATCH(A437&amp;delimiter&amp;B437,tbWS_4[EU_ID_and_Material_Name],0)))*$F437*(1-$E437)))</f>
        <v/>
      </c>
      <c r="I437" s="11" t="str">
        <f t="shared" si="13"/>
        <v/>
      </c>
      <c r="J437" s="159" t="str">
        <f>IF(C437="","",IF(ISNA(VLOOKUP(I437,$I$9:I436,1,FALSE)),MAX($J$9:J436)+1,0))</f>
        <v/>
      </c>
      <c r="K437" s="250">
        <f>_xlfn.XLOOKUP(C437,'DEQ TAC List'!$B$3:$B$609,'DEQ TAC List'!$I$3:$I$609,"")</f>
        <v>0</v>
      </c>
      <c r="L437" s="15"/>
    </row>
    <row r="438" spans="1:12" x14ac:dyDescent="0.25">
      <c r="A438" s="60"/>
      <c r="B438" s="66"/>
      <c r="C438" s="75"/>
      <c r="D438" s="66" t="str">
        <f t="shared" si="12"/>
        <v/>
      </c>
      <c r="E438" s="80"/>
      <c r="F438" s="64"/>
      <c r="G438" s="43"/>
      <c r="H438" s="241" t="str">
        <f>IF(CONCATENATE(A438,B438)="",IF(CONCATENATE(B438,C438,D438,E438,F438,G438)="","",ws5_EU_ID_MaterialName_blank),IF(ISERROR(MATCH(A438&amp;delimiter&amp;B438,tbWS_4[EU_ID_and_Material_Name],0)),ws5_matching_error_msg,(INDEX(tbWS_4[MaterialUsage],MATCH(A438&amp;delimiter&amp;B438,tbWS_4[EU_ID_and_Material_Name],0))-INDEX(tbWS_4[MaterialWaste],MATCH(A438&amp;delimiter&amp;B438,tbWS_4[EU_ID_and_Material_Name],0)))*$F438*(1-$E438)))</f>
        <v/>
      </c>
      <c r="I438" s="11" t="str">
        <f t="shared" si="13"/>
        <v/>
      </c>
      <c r="J438" s="159" t="str">
        <f>IF(C438="","",IF(ISNA(VLOOKUP(I438,$I$9:I437,1,FALSE)),MAX($J$9:J437)+1,0))</f>
        <v/>
      </c>
      <c r="K438" s="250">
        <f>_xlfn.XLOOKUP(C438,'DEQ TAC List'!$B$3:$B$609,'DEQ TAC List'!$I$3:$I$609,"")</f>
        <v>0</v>
      </c>
      <c r="L438" s="15"/>
    </row>
    <row r="439" spans="1:12" x14ac:dyDescent="0.25">
      <c r="A439" s="60"/>
      <c r="B439" s="66"/>
      <c r="C439" s="75"/>
      <c r="D439" s="66" t="str">
        <f t="shared" si="12"/>
        <v/>
      </c>
      <c r="E439" s="80"/>
      <c r="F439" s="64"/>
      <c r="G439" s="43"/>
      <c r="H439" s="241" t="str">
        <f>IF(CONCATENATE(A439,B439)="",IF(CONCATENATE(B439,C439,D439,E439,F439,G439)="","",ws5_EU_ID_MaterialName_blank),IF(ISERROR(MATCH(A439&amp;delimiter&amp;B439,tbWS_4[EU_ID_and_Material_Name],0)),ws5_matching_error_msg,(INDEX(tbWS_4[MaterialUsage],MATCH(A439&amp;delimiter&amp;B439,tbWS_4[EU_ID_and_Material_Name],0))-INDEX(tbWS_4[MaterialWaste],MATCH(A439&amp;delimiter&amp;B439,tbWS_4[EU_ID_and_Material_Name],0)))*$F439*(1-$E439)))</f>
        <v/>
      </c>
      <c r="I439" s="11" t="str">
        <f t="shared" si="13"/>
        <v/>
      </c>
      <c r="J439" s="159" t="str">
        <f>IF(C439="","",IF(ISNA(VLOOKUP(I439,$I$9:I438,1,FALSE)),MAX($J$9:J438)+1,0))</f>
        <v/>
      </c>
      <c r="K439" s="250">
        <f>_xlfn.XLOOKUP(C439,'DEQ TAC List'!$B$3:$B$609,'DEQ TAC List'!$I$3:$I$609,"")</f>
        <v>0</v>
      </c>
      <c r="L439" s="15"/>
    </row>
    <row r="440" spans="1:12" x14ac:dyDescent="0.25">
      <c r="A440" s="60"/>
      <c r="B440" s="66"/>
      <c r="C440" s="75"/>
      <c r="D440" s="66" t="str">
        <f t="shared" si="12"/>
        <v/>
      </c>
      <c r="E440" s="80"/>
      <c r="F440" s="64"/>
      <c r="G440" s="43"/>
      <c r="H440" s="241" t="str">
        <f>IF(CONCATENATE(A440,B440)="",IF(CONCATENATE(B440,C440,D440,E440,F440,G440)="","",ws5_EU_ID_MaterialName_blank),IF(ISERROR(MATCH(A440&amp;delimiter&amp;B440,tbWS_4[EU_ID_and_Material_Name],0)),ws5_matching_error_msg,(INDEX(tbWS_4[MaterialUsage],MATCH(A440&amp;delimiter&amp;B440,tbWS_4[EU_ID_and_Material_Name],0))-INDEX(tbWS_4[MaterialWaste],MATCH(A440&amp;delimiter&amp;B440,tbWS_4[EU_ID_and_Material_Name],0)))*$F440*(1-$E440)))</f>
        <v/>
      </c>
      <c r="I440" s="11" t="str">
        <f t="shared" si="13"/>
        <v/>
      </c>
      <c r="J440" s="159" t="str">
        <f>IF(C440="","",IF(ISNA(VLOOKUP(I440,$I$9:I439,1,FALSE)),MAX($J$9:J439)+1,0))</f>
        <v/>
      </c>
      <c r="K440" s="250">
        <f>_xlfn.XLOOKUP(C440,'DEQ TAC List'!$B$3:$B$609,'DEQ TAC List'!$I$3:$I$609,"")</f>
        <v>0</v>
      </c>
      <c r="L440" s="15"/>
    </row>
    <row r="441" spans="1:12" x14ac:dyDescent="0.25">
      <c r="A441" s="60"/>
      <c r="B441" s="66"/>
      <c r="C441" s="75"/>
      <c r="D441" s="66" t="str">
        <f t="shared" si="12"/>
        <v/>
      </c>
      <c r="E441" s="80"/>
      <c r="F441" s="64"/>
      <c r="G441" s="43"/>
      <c r="H441" s="241" t="str">
        <f>IF(CONCATENATE(A441,B441)="",IF(CONCATENATE(B441,C441,D441,E441,F441,G441)="","",ws5_EU_ID_MaterialName_blank),IF(ISERROR(MATCH(A441&amp;delimiter&amp;B441,tbWS_4[EU_ID_and_Material_Name],0)),ws5_matching_error_msg,(INDEX(tbWS_4[MaterialUsage],MATCH(A441&amp;delimiter&amp;B441,tbWS_4[EU_ID_and_Material_Name],0))-INDEX(tbWS_4[MaterialWaste],MATCH(A441&amp;delimiter&amp;B441,tbWS_4[EU_ID_and_Material_Name],0)))*$F441*(1-$E441)))</f>
        <v/>
      </c>
      <c r="I441" s="11" t="str">
        <f t="shared" si="13"/>
        <v/>
      </c>
      <c r="J441" s="159" t="str">
        <f>IF(C441="","",IF(ISNA(VLOOKUP(I441,$I$9:I440,1,FALSE)),MAX($J$9:J440)+1,0))</f>
        <v/>
      </c>
      <c r="K441" s="250">
        <f>_xlfn.XLOOKUP(C441,'DEQ TAC List'!$B$3:$B$609,'DEQ TAC List'!$I$3:$I$609,"")</f>
        <v>0</v>
      </c>
      <c r="L441" s="15"/>
    </row>
    <row r="442" spans="1:12" x14ac:dyDescent="0.25">
      <c r="A442" s="60"/>
      <c r="B442" s="66"/>
      <c r="C442" s="75"/>
      <c r="D442" s="66" t="str">
        <f t="shared" si="12"/>
        <v/>
      </c>
      <c r="E442" s="80"/>
      <c r="F442" s="64"/>
      <c r="G442" s="43"/>
      <c r="H442" s="241" t="str">
        <f>IF(CONCATENATE(A442,B442)="",IF(CONCATENATE(B442,C442,D442,E442,F442,G442)="","",ws5_EU_ID_MaterialName_blank),IF(ISERROR(MATCH(A442&amp;delimiter&amp;B442,tbWS_4[EU_ID_and_Material_Name],0)),ws5_matching_error_msg,(INDEX(tbWS_4[MaterialUsage],MATCH(A442&amp;delimiter&amp;B442,tbWS_4[EU_ID_and_Material_Name],0))-INDEX(tbWS_4[MaterialWaste],MATCH(A442&amp;delimiter&amp;B442,tbWS_4[EU_ID_and_Material_Name],0)))*$F442*(1-$E442)))</f>
        <v/>
      </c>
      <c r="I442" s="11" t="str">
        <f t="shared" si="13"/>
        <v/>
      </c>
      <c r="J442" s="159" t="str">
        <f>IF(C442="","",IF(ISNA(VLOOKUP(I442,$I$9:I441,1,FALSE)),MAX($J$9:J441)+1,0))</f>
        <v/>
      </c>
      <c r="K442" s="250">
        <f>_xlfn.XLOOKUP(C442,'DEQ TAC List'!$B$3:$B$609,'DEQ TAC List'!$I$3:$I$609,"")</f>
        <v>0</v>
      </c>
      <c r="L442" s="15"/>
    </row>
    <row r="443" spans="1:12" x14ac:dyDescent="0.25">
      <c r="A443" s="60"/>
      <c r="B443" s="66"/>
      <c r="C443" s="75"/>
      <c r="D443" s="66" t="str">
        <f t="shared" si="12"/>
        <v/>
      </c>
      <c r="E443" s="80"/>
      <c r="F443" s="64"/>
      <c r="G443" s="43"/>
      <c r="H443" s="241" t="str">
        <f>IF(CONCATENATE(A443,B443)="",IF(CONCATENATE(B443,C443,D443,E443,F443,G443)="","",ws5_EU_ID_MaterialName_blank),IF(ISERROR(MATCH(A443&amp;delimiter&amp;B443,tbWS_4[EU_ID_and_Material_Name],0)),ws5_matching_error_msg,(INDEX(tbWS_4[MaterialUsage],MATCH(A443&amp;delimiter&amp;B443,tbWS_4[EU_ID_and_Material_Name],0))-INDEX(tbWS_4[MaterialWaste],MATCH(A443&amp;delimiter&amp;B443,tbWS_4[EU_ID_and_Material_Name],0)))*$F443*(1-$E443)))</f>
        <v/>
      </c>
      <c r="I443" s="11" t="str">
        <f t="shared" si="13"/>
        <v/>
      </c>
      <c r="J443" s="159" t="str">
        <f>IF(C443="","",IF(ISNA(VLOOKUP(I443,$I$9:I442,1,FALSE)),MAX($J$9:J442)+1,0))</f>
        <v/>
      </c>
      <c r="K443" s="250">
        <f>_xlfn.XLOOKUP(C443,'DEQ TAC List'!$B$3:$B$609,'DEQ TAC List'!$I$3:$I$609,"")</f>
        <v>0</v>
      </c>
      <c r="L443" s="15"/>
    </row>
    <row r="444" spans="1:12" x14ac:dyDescent="0.25">
      <c r="A444" s="60"/>
      <c r="B444" s="66"/>
      <c r="C444" s="75"/>
      <c r="D444" s="66" t="str">
        <f t="shared" si="12"/>
        <v/>
      </c>
      <c r="E444" s="80"/>
      <c r="F444" s="64"/>
      <c r="G444" s="43"/>
      <c r="H444" s="241" t="str">
        <f>IF(CONCATENATE(A444,B444)="",IF(CONCATENATE(B444,C444,D444,E444,F444,G444)="","",ws5_EU_ID_MaterialName_blank),IF(ISERROR(MATCH(A444&amp;delimiter&amp;B444,tbWS_4[EU_ID_and_Material_Name],0)),ws5_matching_error_msg,(INDEX(tbWS_4[MaterialUsage],MATCH(A444&amp;delimiter&amp;B444,tbWS_4[EU_ID_and_Material_Name],0))-INDEX(tbWS_4[MaterialWaste],MATCH(A444&amp;delimiter&amp;B444,tbWS_4[EU_ID_and_Material_Name],0)))*$F444*(1-$E444)))</f>
        <v/>
      </c>
      <c r="I444" s="11" t="str">
        <f t="shared" si="13"/>
        <v/>
      </c>
      <c r="J444" s="159" t="str">
        <f>IF(C444="","",IF(ISNA(VLOOKUP(I444,$I$9:I443,1,FALSE)),MAX($J$9:J443)+1,0))</f>
        <v/>
      </c>
      <c r="K444" s="250">
        <f>_xlfn.XLOOKUP(C444,'DEQ TAC List'!$B$3:$B$609,'DEQ TAC List'!$I$3:$I$609,"")</f>
        <v>0</v>
      </c>
      <c r="L444" s="15"/>
    </row>
    <row r="445" spans="1:12" x14ac:dyDescent="0.25">
      <c r="A445" s="60"/>
      <c r="B445" s="66"/>
      <c r="C445" s="75"/>
      <c r="D445" s="66" t="str">
        <f t="shared" si="12"/>
        <v/>
      </c>
      <c r="E445" s="80"/>
      <c r="F445" s="64"/>
      <c r="G445" s="43"/>
      <c r="H445" s="241" t="str">
        <f>IF(CONCATENATE(A445,B445)="",IF(CONCATENATE(B445,C445,D445,E445,F445,G445)="","",ws5_EU_ID_MaterialName_blank),IF(ISERROR(MATCH(A445&amp;delimiter&amp;B445,tbWS_4[EU_ID_and_Material_Name],0)),ws5_matching_error_msg,(INDEX(tbWS_4[MaterialUsage],MATCH(A445&amp;delimiter&amp;B445,tbWS_4[EU_ID_and_Material_Name],0))-INDEX(tbWS_4[MaterialWaste],MATCH(A445&amp;delimiter&amp;B445,tbWS_4[EU_ID_and_Material_Name],0)))*$F445*(1-$E445)))</f>
        <v/>
      </c>
      <c r="I445" s="11" t="str">
        <f t="shared" si="13"/>
        <v/>
      </c>
      <c r="J445" s="159" t="str">
        <f>IF(C445="","",IF(ISNA(VLOOKUP(I445,$I$9:I444,1,FALSE)),MAX($J$9:J444)+1,0))</f>
        <v/>
      </c>
      <c r="K445" s="250">
        <f>_xlfn.XLOOKUP(C445,'DEQ TAC List'!$B$3:$B$609,'DEQ TAC List'!$I$3:$I$609,"")</f>
        <v>0</v>
      </c>
      <c r="L445" s="15"/>
    </row>
    <row r="446" spans="1:12" x14ac:dyDescent="0.25">
      <c r="A446" s="60"/>
      <c r="B446" s="66"/>
      <c r="C446" s="75"/>
      <c r="D446" s="66" t="str">
        <f t="shared" si="12"/>
        <v/>
      </c>
      <c r="E446" s="80"/>
      <c r="F446" s="64"/>
      <c r="G446" s="43"/>
      <c r="H446" s="241" t="str">
        <f>IF(CONCATENATE(A446,B446)="",IF(CONCATENATE(B446,C446,D446,E446,F446,G446)="","",ws5_EU_ID_MaterialName_blank),IF(ISERROR(MATCH(A446&amp;delimiter&amp;B446,tbWS_4[EU_ID_and_Material_Name],0)),ws5_matching_error_msg,(INDEX(tbWS_4[MaterialUsage],MATCH(A446&amp;delimiter&amp;B446,tbWS_4[EU_ID_and_Material_Name],0))-INDEX(tbWS_4[MaterialWaste],MATCH(A446&amp;delimiter&amp;B446,tbWS_4[EU_ID_and_Material_Name],0)))*$F446*(1-$E446)))</f>
        <v/>
      </c>
      <c r="I446" s="11" t="str">
        <f t="shared" si="13"/>
        <v/>
      </c>
      <c r="J446" s="159" t="str">
        <f>IF(C446="","",IF(ISNA(VLOOKUP(I446,$I$9:I445,1,FALSE)),MAX($J$9:J445)+1,0))</f>
        <v/>
      </c>
      <c r="K446" s="250">
        <f>_xlfn.XLOOKUP(C446,'DEQ TAC List'!$B$3:$B$609,'DEQ TAC List'!$I$3:$I$609,"")</f>
        <v>0</v>
      </c>
      <c r="L446" s="15"/>
    </row>
    <row r="447" spans="1:12" x14ac:dyDescent="0.25">
      <c r="A447" s="60"/>
      <c r="B447" s="66"/>
      <c r="C447" s="75"/>
      <c r="D447" s="66" t="str">
        <f t="shared" si="12"/>
        <v/>
      </c>
      <c r="E447" s="80"/>
      <c r="F447" s="64"/>
      <c r="G447" s="43"/>
      <c r="H447" s="241" t="str">
        <f>IF(CONCATENATE(A447,B447)="",IF(CONCATENATE(B447,C447,D447,E447,F447,G447)="","",ws5_EU_ID_MaterialName_blank),IF(ISERROR(MATCH(A447&amp;delimiter&amp;B447,tbWS_4[EU_ID_and_Material_Name],0)),ws5_matching_error_msg,(INDEX(tbWS_4[MaterialUsage],MATCH(A447&amp;delimiter&amp;B447,tbWS_4[EU_ID_and_Material_Name],0))-INDEX(tbWS_4[MaterialWaste],MATCH(A447&amp;delimiter&amp;B447,tbWS_4[EU_ID_and_Material_Name],0)))*$F447*(1-$E447)))</f>
        <v/>
      </c>
      <c r="I447" s="11" t="str">
        <f t="shared" si="13"/>
        <v/>
      </c>
      <c r="J447" s="159" t="str">
        <f>IF(C447="","",IF(ISNA(VLOOKUP(I447,$I$9:I446,1,FALSE)),MAX($J$9:J446)+1,0))</f>
        <v/>
      </c>
      <c r="K447" s="250">
        <f>_xlfn.XLOOKUP(C447,'DEQ TAC List'!$B$3:$B$609,'DEQ TAC List'!$I$3:$I$609,"")</f>
        <v>0</v>
      </c>
      <c r="L447" s="15"/>
    </row>
    <row r="448" spans="1:12" x14ac:dyDescent="0.25">
      <c r="A448" s="60"/>
      <c r="B448" s="66"/>
      <c r="C448" s="75"/>
      <c r="D448" s="66" t="str">
        <f t="shared" si="12"/>
        <v/>
      </c>
      <c r="E448" s="80"/>
      <c r="F448" s="64"/>
      <c r="G448" s="43"/>
      <c r="H448" s="241" t="str">
        <f>IF(CONCATENATE(A448,B448)="",IF(CONCATENATE(B448,C448,D448,E448,F448,G448)="","",ws5_EU_ID_MaterialName_blank),IF(ISERROR(MATCH(A448&amp;delimiter&amp;B448,tbWS_4[EU_ID_and_Material_Name],0)),ws5_matching_error_msg,(INDEX(tbWS_4[MaterialUsage],MATCH(A448&amp;delimiter&amp;B448,tbWS_4[EU_ID_and_Material_Name],0))-INDEX(tbWS_4[MaterialWaste],MATCH(A448&amp;delimiter&amp;B448,tbWS_4[EU_ID_and_Material_Name],0)))*$F448*(1-$E448)))</f>
        <v/>
      </c>
      <c r="I448" s="11" t="str">
        <f t="shared" si="13"/>
        <v/>
      </c>
      <c r="J448" s="159" t="str">
        <f>IF(C448="","",IF(ISNA(VLOOKUP(I448,$I$9:I447,1,FALSE)),MAX($J$9:J447)+1,0))</f>
        <v/>
      </c>
      <c r="K448" s="250">
        <f>_xlfn.XLOOKUP(C448,'DEQ TAC List'!$B$3:$B$609,'DEQ TAC List'!$I$3:$I$609,"")</f>
        <v>0</v>
      </c>
      <c r="L448" s="15"/>
    </row>
    <row r="449" spans="1:12" x14ac:dyDescent="0.25">
      <c r="A449" s="60"/>
      <c r="B449" s="66"/>
      <c r="C449" s="75"/>
      <c r="D449" s="66" t="str">
        <f t="shared" si="12"/>
        <v/>
      </c>
      <c r="E449" s="80"/>
      <c r="F449" s="64"/>
      <c r="G449" s="43"/>
      <c r="H449" s="241" t="str">
        <f>IF(CONCATENATE(A449,B449)="",IF(CONCATENATE(B449,C449,D449,E449,F449,G449)="","",ws5_EU_ID_MaterialName_blank),IF(ISERROR(MATCH(A449&amp;delimiter&amp;B449,tbWS_4[EU_ID_and_Material_Name],0)),ws5_matching_error_msg,(INDEX(tbWS_4[MaterialUsage],MATCH(A449&amp;delimiter&amp;B449,tbWS_4[EU_ID_and_Material_Name],0))-INDEX(tbWS_4[MaterialWaste],MATCH(A449&amp;delimiter&amp;B449,tbWS_4[EU_ID_and_Material_Name],0)))*$F449*(1-$E449)))</f>
        <v/>
      </c>
      <c r="I449" s="11" t="str">
        <f t="shared" si="13"/>
        <v/>
      </c>
      <c r="J449" s="159" t="str">
        <f>IF(C449="","",IF(ISNA(VLOOKUP(I449,$I$9:I448,1,FALSE)),MAX($J$9:J448)+1,0))</f>
        <v/>
      </c>
      <c r="K449" s="250">
        <f>_xlfn.XLOOKUP(C449,'DEQ TAC List'!$B$3:$B$609,'DEQ TAC List'!$I$3:$I$609,"")</f>
        <v>0</v>
      </c>
      <c r="L449" s="15"/>
    </row>
    <row r="450" spans="1:12" x14ac:dyDescent="0.25">
      <c r="A450" s="60"/>
      <c r="B450" s="66"/>
      <c r="C450" s="75"/>
      <c r="D450" s="66" t="str">
        <f t="shared" si="12"/>
        <v/>
      </c>
      <c r="E450" s="80"/>
      <c r="F450" s="64"/>
      <c r="G450" s="43"/>
      <c r="H450" s="241" t="str">
        <f>IF(CONCATENATE(A450,B450)="",IF(CONCATENATE(B450,C450,D450,E450,F450,G450)="","",ws5_EU_ID_MaterialName_blank),IF(ISERROR(MATCH(A450&amp;delimiter&amp;B450,tbWS_4[EU_ID_and_Material_Name],0)),ws5_matching_error_msg,(INDEX(tbWS_4[MaterialUsage],MATCH(A450&amp;delimiter&amp;B450,tbWS_4[EU_ID_and_Material_Name],0))-INDEX(tbWS_4[MaterialWaste],MATCH(A450&amp;delimiter&amp;B450,tbWS_4[EU_ID_and_Material_Name],0)))*$F450*(1-$E450)))</f>
        <v/>
      </c>
      <c r="I450" s="11" t="str">
        <f t="shared" si="13"/>
        <v/>
      </c>
      <c r="J450" s="159" t="str">
        <f>IF(C450="","",IF(ISNA(VLOOKUP(I450,$I$9:I449,1,FALSE)),MAX($J$9:J449)+1,0))</f>
        <v/>
      </c>
      <c r="K450" s="250">
        <f>_xlfn.XLOOKUP(C450,'DEQ TAC List'!$B$3:$B$609,'DEQ TAC List'!$I$3:$I$609,"")</f>
        <v>0</v>
      </c>
      <c r="L450" s="15"/>
    </row>
    <row r="451" spans="1:12" x14ac:dyDescent="0.25">
      <c r="A451" s="60"/>
      <c r="B451" s="66"/>
      <c r="C451" s="75"/>
      <c r="D451" s="66" t="str">
        <f t="shared" si="12"/>
        <v/>
      </c>
      <c r="E451" s="80"/>
      <c r="F451" s="64"/>
      <c r="G451" s="43"/>
      <c r="H451" s="241" t="str">
        <f>IF(CONCATENATE(A451,B451)="",IF(CONCATENATE(B451,C451,D451,E451,F451,G451)="","",ws5_EU_ID_MaterialName_blank),IF(ISERROR(MATCH(A451&amp;delimiter&amp;B451,tbWS_4[EU_ID_and_Material_Name],0)),ws5_matching_error_msg,(INDEX(tbWS_4[MaterialUsage],MATCH(A451&amp;delimiter&amp;B451,tbWS_4[EU_ID_and_Material_Name],0))-INDEX(tbWS_4[MaterialWaste],MATCH(A451&amp;delimiter&amp;B451,tbWS_4[EU_ID_and_Material_Name],0)))*$F451*(1-$E451)))</f>
        <v/>
      </c>
      <c r="I451" s="11" t="str">
        <f t="shared" si="13"/>
        <v/>
      </c>
      <c r="J451" s="159" t="str">
        <f>IF(C451="","",IF(ISNA(VLOOKUP(I451,$I$9:I450,1,FALSE)),MAX($J$9:J450)+1,0))</f>
        <v/>
      </c>
      <c r="K451" s="250">
        <f>_xlfn.XLOOKUP(C451,'DEQ TAC List'!$B$3:$B$609,'DEQ TAC List'!$I$3:$I$609,"")</f>
        <v>0</v>
      </c>
      <c r="L451" s="15"/>
    </row>
    <row r="452" spans="1:12" x14ac:dyDescent="0.25">
      <c r="A452" s="60"/>
      <c r="B452" s="66"/>
      <c r="C452" s="75"/>
      <c r="D452" s="66" t="str">
        <f t="shared" si="12"/>
        <v/>
      </c>
      <c r="E452" s="80"/>
      <c r="F452" s="64"/>
      <c r="G452" s="43"/>
      <c r="H452" s="241" t="str">
        <f>IF(CONCATENATE(A452,B452)="",IF(CONCATENATE(B452,C452,D452,E452,F452,G452)="","",ws5_EU_ID_MaterialName_blank),IF(ISERROR(MATCH(A452&amp;delimiter&amp;B452,tbWS_4[EU_ID_and_Material_Name],0)),ws5_matching_error_msg,(INDEX(tbWS_4[MaterialUsage],MATCH(A452&amp;delimiter&amp;B452,tbWS_4[EU_ID_and_Material_Name],0))-INDEX(tbWS_4[MaterialWaste],MATCH(A452&amp;delimiter&amp;B452,tbWS_4[EU_ID_and_Material_Name],0)))*$F452*(1-$E452)))</f>
        <v/>
      </c>
      <c r="I452" s="11" t="str">
        <f t="shared" si="13"/>
        <v/>
      </c>
      <c r="J452" s="159" t="str">
        <f>IF(C452="","",IF(ISNA(VLOOKUP(I452,$I$9:I451,1,FALSE)),MAX($J$9:J451)+1,0))</f>
        <v/>
      </c>
      <c r="K452" s="250">
        <f>_xlfn.XLOOKUP(C452,'DEQ TAC List'!$B$3:$B$609,'DEQ TAC List'!$I$3:$I$609,"")</f>
        <v>0</v>
      </c>
      <c r="L452" s="15"/>
    </row>
    <row r="453" spans="1:12" x14ac:dyDescent="0.25">
      <c r="A453" s="60"/>
      <c r="B453" s="66"/>
      <c r="C453" s="75"/>
      <c r="D453" s="66" t="str">
        <f t="shared" si="12"/>
        <v/>
      </c>
      <c r="E453" s="80"/>
      <c r="F453" s="64"/>
      <c r="G453" s="43"/>
      <c r="H453" s="241" t="str">
        <f>IF(CONCATENATE(A453,B453)="",IF(CONCATENATE(B453,C453,D453,E453,F453,G453)="","",ws5_EU_ID_MaterialName_blank),IF(ISERROR(MATCH(A453&amp;delimiter&amp;B453,tbWS_4[EU_ID_and_Material_Name],0)),ws5_matching_error_msg,(INDEX(tbWS_4[MaterialUsage],MATCH(A453&amp;delimiter&amp;B453,tbWS_4[EU_ID_and_Material_Name],0))-INDEX(tbWS_4[MaterialWaste],MATCH(A453&amp;delimiter&amp;B453,tbWS_4[EU_ID_and_Material_Name],0)))*$F453*(1-$E453)))</f>
        <v/>
      </c>
      <c r="I453" s="11" t="str">
        <f t="shared" si="13"/>
        <v/>
      </c>
      <c r="J453" s="159" t="str">
        <f>IF(C453="","",IF(ISNA(VLOOKUP(I453,$I$9:I452,1,FALSE)),MAX($J$9:J452)+1,0))</f>
        <v/>
      </c>
      <c r="K453" s="250">
        <f>_xlfn.XLOOKUP(C453,'DEQ TAC List'!$B$3:$B$609,'DEQ TAC List'!$I$3:$I$609,"")</f>
        <v>0</v>
      </c>
      <c r="L453" s="15"/>
    </row>
    <row r="454" spans="1:12" x14ac:dyDescent="0.25">
      <c r="A454" s="60"/>
      <c r="B454" s="66"/>
      <c r="C454" s="75"/>
      <c r="D454" s="66" t="str">
        <f t="shared" si="12"/>
        <v/>
      </c>
      <c r="E454" s="80"/>
      <c r="F454" s="64"/>
      <c r="G454" s="43"/>
      <c r="H454" s="241" t="str">
        <f>IF(CONCATENATE(A454,B454)="",IF(CONCATENATE(B454,C454,D454,E454,F454,G454)="","",ws5_EU_ID_MaterialName_blank),IF(ISERROR(MATCH(A454&amp;delimiter&amp;B454,tbWS_4[EU_ID_and_Material_Name],0)),ws5_matching_error_msg,(INDEX(tbWS_4[MaterialUsage],MATCH(A454&amp;delimiter&amp;B454,tbWS_4[EU_ID_and_Material_Name],0))-INDEX(tbWS_4[MaterialWaste],MATCH(A454&amp;delimiter&amp;B454,tbWS_4[EU_ID_and_Material_Name],0)))*$F454*(1-$E454)))</f>
        <v/>
      </c>
      <c r="I454" s="11" t="str">
        <f t="shared" si="13"/>
        <v/>
      </c>
      <c r="J454" s="159" t="str">
        <f>IF(C454="","",IF(ISNA(VLOOKUP(I454,$I$9:I453,1,FALSE)),MAX($J$9:J453)+1,0))</f>
        <v/>
      </c>
      <c r="K454" s="250">
        <f>_xlfn.XLOOKUP(C454,'DEQ TAC List'!$B$3:$B$609,'DEQ TAC List'!$I$3:$I$609,"")</f>
        <v>0</v>
      </c>
      <c r="L454" s="15"/>
    </row>
    <row r="455" spans="1:12" x14ac:dyDescent="0.25">
      <c r="A455" s="60"/>
      <c r="B455" s="66"/>
      <c r="C455" s="75"/>
      <c r="D455" s="66" t="str">
        <f t="shared" si="12"/>
        <v/>
      </c>
      <c r="E455" s="80"/>
      <c r="F455" s="64"/>
      <c r="G455" s="43"/>
      <c r="H455" s="241" t="str">
        <f>IF(CONCATENATE(A455,B455)="",IF(CONCATENATE(B455,C455,D455,E455,F455,G455)="","",ws5_EU_ID_MaterialName_blank),IF(ISERROR(MATCH(A455&amp;delimiter&amp;B455,tbWS_4[EU_ID_and_Material_Name],0)),ws5_matching_error_msg,(INDEX(tbWS_4[MaterialUsage],MATCH(A455&amp;delimiter&amp;B455,tbWS_4[EU_ID_and_Material_Name],0))-INDEX(tbWS_4[MaterialWaste],MATCH(A455&amp;delimiter&amp;B455,tbWS_4[EU_ID_and_Material_Name],0)))*$F455*(1-$E455)))</f>
        <v/>
      </c>
      <c r="I455" s="11" t="str">
        <f t="shared" si="13"/>
        <v/>
      </c>
      <c r="J455" s="159" t="str">
        <f>IF(C455="","",IF(ISNA(VLOOKUP(I455,$I$9:I454,1,FALSE)),MAX($J$9:J454)+1,0))</f>
        <v/>
      </c>
      <c r="K455" s="250">
        <f>_xlfn.XLOOKUP(C455,'DEQ TAC List'!$B$3:$B$609,'DEQ TAC List'!$I$3:$I$609,"")</f>
        <v>0</v>
      </c>
      <c r="L455" s="15"/>
    </row>
    <row r="456" spans="1:12" x14ac:dyDescent="0.25">
      <c r="A456" s="60"/>
      <c r="B456" s="66"/>
      <c r="C456" s="75"/>
      <c r="D456" s="66" t="str">
        <f t="shared" si="12"/>
        <v/>
      </c>
      <c r="E456" s="80"/>
      <c r="F456" s="64"/>
      <c r="G456" s="43"/>
      <c r="H456" s="241" t="str">
        <f>IF(CONCATENATE(A456,B456)="",IF(CONCATENATE(B456,C456,D456,E456,F456,G456)="","",ws5_EU_ID_MaterialName_blank),IF(ISERROR(MATCH(A456&amp;delimiter&amp;B456,tbWS_4[EU_ID_and_Material_Name],0)),ws5_matching_error_msg,(INDEX(tbWS_4[MaterialUsage],MATCH(A456&amp;delimiter&amp;B456,tbWS_4[EU_ID_and_Material_Name],0))-INDEX(tbWS_4[MaterialWaste],MATCH(A456&amp;delimiter&amp;B456,tbWS_4[EU_ID_and_Material_Name],0)))*$F456*(1-$E456)))</f>
        <v/>
      </c>
      <c r="I456" s="11" t="str">
        <f t="shared" si="13"/>
        <v/>
      </c>
      <c r="J456" s="159" t="str">
        <f>IF(C456="","",IF(ISNA(VLOOKUP(I456,$I$9:I455,1,FALSE)),MAX($J$9:J455)+1,0))</f>
        <v/>
      </c>
      <c r="K456" s="250">
        <f>_xlfn.XLOOKUP(C456,'DEQ TAC List'!$B$3:$B$609,'DEQ TAC List'!$I$3:$I$609,"")</f>
        <v>0</v>
      </c>
      <c r="L456" s="15"/>
    </row>
    <row r="457" spans="1:12" x14ac:dyDescent="0.25">
      <c r="A457" s="60"/>
      <c r="B457" s="66"/>
      <c r="C457" s="75"/>
      <c r="D457" s="66" t="str">
        <f t="shared" ref="D457:D475" si="14">IFERROR(INDEX(chemical_names,MATCH(TEXT(C457,"0"),CAS_numbers,0)),"")</f>
        <v/>
      </c>
      <c r="E457" s="80"/>
      <c r="F457" s="64"/>
      <c r="G457" s="43"/>
      <c r="H457" s="241" t="str">
        <f>IF(CONCATENATE(A457,B457)="",IF(CONCATENATE(B457,C457,D457,E457,F457,G457)="","",ws5_EU_ID_MaterialName_blank),IF(ISERROR(MATCH(A457&amp;delimiter&amp;B457,tbWS_4[EU_ID_and_Material_Name],0)),ws5_matching_error_msg,(INDEX(tbWS_4[MaterialUsage],MATCH(A457&amp;delimiter&amp;B457,tbWS_4[EU_ID_and_Material_Name],0))-INDEX(tbWS_4[MaterialWaste],MATCH(A457&amp;delimiter&amp;B457,tbWS_4[EU_ID_and_Material_Name],0)))*$F457*(1-$E457)))</f>
        <v/>
      </c>
      <c r="I457" s="11" t="str">
        <f t="shared" ref="I457:I475" si="15">IF(AND(C457="",D457=""),"",IFERROR(IF(OR(C457="",C457="No CAS"),INDEX(sequence_IDs,MATCH(D457,chemical_names,0)),INDEX(sequence_IDs,MATCH(C457,CAS_numbers,0))),"?"))</f>
        <v/>
      </c>
      <c r="J457" s="159" t="str">
        <f>IF(C457="","",IF(ISNA(VLOOKUP(I457,$I$9:I456,1,FALSE)),MAX($J$9:J456)+1,0))</f>
        <v/>
      </c>
      <c r="K457" s="250">
        <f>_xlfn.XLOOKUP(C457,'DEQ TAC List'!$B$3:$B$609,'DEQ TAC List'!$I$3:$I$609,"")</f>
        <v>0</v>
      </c>
      <c r="L457" s="15"/>
    </row>
    <row r="458" spans="1:12" x14ac:dyDescent="0.25">
      <c r="A458" s="60"/>
      <c r="B458" s="66"/>
      <c r="C458" s="75"/>
      <c r="D458" s="66" t="str">
        <f t="shared" si="14"/>
        <v/>
      </c>
      <c r="E458" s="80"/>
      <c r="F458" s="64"/>
      <c r="G458" s="43"/>
      <c r="H458" s="241" t="str">
        <f>IF(CONCATENATE(A458,B458)="",IF(CONCATENATE(B458,C458,D458,E458,F458,G458)="","",ws5_EU_ID_MaterialName_blank),IF(ISERROR(MATCH(A458&amp;delimiter&amp;B458,tbWS_4[EU_ID_and_Material_Name],0)),ws5_matching_error_msg,(INDEX(tbWS_4[MaterialUsage],MATCH(A458&amp;delimiter&amp;B458,tbWS_4[EU_ID_and_Material_Name],0))-INDEX(tbWS_4[MaterialWaste],MATCH(A458&amp;delimiter&amp;B458,tbWS_4[EU_ID_and_Material_Name],0)))*$F458*(1-$E458)))</f>
        <v/>
      </c>
      <c r="I458" s="11" t="str">
        <f t="shared" si="15"/>
        <v/>
      </c>
      <c r="J458" s="159" t="str">
        <f>IF(C458="","",IF(ISNA(VLOOKUP(I458,$I$9:I457,1,FALSE)),MAX($J$9:J457)+1,0))</f>
        <v/>
      </c>
      <c r="K458" s="250">
        <f>_xlfn.XLOOKUP(C458,'DEQ TAC List'!$B$3:$B$609,'DEQ TAC List'!$I$3:$I$609,"")</f>
        <v>0</v>
      </c>
      <c r="L458" s="15"/>
    </row>
    <row r="459" spans="1:12" x14ac:dyDescent="0.25">
      <c r="A459" s="60"/>
      <c r="B459" s="66"/>
      <c r="C459" s="75"/>
      <c r="D459" s="66" t="str">
        <f t="shared" si="14"/>
        <v/>
      </c>
      <c r="E459" s="80"/>
      <c r="F459" s="64"/>
      <c r="G459" s="43"/>
      <c r="H459" s="241" t="str">
        <f>IF(CONCATENATE(A459,B459)="",IF(CONCATENATE(B459,C459,D459,E459,F459,G459)="","",ws5_EU_ID_MaterialName_blank),IF(ISERROR(MATCH(A459&amp;delimiter&amp;B459,tbWS_4[EU_ID_and_Material_Name],0)),ws5_matching_error_msg,(INDEX(tbWS_4[MaterialUsage],MATCH(A459&amp;delimiter&amp;B459,tbWS_4[EU_ID_and_Material_Name],0))-INDEX(tbWS_4[MaterialWaste],MATCH(A459&amp;delimiter&amp;B459,tbWS_4[EU_ID_and_Material_Name],0)))*$F459*(1-$E459)))</f>
        <v/>
      </c>
      <c r="I459" s="11" t="str">
        <f t="shared" si="15"/>
        <v/>
      </c>
      <c r="J459" s="159" t="str">
        <f>IF(C459="","",IF(ISNA(VLOOKUP(I459,$I$9:I458,1,FALSE)),MAX($J$9:J458)+1,0))</f>
        <v/>
      </c>
      <c r="K459" s="250">
        <f>_xlfn.XLOOKUP(C459,'DEQ TAC List'!$B$3:$B$609,'DEQ TAC List'!$I$3:$I$609,"")</f>
        <v>0</v>
      </c>
      <c r="L459" s="15"/>
    </row>
    <row r="460" spans="1:12" x14ac:dyDescent="0.25">
      <c r="A460" s="60"/>
      <c r="B460" s="66"/>
      <c r="C460" s="75"/>
      <c r="D460" s="66" t="str">
        <f t="shared" si="14"/>
        <v/>
      </c>
      <c r="E460" s="80"/>
      <c r="F460" s="64"/>
      <c r="G460" s="43"/>
      <c r="H460" s="241" t="str">
        <f>IF(CONCATENATE(A460,B460)="",IF(CONCATENATE(B460,C460,D460,E460,F460,G460)="","",ws5_EU_ID_MaterialName_blank),IF(ISERROR(MATCH(A460&amp;delimiter&amp;B460,tbWS_4[EU_ID_and_Material_Name],0)),ws5_matching_error_msg,(INDEX(tbWS_4[MaterialUsage],MATCH(A460&amp;delimiter&amp;B460,tbWS_4[EU_ID_and_Material_Name],0))-INDEX(tbWS_4[MaterialWaste],MATCH(A460&amp;delimiter&amp;B460,tbWS_4[EU_ID_and_Material_Name],0)))*$F460*(1-$E460)))</f>
        <v/>
      </c>
      <c r="I460" s="11" t="str">
        <f t="shared" si="15"/>
        <v/>
      </c>
      <c r="J460" s="159" t="str">
        <f>IF(C460="","",IF(ISNA(VLOOKUP(I460,$I$9:I459,1,FALSE)),MAX($J$9:J459)+1,0))</f>
        <v/>
      </c>
      <c r="K460" s="250">
        <f>_xlfn.XLOOKUP(C460,'DEQ TAC List'!$B$3:$B$609,'DEQ TAC List'!$I$3:$I$609,"")</f>
        <v>0</v>
      </c>
      <c r="L460" s="15"/>
    </row>
    <row r="461" spans="1:12" x14ac:dyDescent="0.25">
      <c r="A461" s="60"/>
      <c r="B461" s="66"/>
      <c r="C461" s="75"/>
      <c r="D461" s="66" t="str">
        <f t="shared" si="14"/>
        <v/>
      </c>
      <c r="E461" s="80"/>
      <c r="F461" s="64"/>
      <c r="G461" s="43"/>
      <c r="H461" s="241" t="str">
        <f>IF(CONCATENATE(A461,B461)="",IF(CONCATENATE(B461,C461,D461,E461,F461,G461)="","",ws5_EU_ID_MaterialName_blank),IF(ISERROR(MATCH(A461&amp;delimiter&amp;B461,tbWS_4[EU_ID_and_Material_Name],0)),ws5_matching_error_msg,(INDEX(tbWS_4[MaterialUsage],MATCH(A461&amp;delimiter&amp;B461,tbWS_4[EU_ID_and_Material_Name],0))-INDEX(tbWS_4[MaterialWaste],MATCH(A461&amp;delimiter&amp;B461,tbWS_4[EU_ID_and_Material_Name],0)))*$F461*(1-$E461)))</f>
        <v/>
      </c>
      <c r="I461" s="11" t="str">
        <f t="shared" si="15"/>
        <v/>
      </c>
      <c r="J461" s="159" t="str">
        <f>IF(C461="","",IF(ISNA(VLOOKUP(I461,$I$9:I460,1,FALSE)),MAX($J$9:J460)+1,0))</f>
        <v/>
      </c>
      <c r="K461" s="250">
        <f>_xlfn.XLOOKUP(C461,'DEQ TAC List'!$B$3:$B$609,'DEQ TAC List'!$I$3:$I$609,"")</f>
        <v>0</v>
      </c>
      <c r="L461" s="15"/>
    </row>
    <row r="462" spans="1:12" x14ac:dyDescent="0.25">
      <c r="A462" s="60"/>
      <c r="B462" s="66"/>
      <c r="C462" s="75"/>
      <c r="D462" s="66" t="str">
        <f t="shared" si="14"/>
        <v/>
      </c>
      <c r="E462" s="80"/>
      <c r="F462" s="64"/>
      <c r="G462" s="43"/>
      <c r="H462" s="241" t="str">
        <f>IF(CONCATENATE(A462,B462)="",IF(CONCATENATE(B462,C462,D462,E462,F462,G462)="","",ws5_EU_ID_MaterialName_blank),IF(ISERROR(MATCH(A462&amp;delimiter&amp;B462,tbWS_4[EU_ID_and_Material_Name],0)),ws5_matching_error_msg,(INDEX(tbWS_4[MaterialUsage],MATCH(A462&amp;delimiter&amp;B462,tbWS_4[EU_ID_and_Material_Name],0))-INDEX(tbWS_4[MaterialWaste],MATCH(A462&amp;delimiter&amp;B462,tbWS_4[EU_ID_and_Material_Name],0)))*$F462*(1-$E462)))</f>
        <v/>
      </c>
      <c r="I462" s="11" t="str">
        <f t="shared" si="15"/>
        <v/>
      </c>
      <c r="J462" s="159" t="str">
        <f>IF(C462="","",IF(ISNA(VLOOKUP(I462,$I$9:I461,1,FALSE)),MAX($J$9:J461)+1,0))</f>
        <v/>
      </c>
      <c r="K462" s="250">
        <f>_xlfn.XLOOKUP(C462,'DEQ TAC List'!$B$3:$B$609,'DEQ TAC List'!$I$3:$I$609,"")</f>
        <v>0</v>
      </c>
      <c r="L462" s="15"/>
    </row>
    <row r="463" spans="1:12" x14ac:dyDescent="0.25">
      <c r="A463" s="60"/>
      <c r="B463" s="66"/>
      <c r="C463" s="75"/>
      <c r="D463" s="66" t="str">
        <f t="shared" si="14"/>
        <v/>
      </c>
      <c r="E463" s="80"/>
      <c r="F463" s="64"/>
      <c r="G463" s="43"/>
      <c r="H463" s="241" t="str">
        <f>IF(CONCATENATE(A463,B463)="",IF(CONCATENATE(B463,C463,D463,E463,F463,G463)="","",ws5_EU_ID_MaterialName_blank),IF(ISERROR(MATCH(A463&amp;delimiter&amp;B463,tbWS_4[EU_ID_and_Material_Name],0)),ws5_matching_error_msg,(INDEX(tbWS_4[MaterialUsage],MATCH(A463&amp;delimiter&amp;B463,tbWS_4[EU_ID_and_Material_Name],0))-INDEX(tbWS_4[MaterialWaste],MATCH(A463&amp;delimiter&amp;B463,tbWS_4[EU_ID_and_Material_Name],0)))*$F463*(1-$E463)))</f>
        <v/>
      </c>
      <c r="I463" s="11" t="str">
        <f t="shared" si="15"/>
        <v/>
      </c>
      <c r="J463" s="159" t="str">
        <f>IF(C463="","",IF(ISNA(VLOOKUP(I463,$I$9:I462,1,FALSE)),MAX($J$9:J462)+1,0))</f>
        <v/>
      </c>
      <c r="K463" s="250">
        <f>_xlfn.XLOOKUP(C463,'DEQ TAC List'!$B$3:$B$609,'DEQ TAC List'!$I$3:$I$609,"")</f>
        <v>0</v>
      </c>
      <c r="L463" s="15"/>
    </row>
    <row r="464" spans="1:12" x14ac:dyDescent="0.25">
      <c r="A464" s="60"/>
      <c r="B464" s="66"/>
      <c r="C464" s="75"/>
      <c r="D464" s="66" t="str">
        <f t="shared" si="14"/>
        <v/>
      </c>
      <c r="E464" s="80"/>
      <c r="F464" s="64"/>
      <c r="G464" s="43"/>
      <c r="H464" s="241" t="str">
        <f>IF(CONCATENATE(A464,B464)="",IF(CONCATENATE(B464,C464,D464,E464,F464,G464)="","",ws5_EU_ID_MaterialName_blank),IF(ISERROR(MATCH(A464&amp;delimiter&amp;B464,tbWS_4[EU_ID_and_Material_Name],0)),ws5_matching_error_msg,(INDEX(tbWS_4[MaterialUsage],MATCH(A464&amp;delimiter&amp;B464,tbWS_4[EU_ID_and_Material_Name],0))-INDEX(tbWS_4[MaterialWaste],MATCH(A464&amp;delimiter&amp;B464,tbWS_4[EU_ID_and_Material_Name],0)))*$F464*(1-$E464)))</f>
        <v/>
      </c>
      <c r="I464" s="11" t="str">
        <f t="shared" si="15"/>
        <v/>
      </c>
      <c r="J464" s="159" t="str">
        <f>IF(C464="","",IF(ISNA(VLOOKUP(I464,$I$9:I463,1,FALSE)),MAX($J$9:J463)+1,0))</f>
        <v/>
      </c>
      <c r="K464" s="250">
        <f>_xlfn.XLOOKUP(C464,'DEQ TAC List'!$B$3:$B$609,'DEQ TAC List'!$I$3:$I$609,"")</f>
        <v>0</v>
      </c>
      <c r="L464" s="15"/>
    </row>
    <row r="465" spans="1:12" x14ac:dyDescent="0.25">
      <c r="A465" s="60"/>
      <c r="B465" s="66"/>
      <c r="C465" s="75"/>
      <c r="D465" s="66" t="str">
        <f t="shared" si="14"/>
        <v/>
      </c>
      <c r="E465" s="80"/>
      <c r="F465" s="64"/>
      <c r="G465" s="43"/>
      <c r="H465" s="241" t="str">
        <f>IF(CONCATENATE(A465,B465)="",IF(CONCATENATE(B465,C465,D465,E465,F465,G465)="","",ws5_EU_ID_MaterialName_blank),IF(ISERROR(MATCH(A465&amp;delimiter&amp;B465,tbWS_4[EU_ID_and_Material_Name],0)),ws5_matching_error_msg,(INDEX(tbWS_4[MaterialUsage],MATCH(A465&amp;delimiter&amp;B465,tbWS_4[EU_ID_and_Material_Name],0))-INDEX(tbWS_4[MaterialWaste],MATCH(A465&amp;delimiter&amp;B465,tbWS_4[EU_ID_and_Material_Name],0)))*$F465*(1-$E465)))</f>
        <v/>
      </c>
      <c r="I465" s="11" t="str">
        <f t="shared" si="15"/>
        <v/>
      </c>
      <c r="J465" s="159" t="str">
        <f>IF(C465="","",IF(ISNA(VLOOKUP(I465,$I$9:I464,1,FALSE)),MAX($J$9:J464)+1,0))</f>
        <v/>
      </c>
      <c r="K465" s="250">
        <f>_xlfn.XLOOKUP(C465,'DEQ TAC List'!$B$3:$B$609,'DEQ TAC List'!$I$3:$I$609,"")</f>
        <v>0</v>
      </c>
      <c r="L465" s="15"/>
    </row>
    <row r="466" spans="1:12" x14ac:dyDescent="0.25">
      <c r="A466" s="60"/>
      <c r="B466" s="66"/>
      <c r="C466" s="75"/>
      <c r="D466" s="66" t="str">
        <f t="shared" si="14"/>
        <v/>
      </c>
      <c r="E466" s="80"/>
      <c r="F466" s="64"/>
      <c r="G466" s="43"/>
      <c r="H466" s="241" t="str">
        <f>IF(CONCATENATE(A466,B466)="",IF(CONCATENATE(B466,C466,D466,E466,F466,G466)="","",ws5_EU_ID_MaterialName_blank),IF(ISERROR(MATCH(A466&amp;delimiter&amp;B466,tbWS_4[EU_ID_and_Material_Name],0)),ws5_matching_error_msg,(INDEX(tbWS_4[MaterialUsage],MATCH(A466&amp;delimiter&amp;B466,tbWS_4[EU_ID_and_Material_Name],0))-INDEX(tbWS_4[MaterialWaste],MATCH(A466&amp;delimiter&amp;B466,tbWS_4[EU_ID_and_Material_Name],0)))*$F466*(1-$E466)))</f>
        <v/>
      </c>
      <c r="I466" s="11" t="str">
        <f t="shared" si="15"/>
        <v/>
      </c>
      <c r="J466" s="159" t="str">
        <f>IF(C466="","",IF(ISNA(VLOOKUP(I466,$I$9:I465,1,FALSE)),MAX($J$9:J465)+1,0))</f>
        <v/>
      </c>
      <c r="K466" s="250">
        <f>_xlfn.XLOOKUP(C466,'DEQ TAC List'!$B$3:$B$609,'DEQ TAC List'!$I$3:$I$609,"")</f>
        <v>0</v>
      </c>
      <c r="L466" s="15"/>
    </row>
    <row r="467" spans="1:12" x14ac:dyDescent="0.25">
      <c r="A467" s="60"/>
      <c r="B467" s="66"/>
      <c r="C467" s="75"/>
      <c r="D467" s="66" t="str">
        <f t="shared" si="14"/>
        <v/>
      </c>
      <c r="E467" s="80"/>
      <c r="F467" s="64"/>
      <c r="G467" s="43"/>
      <c r="H467" s="241" t="str">
        <f>IF(CONCATENATE(A467,B467)="",IF(CONCATENATE(B467,C467,D467,E467,F467,G467)="","",ws5_EU_ID_MaterialName_blank),IF(ISERROR(MATCH(A467&amp;delimiter&amp;B467,tbWS_4[EU_ID_and_Material_Name],0)),ws5_matching_error_msg,(INDEX(tbWS_4[MaterialUsage],MATCH(A467&amp;delimiter&amp;B467,tbWS_4[EU_ID_and_Material_Name],0))-INDEX(tbWS_4[MaterialWaste],MATCH(A467&amp;delimiter&amp;B467,tbWS_4[EU_ID_and_Material_Name],0)))*$F467*(1-$E467)))</f>
        <v/>
      </c>
      <c r="I467" s="11" t="str">
        <f t="shared" si="15"/>
        <v/>
      </c>
      <c r="J467" s="159" t="str">
        <f>IF(C467="","",IF(ISNA(VLOOKUP(I467,$I$9:I466,1,FALSE)),MAX($J$9:J466)+1,0))</f>
        <v/>
      </c>
      <c r="K467" s="250">
        <f>_xlfn.XLOOKUP(C467,'DEQ TAC List'!$B$3:$B$609,'DEQ TAC List'!$I$3:$I$609,"")</f>
        <v>0</v>
      </c>
      <c r="L467" s="15"/>
    </row>
    <row r="468" spans="1:12" x14ac:dyDescent="0.25">
      <c r="A468" s="60"/>
      <c r="B468" s="66"/>
      <c r="C468" s="75"/>
      <c r="D468" s="66" t="str">
        <f t="shared" si="14"/>
        <v/>
      </c>
      <c r="E468" s="80"/>
      <c r="F468" s="64"/>
      <c r="G468" s="43"/>
      <c r="H468" s="241" t="str">
        <f>IF(CONCATENATE(A468,B468)="",IF(CONCATENATE(B468,C468,D468,E468,F468,G468)="","",ws5_EU_ID_MaterialName_blank),IF(ISERROR(MATCH(A468&amp;delimiter&amp;B468,tbWS_4[EU_ID_and_Material_Name],0)),ws5_matching_error_msg,(INDEX(tbWS_4[MaterialUsage],MATCH(A468&amp;delimiter&amp;B468,tbWS_4[EU_ID_and_Material_Name],0))-INDEX(tbWS_4[MaterialWaste],MATCH(A468&amp;delimiter&amp;B468,tbWS_4[EU_ID_and_Material_Name],0)))*$F468*(1-$E468)))</f>
        <v/>
      </c>
      <c r="I468" s="11" t="str">
        <f t="shared" si="15"/>
        <v/>
      </c>
      <c r="J468" s="159" t="str">
        <f>IF(C468="","",IF(ISNA(VLOOKUP(I468,$I$9:I467,1,FALSE)),MAX($J$9:J467)+1,0))</f>
        <v/>
      </c>
      <c r="K468" s="250">
        <f>_xlfn.XLOOKUP(C468,'DEQ TAC List'!$B$3:$B$609,'DEQ TAC List'!$I$3:$I$609,"")</f>
        <v>0</v>
      </c>
      <c r="L468" s="15"/>
    </row>
    <row r="469" spans="1:12" x14ac:dyDescent="0.25">
      <c r="A469" s="60"/>
      <c r="B469" s="66"/>
      <c r="C469" s="75"/>
      <c r="D469" s="66" t="str">
        <f t="shared" si="14"/>
        <v/>
      </c>
      <c r="E469" s="80"/>
      <c r="F469" s="64"/>
      <c r="G469" s="43"/>
      <c r="H469" s="241" t="str">
        <f>IF(CONCATENATE(A469,B469)="",IF(CONCATENATE(B469,C469,D469,E469,F469,G469)="","",ws5_EU_ID_MaterialName_blank),IF(ISERROR(MATCH(A469&amp;delimiter&amp;B469,tbWS_4[EU_ID_and_Material_Name],0)),ws5_matching_error_msg,(INDEX(tbWS_4[MaterialUsage],MATCH(A469&amp;delimiter&amp;B469,tbWS_4[EU_ID_and_Material_Name],0))-INDEX(tbWS_4[MaterialWaste],MATCH(A469&amp;delimiter&amp;B469,tbWS_4[EU_ID_and_Material_Name],0)))*$F469*(1-$E469)))</f>
        <v/>
      </c>
      <c r="I469" s="11" t="str">
        <f t="shared" si="15"/>
        <v/>
      </c>
      <c r="J469" s="159" t="str">
        <f>IF(C469="","",IF(ISNA(VLOOKUP(I469,$I$9:I468,1,FALSE)),MAX($J$9:J468)+1,0))</f>
        <v/>
      </c>
      <c r="K469" s="250">
        <f>_xlfn.XLOOKUP(C469,'DEQ TAC List'!$B$3:$B$609,'DEQ TAC List'!$I$3:$I$609,"")</f>
        <v>0</v>
      </c>
      <c r="L469" s="15"/>
    </row>
    <row r="470" spans="1:12" x14ac:dyDescent="0.25">
      <c r="A470" s="60"/>
      <c r="B470" s="66"/>
      <c r="C470" s="75"/>
      <c r="D470" s="66" t="str">
        <f t="shared" si="14"/>
        <v/>
      </c>
      <c r="E470" s="80"/>
      <c r="F470" s="64"/>
      <c r="G470" s="43"/>
      <c r="H470" s="241" t="str">
        <f>IF(CONCATENATE(A470,B470)="",IF(CONCATENATE(B470,C470,D470,E470,F470,G470)="","",ws5_EU_ID_MaterialName_blank),IF(ISERROR(MATCH(A470&amp;delimiter&amp;B470,tbWS_4[EU_ID_and_Material_Name],0)),ws5_matching_error_msg,(INDEX(tbWS_4[MaterialUsage],MATCH(A470&amp;delimiter&amp;B470,tbWS_4[EU_ID_and_Material_Name],0))-INDEX(tbWS_4[MaterialWaste],MATCH(A470&amp;delimiter&amp;B470,tbWS_4[EU_ID_and_Material_Name],0)))*$F470*(1-$E470)))</f>
        <v/>
      </c>
      <c r="I470" s="11" t="str">
        <f t="shared" si="15"/>
        <v/>
      </c>
      <c r="J470" s="159" t="str">
        <f>IF(C470="","",IF(ISNA(VLOOKUP(I470,$I$9:I469,1,FALSE)),MAX($J$9:J469)+1,0))</f>
        <v/>
      </c>
      <c r="K470" s="250">
        <f>_xlfn.XLOOKUP(C470,'DEQ TAC List'!$B$3:$B$609,'DEQ TAC List'!$I$3:$I$609,"")</f>
        <v>0</v>
      </c>
      <c r="L470" s="15"/>
    </row>
    <row r="471" spans="1:12" x14ac:dyDescent="0.25">
      <c r="A471" s="60"/>
      <c r="B471" s="66"/>
      <c r="C471" s="75"/>
      <c r="D471" s="66" t="str">
        <f t="shared" si="14"/>
        <v/>
      </c>
      <c r="E471" s="80"/>
      <c r="F471" s="64"/>
      <c r="G471" s="43"/>
      <c r="H471" s="241" t="str">
        <f>IF(CONCATENATE(A471,B471)="",IF(CONCATENATE(B471,C471,D471,E471,F471,G471)="","",ws5_EU_ID_MaterialName_blank),IF(ISERROR(MATCH(A471&amp;delimiter&amp;B471,tbWS_4[EU_ID_and_Material_Name],0)),ws5_matching_error_msg,(INDEX(tbWS_4[MaterialUsage],MATCH(A471&amp;delimiter&amp;B471,tbWS_4[EU_ID_and_Material_Name],0))-INDEX(tbWS_4[MaterialWaste],MATCH(A471&amp;delimiter&amp;B471,tbWS_4[EU_ID_and_Material_Name],0)))*$F471*(1-$E471)))</f>
        <v/>
      </c>
      <c r="I471" s="11" t="str">
        <f t="shared" si="15"/>
        <v/>
      </c>
      <c r="J471" s="159" t="str">
        <f>IF(C471="","",IF(ISNA(VLOOKUP(I471,$I$9:I470,1,FALSE)),MAX($J$9:J470)+1,0))</f>
        <v/>
      </c>
      <c r="K471" s="250">
        <f>_xlfn.XLOOKUP(C471,'DEQ TAC List'!$B$3:$B$609,'DEQ TAC List'!$I$3:$I$609,"")</f>
        <v>0</v>
      </c>
      <c r="L471" s="15"/>
    </row>
    <row r="472" spans="1:12" x14ac:dyDescent="0.25">
      <c r="A472" s="60"/>
      <c r="B472" s="66"/>
      <c r="C472" s="75"/>
      <c r="D472" s="66" t="str">
        <f t="shared" si="14"/>
        <v/>
      </c>
      <c r="E472" s="80"/>
      <c r="F472" s="64"/>
      <c r="G472" s="43"/>
      <c r="H472" s="241" t="str">
        <f>IF(CONCATENATE(A472,B472)="",IF(CONCATENATE(B472,C472,D472,E472,F472,G472)="","",ws5_EU_ID_MaterialName_blank),IF(ISERROR(MATCH(A472&amp;delimiter&amp;B472,tbWS_4[EU_ID_and_Material_Name],0)),ws5_matching_error_msg,(INDEX(tbWS_4[MaterialUsage],MATCH(A472&amp;delimiter&amp;B472,tbWS_4[EU_ID_and_Material_Name],0))-INDEX(tbWS_4[MaterialWaste],MATCH(A472&amp;delimiter&amp;B472,tbWS_4[EU_ID_and_Material_Name],0)))*$F472*(1-$E472)))</f>
        <v/>
      </c>
      <c r="I472" s="11" t="str">
        <f t="shared" si="15"/>
        <v/>
      </c>
      <c r="J472" s="159" t="str">
        <f>IF(C472="","",IF(ISNA(VLOOKUP(I472,$I$9:I471,1,FALSE)),MAX($J$9:J471)+1,0))</f>
        <v/>
      </c>
      <c r="K472" s="250">
        <f>_xlfn.XLOOKUP(C472,'DEQ TAC List'!$B$3:$B$609,'DEQ TAC List'!$I$3:$I$609,"")</f>
        <v>0</v>
      </c>
      <c r="L472" s="15"/>
    </row>
    <row r="473" spans="1:12" x14ac:dyDescent="0.25">
      <c r="A473" s="60"/>
      <c r="B473" s="66"/>
      <c r="C473" s="75"/>
      <c r="D473" s="66" t="str">
        <f t="shared" si="14"/>
        <v/>
      </c>
      <c r="E473" s="80"/>
      <c r="F473" s="64"/>
      <c r="G473" s="43"/>
      <c r="H473" s="241" t="str">
        <f>IF(CONCATENATE(A473,B473)="",IF(CONCATENATE(B473,C473,D473,E473,F473,G473)="","",ws5_EU_ID_MaterialName_blank),IF(ISERROR(MATCH(A473&amp;delimiter&amp;B473,tbWS_4[EU_ID_and_Material_Name],0)),ws5_matching_error_msg,(INDEX(tbWS_4[MaterialUsage],MATCH(A473&amp;delimiter&amp;B473,tbWS_4[EU_ID_and_Material_Name],0))-INDEX(tbWS_4[MaterialWaste],MATCH(A473&amp;delimiter&amp;B473,tbWS_4[EU_ID_and_Material_Name],0)))*$F473*(1-$E473)))</f>
        <v/>
      </c>
      <c r="I473" s="11" t="str">
        <f t="shared" si="15"/>
        <v/>
      </c>
      <c r="J473" s="159" t="str">
        <f>IF(C473="","",IF(ISNA(VLOOKUP(I473,$I$9:I472,1,FALSE)),MAX($J$9:J472)+1,0))</f>
        <v/>
      </c>
      <c r="K473" s="250">
        <f>_xlfn.XLOOKUP(C473,'DEQ TAC List'!$B$3:$B$609,'DEQ TAC List'!$I$3:$I$609,"")</f>
        <v>0</v>
      </c>
      <c r="L473" s="15"/>
    </row>
    <row r="474" spans="1:12" x14ac:dyDescent="0.25">
      <c r="A474" s="60"/>
      <c r="B474" s="66"/>
      <c r="C474" s="75"/>
      <c r="D474" s="66" t="str">
        <f t="shared" si="14"/>
        <v/>
      </c>
      <c r="E474" s="80"/>
      <c r="F474" s="64"/>
      <c r="G474" s="43"/>
      <c r="H474" s="241" t="str">
        <f>IF(CONCATENATE(A474,B474)="",IF(CONCATENATE(B474,C474,D474,E474,F474,G474)="","",ws5_EU_ID_MaterialName_blank),IF(ISERROR(MATCH(A474&amp;delimiter&amp;B474,tbWS_4[EU_ID_and_Material_Name],0)),ws5_matching_error_msg,(INDEX(tbWS_4[MaterialUsage],MATCH(A474&amp;delimiter&amp;B474,tbWS_4[EU_ID_and_Material_Name],0))-INDEX(tbWS_4[MaterialWaste],MATCH(A474&amp;delimiter&amp;B474,tbWS_4[EU_ID_and_Material_Name],0)))*$F474*(1-$E474)))</f>
        <v/>
      </c>
      <c r="I474" s="11" t="str">
        <f t="shared" si="15"/>
        <v/>
      </c>
      <c r="J474" s="159" t="str">
        <f>IF(C474="","",IF(ISNA(VLOOKUP(I474,$I$9:I473,1,FALSE)),MAX($J$9:J473)+1,0))</f>
        <v/>
      </c>
      <c r="K474" s="250">
        <f>_xlfn.XLOOKUP(C474,'DEQ TAC List'!$B$3:$B$609,'DEQ TAC List'!$I$3:$I$609,"")</f>
        <v>0</v>
      </c>
      <c r="L474" s="15"/>
    </row>
    <row r="475" spans="1:12" ht="15.75" thickBot="1" x14ac:dyDescent="0.3">
      <c r="A475" s="61"/>
      <c r="B475" s="67"/>
      <c r="C475" s="76"/>
      <c r="D475" s="66" t="str">
        <f t="shared" si="14"/>
        <v/>
      </c>
      <c r="E475" s="81"/>
      <c r="F475" s="82"/>
      <c r="G475" s="83"/>
      <c r="H475" s="241" t="str">
        <f>IF(CONCATENATE(A475,B475)="",IF(CONCATENATE(B475,C475,D475,E475,F475,G475)="","",ws5_EU_ID_MaterialName_blank),IF(ISERROR(MATCH(A475&amp;delimiter&amp;B475,tbWS_4[EU_ID_and_Material_Name],0)),ws5_matching_error_msg,(INDEX(tbWS_4[MaterialUsage],MATCH(A475&amp;delimiter&amp;B475,tbWS_4[EU_ID_and_Material_Name],0))-INDEX(tbWS_4[MaterialWaste],MATCH(A475&amp;delimiter&amp;B475,tbWS_4[EU_ID_and_Material_Name],0)))*$F475*(1-$E475)))</f>
        <v/>
      </c>
      <c r="I475" s="11" t="str">
        <f t="shared" si="15"/>
        <v/>
      </c>
      <c r="J475" s="159" t="str">
        <f>IF(C475="","",IF(ISNA(VLOOKUP(I475,$I$9:I474,1,FALSE)),MAX($J$9:J474)+1,0))</f>
        <v/>
      </c>
      <c r="K475" s="250">
        <f>_xlfn.XLOOKUP(C475,'DEQ TAC List'!$B$3:$B$609,'DEQ TAC List'!$I$3:$I$609,"")</f>
        <v>0</v>
      </c>
      <c r="L475" s="15"/>
    </row>
    <row r="476" spans="1:12" ht="6.75" customHeight="1" x14ac:dyDescent="0.2">
      <c r="A476" s="334" t="str">
        <f>IFERROR(INDEX(chemical_names,MATCH(C476,CAS_numbers,0)),"")</f>
        <v/>
      </c>
      <c r="B476" s="335"/>
      <c r="C476" s="335"/>
      <c r="D476" s="335"/>
      <c r="E476" s="335"/>
      <c r="F476" s="335"/>
      <c r="G476" s="335"/>
      <c r="H476" s="336"/>
      <c r="I476" s="86"/>
      <c r="J476" s="157"/>
      <c r="K476" s="157"/>
      <c r="L476" s="15"/>
    </row>
    <row r="477" spans="1:12" ht="36.75" customHeight="1" x14ac:dyDescent="0.2">
      <c r="A477" s="320" t="s">
        <v>1341</v>
      </c>
      <c r="B477" s="321"/>
      <c r="C477" s="321"/>
      <c r="D477" s="321"/>
      <c r="E477" s="321"/>
      <c r="F477" s="321"/>
      <c r="G477" s="321"/>
      <c r="H477" s="322"/>
      <c r="I477" s="85"/>
      <c r="J477" s="158"/>
      <c r="K477" s="158"/>
      <c r="L477" s="15"/>
    </row>
  </sheetData>
  <sheetProtection algorithmName="SHA-512" hashValue="/R22+TwXJd7qWNEG+NLOh8DjGPIYCwntQuPGmSK8jBsQ4EYJSZ+YPX2QMatfJIUxTr2/fcFY+ltpv+DxlKx0Jw==" saltValue="9BpbjSiIc/q4JR0CksonMA==" spinCount="100000" sheet="1" formatCells="0" insertRows="0" deleteRows="0" sort="0" autoFilter="0" pivotTables="0"/>
  <mergeCells count="7">
    <mergeCell ref="A476:H476"/>
    <mergeCell ref="A477:H477"/>
    <mergeCell ref="E2:G2"/>
    <mergeCell ref="A2:A3"/>
    <mergeCell ref="B2:B3"/>
    <mergeCell ref="H2:H3"/>
    <mergeCell ref="C2:D2"/>
  </mergeCells>
  <phoneticPr fontId="44" type="noConversion"/>
  <conditionalFormatting sqref="A9:A475 J9:J475">
    <cfRule type="expression" dxfId="3" priority="5">
      <formula>AND(A9&lt;&gt;"",ISERROR(MATCH(A9,INDIRECT("tbWS_4[EU_ID]"),0)))</formula>
    </cfRule>
  </conditionalFormatting>
  <conditionalFormatting sqref="B9:B475">
    <cfRule type="expression" dxfId="2" priority="4">
      <formula>AND(B9&lt;&gt;"",ISERROR(MATCH(B9,INDIRECT("tbWS_4[MaterialName]"),0)))</formula>
    </cfRule>
  </conditionalFormatting>
  <conditionalFormatting sqref="D9:D475">
    <cfRule type="expression" dxfId="1" priority="17">
      <formula>AND(D9&lt;&gt;"",ISERROR(MATCH(D9,chemical_names,0)))</formula>
    </cfRule>
  </conditionalFormatting>
  <conditionalFormatting sqref="H9:H475">
    <cfRule type="expression" dxfId="0" priority="1">
      <formula>H9=INT(H9)</formula>
    </cfRule>
  </conditionalFormatting>
  <dataValidations count="2">
    <dataValidation type="list" errorStyle="information" allowBlank="1" showErrorMessage="1" errorTitle="Not in list" error="This CAS is not in the DEQ CAO pollutant list." promptTitle="CAS Selection" prompt="Select CAS from the list, or copy and paste directly." sqref="C4:C7 C26:C475 C9:C25" xr:uid="{00000000-0002-0000-0600-000000000000}">
      <formula1>CAS_numbers</formula1>
    </dataValidation>
    <dataValidation type="list" errorStyle="information" allowBlank="1" showErrorMessage="1" errorTitle="Not in list" error="This CAS is not in the DEQ CAO pollutant list." promptTitle="CAS Selection" prompt="Select CAS from the list, or copy and paste directly." sqref="C8" xr:uid="{00000000-0002-0000-0600-000001000000}">
      <formula1>#REF!</formula1>
    </dataValidation>
  </dataValidations>
  <pageMargins left="0.7" right="0.7" top="0.75" bottom="0.75" header="0.3" footer="0.3"/>
  <pageSetup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BB368-E015-4A7A-A3D7-E9950BC6CBB0}">
  <sheetPr codeName="Sheet9">
    <tabColor theme="9" tint="0.39997558519241921"/>
  </sheetPr>
  <dimension ref="A1:K302"/>
  <sheetViews>
    <sheetView topLeftCell="C1" workbookViewId="0">
      <selection activeCell="AI54" sqref="AI54"/>
    </sheetView>
  </sheetViews>
  <sheetFormatPr defaultRowHeight="15" x14ac:dyDescent="0.25"/>
  <cols>
    <col min="1" max="1" width="9.5703125" hidden="1" customWidth="1"/>
    <col min="2" max="2" width="8.42578125" hidden="1" customWidth="1"/>
    <col min="3" max="3" width="15.5703125" customWidth="1"/>
    <col min="4" max="4" width="40.5703125" customWidth="1"/>
    <col min="5" max="5" width="20.5703125" customWidth="1"/>
    <col min="6" max="6" width="8.7109375" style="1"/>
    <col min="7" max="7" width="9.140625" style="1"/>
  </cols>
  <sheetData>
    <row r="1" spans="1:11" ht="20.25" x14ac:dyDescent="0.3">
      <c r="C1" s="156" t="s">
        <v>1364</v>
      </c>
    </row>
    <row r="2" spans="1:11" x14ac:dyDescent="0.25">
      <c r="C2" t="s">
        <v>1507</v>
      </c>
    </row>
    <row r="3" spans="1:11" x14ac:dyDescent="0.25">
      <c r="C3" t="s">
        <v>1380</v>
      </c>
    </row>
    <row r="5" spans="1:11" x14ac:dyDescent="0.25">
      <c r="E5" s="187">
        <f>SUM(E10:E302)</f>
        <v>0</v>
      </c>
      <c r="F5" s="188" t="s">
        <v>1367</v>
      </c>
      <c r="G5" s="255"/>
      <c r="J5" s="208">
        <f>_xlfn.MAXIFS($E$10:$E$209,$F$10:$F$209,"YES")</f>
        <v>0</v>
      </c>
      <c r="K5" t="s">
        <v>1383</v>
      </c>
    </row>
    <row r="6" spans="1:11" ht="15.75" thickBot="1" x14ac:dyDescent="0.3">
      <c r="E6" s="189">
        <f>SUMIF($F$10:$F$302,"Yes",$E$10:$E$302)</f>
        <v>0</v>
      </c>
      <c r="F6" s="190" t="s">
        <v>1378</v>
      </c>
      <c r="G6" s="255"/>
      <c r="J6" s="209">
        <f>_xlfn.MAXIFS($E$10:$E$209,$F$10:$F$209,"YES")/2000</f>
        <v>0</v>
      </c>
      <c r="K6" t="s">
        <v>1384</v>
      </c>
    </row>
    <row r="7" spans="1:11" ht="18.75" customHeight="1" thickBot="1" x14ac:dyDescent="0.3">
      <c r="A7" s="346" t="s">
        <v>1075</v>
      </c>
      <c r="B7" s="349"/>
      <c r="C7" s="349"/>
      <c r="D7" s="350"/>
      <c r="E7" s="348" t="s">
        <v>1307</v>
      </c>
      <c r="F7" s="351" t="s">
        <v>1368</v>
      </c>
      <c r="G7" s="353" t="s">
        <v>1508</v>
      </c>
      <c r="K7" t="s">
        <v>1517</v>
      </c>
    </row>
    <row r="8" spans="1:11" ht="32.25" thickBot="1" x14ac:dyDescent="0.3">
      <c r="A8" s="161" t="s">
        <v>1366</v>
      </c>
      <c r="B8" s="160" t="s">
        <v>1229</v>
      </c>
      <c r="C8" s="160" t="s">
        <v>1261</v>
      </c>
      <c r="D8" s="122" t="s">
        <v>1228</v>
      </c>
      <c r="E8" s="347"/>
      <c r="F8" s="352"/>
      <c r="G8" s="353"/>
      <c r="K8" s="262" t="e" cm="1">
        <f t="array" ref="K8">_xlfn._xlws.FILTER($D$10:$D$209,$E$10:$E$209=J5)</f>
        <v>#N/A</v>
      </c>
    </row>
    <row r="9" spans="1:11" ht="15.75" thickBot="1" x14ac:dyDescent="0.3">
      <c r="A9" s="162" t="s">
        <v>1365</v>
      </c>
      <c r="B9" s="164" t="s">
        <v>1340</v>
      </c>
      <c r="C9" s="164" t="s">
        <v>1261</v>
      </c>
      <c r="D9" s="164" t="s">
        <v>1271</v>
      </c>
      <c r="E9" s="164" t="s">
        <v>1363</v>
      </c>
      <c r="F9" s="164" t="s">
        <v>1368</v>
      </c>
      <c r="G9" s="164"/>
    </row>
    <row r="10" spans="1:11" x14ac:dyDescent="0.25">
      <c r="A10" s="1">
        <v>1</v>
      </c>
      <c r="B10" s="1" t="str">
        <f>IF(A10="","",INDEX('6. Pollutant Emissions - MB'!$I$9:$I$475,MATCH(A10,'6. Pollutant Emissions - MB'!$J$9:$J$475,0),1))</f>
        <v/>
      </c>
      <c r="C10" s="186" t="e">
        <f>IF(A10="","",VLOOKUP(B10,'DEQ TAC List'!$A$3:$C$609,2,FALSE))</f>
        <v>#N/A</v>
      </c>
      <c r="D10" s="186" t="e">
        <f>IF(A10="","",VLOOKUP(B10,'DEQ TAC List'!$A$3:$C$609,3,FALSE))</f>
        <v>#N/A</v>
      </c>
      <c r="E10" s="197">
        <f>IF(A10="","",SUMIF('6. Pollutant Emissions - MB'!$I$9:$I$475,B10,'6. Pollutant Emissions - MB'!$H$9:$H$475))</f>
        <v>0</v>
      </c>
      <c r="F10" s="186" t="e">
        <f>IF(A10="","",IF(_xlfn.XLOOKUP(B10,'DEQ TAC List'!$A$3:$A$609,'DEQ TAC List'!$F$3:$F$609)="HAP","Yes",""))</f>
        <v>#N/A</v>
      </c>
      <c r="G10" s="186" t="e">
        <f>_xlfn.XLOOKUP(C10,'DEQ TAC List'!$B$3:$B$609,'DEQ TAC List'!$I$3:$I$609,"")</f>
        <v>#N/A</v>
      </c>
    </row>
    <row r="11" spans="1:11" x14ac:dyDescent="0.25">
      <c r="A11" s="1" t="str">
        <f>IF(A10="","",IF(A10+1&gt;'6. Pollutant Emissions - MB'!$J$1,"",A10+1))</f>
        <v/>
      </c>
      <c r="B11" s="1" t="str">
        <f>IF(A11="","",INDEX('6. Pollutant Emissions - MB'!$I$9:$I$475,MATCH(A11,'6. Pollutant Emissions - MB'!$J$9:$J$475,0),1))</f>
        <v/>
      </c>
      <c r="C11" s="186" t="str">
        <f>IF(A11="","",VLOOKUP(B11,'DEQ TAC List'!$A$3:$C$609,2,FALSE))</f>
        <v/>
      </c>
      <c r="D11" s="186" t="str">
        <f>IF(A11="","",VLOOKUP(B11,'DEQ TAC List'!$A$3:$C$609,3,FALSE))</f>
        <v/>
      </c>
      <c r="E11" s="197" t="str">
        <f>IF(A11="","",SUMIF('6. Pollutant Emissions - MB'!$I$9:$I$475,B11,'6. Pollutant Emissions - MB'!$H$9:$H$475))</f>
        <v/>
      </c>
      <c r="F11" s="186" t="str">
        <f>IF(A11="","",IF(_xlfn.XLOOKUP(B11,'DEQ TAC List'!$A$3:$A$609,'DEQ TAC List'!$F$3:$F$609)="HAP","Yes",""))</f>
        <v/>
      </c>
      <c r="G11" s="186" t="str">
        <f>_xlfn.XLOOKUP(C11,'DEQ TAC List'!$B$3:$B$609,'DEQ TAC List'!$I$3:$I$609,"")</f>
        <v/>
      </c>
    </row>
    <row r="12" spans="1:11" x14ac:dyDescent="0.25">
      <c r="A12" s="1" t="str">
        <f>IF(A11="","",IF(A11+1&gt;'6. Pollutant Emissions - MB'!$J$1,"",A11+1))</f>
        <v/>
      </c>
      <c r="B12" s="1" t="str">
        <f>IF(A12="","",INDEX('6. Pollutant Emissions - MB'!$I$9:$I$475,MATCH(A12,'6. Pollutant Emissions - MB'!$J$9:$J$475,0),1))</f>
        <v/>
      </c>
      <c r="C12" s="186" t="str">
        <f>IF(A12="","",VLOOKUP(B12,'DEQ TAC List'!$A$3:$C$609,2,FALSE))</f>
        <v/>
      </c>
      <c r="D12" s="186" t="str">
        <f>IF(A12="","",VLOOKUP(B12,'DEQ TAC List'!$A$3:$C$609,3,FALSE))</f>
        <v/>
      </c>
      <c r="E12" s="197" t="str">
        <f>IF(A12="","",SUMIF('6. Pollutant Emissions - MB'!$I$9:$I$475,B12,'6. Pollutant Emissions - MB'!$H$9:$H$475))</f>
        <v/>
      </c>
      <c r="F12" s="186" t="str">
        <f>IF(A12="","",IF(_xlfn.XLOOKUP(B12,'DEQ TAC List'!$A$3:$A$609,'DEQ TAC List'!$F$3:$F$609)="HAP","Yes",""))</f>
        <v/>
      </c>
      <c r="G12" s="186" t="str">
        <f>_xlfn.XLOOKUP(C12,'DEQ TAC List'!$B$3:$B$609,'DEQ TAC List'!$I$3:$I$609,"")</f>
        <v/>
      </c>
    </row>
    <row r="13" spans="1:11" x14ac:dyDescent="0.25">
      <c r="A13" s="1" t="str">
        <f>IF(A12="","",IF(A12+1&gt;'6. Pollutant Emissions - MB'!$J$1,"",A12+1))</f>
        <v/>
      </c>
      <c r="B13" s="1" t="str">
        <f>IF(A13="","",INDEX('6. Pollutant Emissions - MB'!$I$9:$I$475,MATCH(A13,'6. Pollutant Emissions - MB'!$J$9:$J$475,0),1))</f>
        <v/>
      </c>
      <c r="C13" s="186" t="str">
        <f>IF(A13="","",VLOOKUP(B13,'DEQ TAC List'!$A$3:$C$609,2,FALSE))</f>
        <v/>
      </c>
      <c r="D13" s="186" t="str">
        <f>IF(A13="","",VLOOKUP(B13,'DEQ TAC List'!$A$3:$C$609,3,FALSE))</f>
        <v/>
      </c>
      <c r="E13" s="197" t="str">
        <f>IF(A13="","",SUMIF('6. Pollutant Emissions - MB'!$I$9:$I$475,B13,'6. Pollutant Emissions - MB'!$H$9:$H$475))</f>
        <v/>
      </c>
      <c r="F13" s="186" t="str">
        <f>IF(A13="","",IF(_xlfn.XLOOKUP(B13,'DEQ TAC List'!$A$3:$A$609,'DEQ TAC List'!$F$3:$F$609)="HAP","Yes",""))</f>
        <v/>
      </c>
      <c r="G13" s="186" t="str">
        <f>_xlfn.XLOOKUP(C13,'DEQ TAC List'!$B$3:$B$609,'DEQ TAC List'!$I$3:$I$609,"")</f>
        <v/>
      </c>
    </row>
    <row r="14" spans="1:11" x14ac:dyDescent="0.25">
      <c r="A14" s="1" t="str">
        <f>IF(A13="","",IF(A13+1&gt;'6. Pollutant Emissions - MB'!$J$1,"",A13+1))</f>
        <v/>
      </c>
      <c r="B14" s="1" t="str">
        <f>IF(A14="","",INDEX('6. Pollutant Emissions - MB'!$I$9:$I$475,MATCH(A14,'6. Pollutant Emissions - MB'!$J$9:$J$475,0),1))</f>
        <v/>
      </c>
      <c r="C14" s="186" t="str">
        <f>IF(A14="","",VLOOKUP(B14,'DEQ TAC List'!$A$3:$C$609,2,FALSE))</f>
        <v/>
      </c>
      <c r="D14" s="186" t="str">
        <f>IF(A14="","",VLOOKUP(B14,'DEQ TAC List'!$A$3:$C$609,3,FALSE))</f>
        <v/>
      </c>
      <c r="E14" s="197" t="str">
        <f>IF(A14="","",SUMIF('6. Pollutant Emissions - MB'!$I$9:$I$475,B14,'6. Pollutant Emissions - MB'!$H$9:$H$475))</f>
        <v/>
      </c>
      <c r="F14" s="186" t="str">
        <f>IF(A14="","",IF(_xlfn.XLOOKUP(B14,'DEQ TAC List'!$A$3:$A$609,'DEQ TAC List'!$F$3:$F$609)="HAP","Yes",""))</f>
        <v/>
      </c>
      <c r="G14" s="186" t="str">
        <f>_xlfn.XLOOKUP(C14,'DEQ TAC List'!$B$3:$B$609,'DEQ TAC List'!$I$3:$I$609,"")</f>
        <v/>
      </c>
    </row>
    <row r="15" spans="1:11" x14ac:dyDescent="0.25">
      <c r="A15" s="1" t="str">
        <f>IF(A14="","",IF(A14+1&gt;'6. Pollutant Emissions - MB'!$J$1,"",A14+1))</f>
        <v/>
      </c>
      <c r="B15" s="1" t="str">
        <f>IF(A15="","",INDEX('6. Pollutant Emissions - MB'!$I$9:$I$475,MATCH(A15,'6. Pollutant Emissions - MB'!$J$9:$J$475,0),1))</f>
        <v/>
      </c>
      <c r="C15" s="186" t="str">
        <f>IF(A15="","",VLOOKUP(B15,'DEQ TAC List'!$A$3:$C$609,2,FALSE))</f>
        <v/>
      </c>
      <c r="D15" s="186" t="str">
        <f>IF(A15="","",VLOOKUP(B15,'DEQ TAC List'!$A$3:$C$609,3,FALSE))</f>
        <v/>
      </c>
      <c r="E15" s="197" t="str">
        <f>IF(A15="","",SUMIF('6. Pollutant Emissions - MB'!$I$9:$I$475,B15,'6. Pollutant Emissions - MB'!$H$9:$H$475))</f>
        <v/>
      </c>
      <c r="F15" s="186" t="str">
        <f>IF(A15="","",IF(_xlfn.XLOOKUP(B15,'DEQ TAC List'!$A$3:$A$609,'DEQ TAC List'!$F$3:$F$609)="HAP","Yes",""))</f>
        <v/>
      </c>
      <c r="G15" s="186" t="str">
        <f>_xlfn.XLOOKUP(C15,'DEQ TAC List'!$B$3:$B$609,'DEQ TAC List'!$I$3:$I$609,"")</f>
        <v/>
      </c>
    </row>
    <row r="16" spans="1:11" x14ac:dyDescent="0.25">
      <c r="A16" s="1" t="str">
        <f>IF(A15="","",IF(A15+1&gt;'6. Pollutant Emissions - MB'!$J$1,"",A15+1))</f>
        <v/>
      </c>
      <c r="B16" s="1" t="str">
        <f>IF(A16="","",INDEX('6. Pollutant Emissions - MB'!$I$9:$I$475,MATCH(A16,'6. Pollutant Emissions - MB'!$J$9:$J$475,0),1))</f>
        <v/>
      </c>
      <c r="C16" s="186" t="str">
        <f>IF(A16="","",VLOOKUP(B16,'DEQ TAC List'!$A$3:$C$609,2,FALSE))</f>
        <v/>
      </c>
      <c r="D16" s="186" t="str">
        <f>IF(A16="","",VLOOKUP(B16,'DEQ TAC List'!$A$3:$C$609,3,FALSE))</f>
        <v/>
      </c>
      <c r="E16" s="197" t="str">
        <f>IF(A16="","",SUMIF('6. Pollutant Emissions - MB'!$I$9:$I$475,B16,'6. Pollutant Emissions - MB'!$H$9:$H$475))</f>
        <v/>
      </c>
      <c r="F16" s="186" t="str">
        <f>IF(A16="","",IF(_xlfn.XLOOKUP(B16,'DEQ TAC List'!$A$3:$A$609,'DEQ TAC List'!$F$3:$F$609)="HAP","Yes",""))</f>
        <v/>
      </c>
      <c r="G16" s="186" t="str">
        <f>_xlfn.XLOOKUP(C16,'DEQ TAC List'!$B$3:$B$609,'DEQ TAC List'!$I$3:$I$609,"")</f>
        <v/>
      </c>
    </row>
    <row r="17" spans="1:7" x14ac:dyDescent="0.25">
      <c r="A17" s="1" t="str">
        <f>IF(A16="","",IF(A16+1&gt;'6. Pollutant Emissions - MB'!$J$1,"",A16+1))</f>
        <v/>
      </c>
      <c r="B17" s="1" t="str">
        <f>IF(A17="","",INDEX('6. Pollutant Emissions - MB'!$I$9:$I$475,MATCH(A17,'6. Pollutant Emissions - MB'!$J$9:$J$475,0),1))</f>
        <v/>
      </c>
      <c r="C17" s="186" t="str">
        <f>IF(A17="","",VLOOKUP(B17,'DEQ TAC List'!$A$3:$C$609,2,FALSE))</f>
        <v/>
      </c>
      <c r="D17" s="186" t="str">
        <f>IF(A17="","",VLOOKUP(B17,'DEQ TAC List'!$A$3:$C$609,3,FALSE))</f>
        <v/>
      </c>
      <c r="E17" s="197" t="str">
        <f>IF(A17="","",SUMIF('6. Pollutant Emissions - MB'!$I$9:$I$475,B17,'6. Pollutant Emissions - MB'!$H$9:$H$475))</f>
        <v/>
      </c>
      <c r="F17" s="186" t="str">
        <f>IF(A17="","",IF(_xlfn.XLOOKUP(B17,'DEQ TAC List'!$A$3:$A$609,'DEQ TAC List'!$F$3:$F$609)="HAP","Yes",""))</f>
        <v/>
      </c>
      <c r="G17" s="186" t="str">
        <f>_xlfn.XLOOKUP(C17,'DEQ TAC List'!$B$3:$B$609,'DEQ TAC List'!$I$3:$I$609,"")</f>
        <v/>
      </c>
    </row>
    <row r="18" spans="1:7" x14ac:dyDescent="0.25">
      <c r="A18" s="1" t="str">
        <f>IF(A17="","",IF(A17+1&gt;'6. Pollutant Emissions - MB'!$J$1,"",A17+1))</f>
        <v/>
      </c>
      <c r="B18" s="1" t="str">
        <f>IF(A18="","",INDEX('6. Pollutant Emissions - MB'!$I$9:$I$475,MATCH(A18,'6. Pollutant Emissions - MB'!$J$9:$J$475,0),1))</f>
        <v/>
      </c>
      <c r="C18" s="186" t="str">
        <f>IF(A18="","",VLOOKUP(B18,'DEQ TAC List'!$A$3:$C$609,2,FALSE))</f>
        <v/>
      </c>
      <c r="D18" s="186" t="str">
        <f>IF(A18="","",VLOOKUP(B18,'DEQ TAC List'!$A$3:$C$609,3,FALSE))</f>
        <v/>
      </c>
      <c r="E18" s="197" t="str">
        <f>IF(A18="","",SUMIF('6. Pollutant Emissions - MB'!$I$9:$I$475,B18,'6. Pollutant Emissions - MB'!$H$9:$H$475))</f>
        <v/>
      </c>
      <c r="F18" s="186" t="str">
        <f>IF(A18="","",IF(_xlfn.XLOOKUP(B18,'DEQ TAC List'!$A$3:$A$609,'DEQ TAC List'!$F$3:$F$609)="HAP","Yes",""))</f>
        <v/>
      </c>
      <c r="G18" s="186" t="str">
        <f>_xlfn.XLOOKUP(C18,'DEQ TAC List'!$B$3:$B$609,'DEQ TAC List'!$I$3:$I$609,"")</f>
        <v/>
      </c>
    </row>
    <row r="19" spans="1:7" x14ac:dyDescent="0.25">
      <c r="A19" s="1" t="str">
        <f>IF(A18="","",IF(A18+1&gt;'6. Pollutant Emissions - MB'!$J$1,"",A18+1))</f>
        <v/>
      </c>
      <c r="B19" s="1" t="str">
        <f>IF(A19="","",INDEX('6. Pollutant Emissions - MB'!$I$9:$I$475,MATCH(A19,'6. Pollutant Emissions - MB'!$J$9:$J$475,0),1))</f>
        <v/>
      </c>
      <c r="C19" s="186" t="str">
        <f>IF(A19="","",VLOOKUP(B19,'DEQ TAC List'!$A$3:$C$609,2,FALSE))</f>
        <v/>
      </c>
      <c r="D19" s="186" t="str">
        <f>IF(A19="","",VLOOKUP(B19,'DEQ TAC List'!$A$3:$C$609,3,FALSE))</f>
        <v/>
      </c>
      <c r="E19" s="197" t="str">
        <f>IF(A19="","",SUMIF('6. Pollutant Emissions - MB'!$I$9:$I$475,B19,'6. Pollutant Emissions - MB'!$H$9:$H$475))</f>
        <v/>
      </c>
      <c r="F19" s="186" t="str">
        <f>IF(A19="","",IF(_xlfn.XLOOKUP(B19,'DEQ TAC List'!$A$3:$A$609,'DEQ TAC List'!$F$3:$F$609)="HAP","Yes",""))</f>
        <v/>
      </c>
      <c r="G19" s="186" t="str">
        <f>_xlfn.XLOOKUP(C19,'DEQ TAC List'!$B$3:$B$609,'DEQ TAC List'!$I$3:$I$609,"")</f>
        <v/>
      </c>
    </row>
    <row r="20" spans="1:7" x14ac:dyDescent="0.25">
      <c r="A20" s="1" t="str">
        <f>IF(A19="","",IF(A19+1&gt;'6. Pollutant Emissions - MB'!$J$1,"",A19+1))</f>
        <v/>
      </c>
      <c r="B20" s="1" t="str">
        <f>IF(A20="","",INDEX('6. Pollutant Emissions - MB'!$I$9:$I$475,MATCH(A20,'6. Pollutant Emissions - MB'!$J$9:$J$475,0),1))</f>
        <v/>
      </c>
      <c r="C20" s="186" t="str">
        <f>IF(A20="","",VLOOKUP(B20,'DEQ TAC List'!$A$3:$C$609,2,FALSE))</f>
        <v/>
      </c>
      <c r="D20" s="186" t="str">
        <f>IF(A20="","",VLOOKUP(B20,'DEQ TAC List'!$A$3:$C$609,3,FALSE))</f>
        <v/>
      </c>
      <c r="E20" s="197" t="str">
        <f>IF(A20="","",SUMIF('6. Pollutant Emissions - MB'!$I$9:$I$475,B20,'6. Pollutant Emissions - MB'!$H$9:$H$475))</f>
        <v/>
      </c>
      <c r="F20" s="186" t="str">
        <f>IF(A20="","",IF(_xlfn.XLOOKUP(B20,'DEQ TAC List'!$A$3:$A$609,'DEQ TAC List'!$F$3:$F$609)="HAP","Yes",""))</f>
        <v/>
      </c>
      <c r="G20" s="186" t="str">
        <f>_xlfn.XLOOKUP(C20,'DEQ TAC List'!$B$3:$B$609,'DEQ TAC List'!$I$3:$I$609,"")</f>
        <v/>
      </c>
    </row>
    <row r="21" spans="1:7" x14ac:dyDescent="0.25">
      <c r="A21" s="1" t="str">
        <f>IF(A20="","",IF(A20+1&gt;'6. Pollutant Emissions - MB'!$J$1,"",A20+1))</f>
        <v/>
      </c>
      <c r="B21" s="1" t="str">
        <f>IF(A21="","",INDEX('6. Pollutant Emissions - MB'!$I$9:$I$475,MATCH(A21,'6. Pollutant Emissions - MB'!$J$9:$J$475,0),1))</f>
        <v/>
      </c>
      <c r="C21" s="186" t="str">
        <f>IF(A21="","",VLOOKUP(B21,'DEQ TAC List'!$A$3:$C$609,2,FALSE))</f>
        <v/>
      </c>
      <c r="D21" s="186" t="str">
        <f>IF(A21="","",VLOOKUP(B21,'DEQ TAC List'!$A$3:$C$609,3,FALSE))</f>
        <v/>
      </c>
      <c r="E21" s="197" t="str">
        <f>IF(A21="","",SUMIF('6. Pollutant Emissions - MB'!$I$9:$I$475,B21,'6. Pollutant Emissions - MB'!$H$9:$H$475))</f>
        <v/>
      </c>
      <c r="F21" s="186" t="str">
        <f>IF(A21="","",IF(_xlfn.XLOOKUP(B21,'DEQ TAC List'!$A$3:$A$609,'DEQ TAC List'!$F$3:$F$609)="HAP","Yes",""))</f>
        <v/>
      </c>
      <c r="G21" s="186" t="str">
        <f>_xlfn.XLOOKUP(C21,'DEQ TAC List'!$B$3:$B$609,'DEQ TAC List'!$I$3:$I$609,"")</f>
        <v/>
      </c>
    </row>
    <row r="22" spans="1:7" x14ac:dyDescent="0.25">
      <c r="A22" s="1" t="str">
        <f>IF(A21="","",IF(A21+1&gt;'6. Pollutant Emissions - MB'!$J$1,"",A21+1))</f>
        <v/>
      </c>
      <c r="B22" s="1" t="str">
        <f>IF(A22="","",INDEX('6. Pollutant Emissions - MB'!$I$9:$I$475,MATCH(A22,'6. Pollutant Emissions - MB'!$J$9:$J$475,0),1))</f>
        <v/>
      </c>
      <c r="C22" s="186" t="str">
        <f>IF(A22="","",VLOOKUP(B22,'DEQ TAC List'!$A$3:$C$609,2,FALSE))</f>
        <v/>
      </c>
      <c r="D22" s="186" t="str">
        <f>IF(A22="","",VLOOKUP(B22,'DEQ TAC List'!$A$3:$C$609,3,FALSE))</f>
        <v/>
      </c>
      <c r="E22" s="197" t="str">
        <f>IF(A22="","",SUMIF('6. Pollutant Emissions - MB'!$I$9:$I$475,B22,'6. Pollutant Emissions - MB'!$H$9:$H$475))</f>
        <v/>
      </c>
      <c r="F22" s="186" t="str">
        <f>IF(A22="","",IF(_xlfn.XLOOKUP(B22,'DEQ TAC List'!$A$3:$A$609,'DEQ TAC List'!$F$3:$F$609)="HAP","Yes",""))</f>
        <v/>
      </c>
      <c r="G22" s="186" t="str">
        <f>_xlfn.XLOOKUP(C22,'DEQ TAC List'!$B$3:$B$609,'DEQ TAC List'!$I$3:$I$609,"")</f>
        <v/>
      </c>
    </row>
    <row r="23" spans="1:7" x14ac:dyDescent="0.25">
      <c r="A23" s="1" t="str">
        <f>IF(A22="","",IF(A22+1&gt;'6. Pollutant Emissions - MB'!$J$1,"",A22+1))</f>
        <v/>
      </c>
      <c r="B23" s="1" t="str">
        <f>IF(A23="","",INDEX('6. Pollutant Emissions - MB'!$I$9:$I$475,MATCH(A23,'6. Pollutant Emissions - MB'!$J$9:$J$475,0),1))</f>
        <v/>
      </c>
      <c r="C23" s="186" t="str">
        <f>IF(A23="","",VLOOKUP(B23,'DEQ TAC List'!$A$3:$C$609,2,FALSE))</f>
        <v/>
      </c>
      <c r="D23" s="186" t="str">
        <f>IF(A23="","",VLOOKUP(B23,'DEQ TAC List'!$A$3:$C$609,3,FALSE))</f>
        <v/>
      </c>
      <c r="E23" s="197" t="str">
        <f>IF(A23="","",SUMIF('6. Pollutant Emissions - MB'!$I$9:$I$475,B23,'6. Pollutant Emissions - MB'!$H$9:$H$475))</f>
        <v/>
      </c>
      <c r="F23" s="186" t="str">
        <f>IF(A23="","",IF(_xlfn.XLOOKUP(B23,'DEQ TAC List'!$A$3:$A$609,'DEQ TAC List'!$F$3:$F$609)="HAP","Yes",""))</f>
        <v/>
      </c>
      <c r="G23" s="186" t="str">
        <f>_xlfn.XLOOKUP(C23,'DEQ TAC List'!$B$3:$B$609,'DEQ TAC List'!$I$3:$I$609,"")</f>
        <v/>
      </c>
    </row>
    <row r="24" spans="1:7" x14ac:dyDescent="0.25">
      <c r="A24" s="1" t="str">
        <f>IF(A23="","",IF(A23+1&gt;'6. Pollutant Emissions - MB'!$J$1,"",A23+1))</f>
        <v/>
      </c>
      <c r="B24" s="1" t="str">
        <f>IF(A24="","",INDEX('6. Pollutant Emissions - MB'!$I$9:$I$475,MATCH(A24,'6. Pollutant Emissions - MB'!$J$9:$J$475,0),1))</f>
        <v/>
      </c>
      <c r="C24" s="186" t="str">
        <f>IF(A24="","",VLOOKUP(B24,'DEQ TAC List'!$A$3:$C$609,2,FALSE))</f>
        <v/>
      </c>
      <c r="D24" s="186" t="str">
        <f>IF(A24="","",VLOOKUP(B24,'DEQ TAC List'!$A$3:$C$609,3,FALSE))</f>
        <v/>
      </c>
      <c r="E24" s="197" t="str">
        <f>IF(A24="","",SUMIF('6. Pollutant Emissions - MB'!$I$9:$I$475,B24,'6. Pollutant Emissions - MB'!$H$9:$H$475))</f>
        <v/>
      </c>
      <c r="F24" s="186" t="str">
        <f>IF(A24="","",IF(_xlfn.XLOOKUP(B24,'DEQ TAC List'!$A$3:$A$609,'DEQ TAC List'!$F$3:$F$609)="HAP","Yes",""))</f>
        <v/>
      </c>
      <c r="G24" s="186" t="str">
        <f>_xlfn.XLOOKUP(C24,'DEQ TAC List'!$B$3:$B$609,'DEQ TAC List'!$I$3:$I$609,"")</f>
        <v/>
      </c>
    </row>
    <row r="25" spans="1:7" x14ac:dyDescent="0.25">
      <c r="A25" s="1" t="str">
        <f>IF(A24="","",IF(A24+1&gt;'6. Pollutant Emissions - MB'!$J$1,"",A24+1))</f>
        <v/>
      </c>
      <c r="B25" s="1" t="str">
        <f>IF(A25="","",INDEX('6. Pollutant Emissions - MB'!$I$9:$I$475,MATCH(A25,'6. Pollutant Emissions - MB'!$J$9:$J$475,0),1))</f>
        <v/>
      </c>
      <c r="C25" s="186" t="str">
        <f>IF(A25="","",VLOOKUP(B25,'DEQ TAC List'!$A$3:$C$609,2,FALSE))</f>
        <v/>
      </c>
      <c r="D25" s="186" t="str">
        <f>IF(A25="","",VLOOKUP(B25,'DEQ TAC List'!$A$3:$C$609,3,FALSE))</f>
        <v/>
      </c>
      <c r="E25" s="197" t="str">
        <f>IF(A25="","",SUMIF('6. Pollutant Emissions - MB'!$I$9:$I$475,B25,'6. Pollutant Emissions - MB'!$H$9:$H$475))</f>
        <v/>
      </c>
      <c r="F25" s="186" t="str">
        <f>IF(A25="","",IF(_xlfn.XLOOKUP(B25,'DEQ TAC List'!$A$3:$A$609,'DEQ TAC List'!$F$3:$F$609)="HAP","Yes",""))</f>
        <v/>
      </c>
      <c r="G25" s="186" t="str">
        <f>_xlfn.XLOOKUP(C25,'DEQ TAC List'!$B$3:$B$609,'DEQ TAC List'!$I$3:$I$609,"")</f>
        <v/>
      </c>
    </row>
    <row r="26" spans="1:7" x14ac:dyDescent="0.25">
      <c r="A26" s="1" t="str">
        <f>IF(A25="","",IF(A25+1&gt;'6. Pollutant Emissions - MB'!$J$1,"",A25+1))</f>
        <v/>
      </c>
      <c r="B26" s="1" t="str">
        <f>IF(A26="","",INDEX('6. Pollutant Emissions - MB'!$I$9:$I$475,MATCH(A26,'6. Pollutant Emissions - MB'!$J$9:$J$475,0),1))</f>
        <v/>
      </c>
      <c r="C26" s="186" t="str">
        <f>IF(A26="","",VLOOKUP(B26,'DEQ TAC List'!$A$3:$C$609,2,FALSE))</f>
        <v/>
      </c>
      <c r="D26" s="186" t="str">
        <f>IF(A26="","",VLOOKUP(B26,'DEQ TAC List'!$A$3:$C$609,3,FALSE))</f>
        <v/>
      </c>
      <c r="E26" s="197" t="str">
        <f>IF(A26="","",SUMIF('6. Pollutant Emissions - MB'!$I$9:$I$475,B26,'6. Pollutant Emissions - MB'!$H$9:$H$475))</f>
        <v/>
      </c>
      <c r="F26" s="186" t="str">
        <f>IF(A26="","",IF(_xlfn.XLOOKUP(B26,'DEQ TAC List'!$A$3:$A$609,'DEQ TAC List'!$F$3:$F$609)="HAP","Yes",""))</f>
        <v/>
      </c>
      <c r="G26" s="186" t="str">
        <f>_xlfn.XLOOKUP(C26,'DEQ TAC List'!$B$3:$B$609,'DEQ TAC List'!$I$3:$I$609,"")</f>
        <v/>
      </c>
    </row>
    <row r="27" spans="1:7" x14ac:dyDescent="0.25">
      <c r="A27" s="1" t="str">
        <f>IF(A26="","",IF(A26+1&gt;'6. Pollutant Emissions - MB'!$J$1,"",A26+1))</f>
        <v/>
      </c>
      <c r="B27" s="1" t="str">
        <f>IF(A27="","",INDEX('6. Pollutant Emissions - MB'!$I$9:$I$475,MATCH(A27,'6. Pollutant Emissions - MB'!$J$9:$J$475,0),1))</f>
        <v/>
      </c>
      <c r="C27" s="186" t="str">
        <f>IF(A27="","",VLOOKUP(B27,'DEQ TAC List'!$A$3:$C$609,2,FALSE))</f>
        <v/>
      </c>
      <c r="D27" s="186" t="str">
        <f>IF(A27="","",VLOOKUP(B27,'DEQ TAC List'!$A$3:$C$609,3,FALSE))</f>
        <v/>
      </c>
      <c r="E27" s="197" t="str">
        <f>IF(A27="","",SUMIF('6. Pollutant Emissions - MB'!$I$9:$I$475,B27,'6. Pollutant Emissions - MB'!$H$9:$H$475))</f>
        <v/>
      </c>
      <c r="F27" s="186" t="str">
        <f>IF(A27="","",IF(_xlfn.XLOOKUP(B27,'DEQ TAC List'!$A$3:$A$609,'DEQ TAC List'!$F$3:$F$609)="HAP","Yes",""))</f>
        <v/>
      </c>
      <c r="G27" s="186" t="str">
        <f>_xlfn.XLOOKUP(C27,'DEQ TAC List'!$B$3:$B$609,'DEQ TAC List'!$I$3:$I$609,"")</f>
        <v/>
      </c>
    </row>
    <row r="28" spans="1:7" x14ac:dyDescent="0.25">
      <c r="A28" s="1" t="str">
        <f>IF(A27="","",IF(A27+1&gt;'6. Pollutant Emissions - MB'!$J$1,"",A27+1))</f>
        <v/>
      </c>
      <c r="B28" s="1" t="str">
        <f>IF(A28="","",INDEX('6. Pollutant Emissions - MB'!$I$9:$I$475,MATCH(A28,'6. Pollutant Emissions - MB'!$J$9:$J$475,0),1))</f>
        <v/>
      </c>
      <c r="C28" s="186" t="str">
        <f>IF(A28="","",VLOOKUP(B28,'DEQ TAC List'!$A$3:$C$609,2,FALSE))</f>
        <v/>
      </c>
      <c r="D28" s="186" t="str">
        <f>IF(A28="","",VLOOKUP(B28,'DEQ TAC List'!$A$3:$C$609,3,FALSE))</f>
        <v/>
      </c>
      <c r="E28" s="197" t="str">
        <f>IF(A28="","",SUMIF('6. Pollutant Emissions - MB'!$I$9:$I$475,B28,'6. Pollutant Emissions - MB'!$H$9:$H$475))</f>
        <v/>
      </c>
      <c r="F28" s="186" t="str">
        <f>IF(A28="","",IF(_xlfn.XLOOKUP(B28,'DEQ TAC List'!$A$3:$A$609,'DEQ TAC List'!$F$3:$F$609)="HAP","Yes",""))</f>
        <v/>
      </c>
      <c r="G28" s="186" t="str">
        <f>_xlfn.XLOOKUP(C28,'DEQ TAC List'!$B$3:$B$609,'DEQ TAC List'!$I$3:$I$609,"")</f>
        <v/>
      </c>
    </row>
    <row r="29" spans="1:7" x14ac:dyDescent="0.25">
      <c r="A29" s="1" t="str">
        <f>IF(A28="","",IF(A28+1&gt;'6. Pollutant Emissions - MB'!$J$1,"",A28+1))</f>
        <v/>
      </c>
      <c r="B29" s="1" t="str">
        <f>IF(A29="","",INDEX('6. Pollutant Emissions - MB'!$I$9:$I$475,MATCH(A29,'6. Pollutant Emissions - MB'!$J$9:$J$475,0),1))</f>
        <v/>
      </c>
      <c r="C29" s="186" t="str">
        <f>IF(A29="","",VLOOKUP(B29,'DEQ TAC List'!$A$3:$C$609,2,FALSE))</f>
        <v/>
      </c>
      <c r="D29" s="186" t="str">
        <f>IF(A29="","",VLOOKUP(B29,'DEQ TAC List'!$A$3:$C$609,3,FALSE))</f>
        <v/>
      </c>
      <c r="E29" s="197" t="str">
        <f>IF(A29="","",SUMIF('6. Pollutant Emissions - MB'!$I$9:$I$475,B29,'6. Pollutant Emissions - MB'!$H$9:$H$475))</f>
        <v/>
      </c>
      <c r="F29" s="186" t="str">
        <f>IF(A29="","",IF(_xlfn.XLOOKUP(B29,'DEQ TAC List'!$A$3:$A$609,'DEQ TAC List'!$F$3:$F$609)="HAP","Yes",""))</f>
        <v/>
      </c>
      <c r="G29" s="186" t="str">
        <f>_xlfn.XLOOKUP(C29,'DEQ TAC List'!$B$3:$B$609,'DEQ TAC List'!$I$3:$I$609,"")</f>
        <v/>
      </c>
    </row>
    <row r="30" spans="1:7" x14ac:dyDescent="0.25">
      <c r="A30" s="1" t="str">
        <f>IF(A29="","",IF(A29+1&gt;'6. Pollutant Emissions - MB'!$J$1,"",A29+1))</f>
        <v/>
      </c>
      <c r="B30" s="1" t="str">
        <f>IF(A30="","",INDEX('6. Pollutant Emissions - MB'!$I$9:$I$475,MATCH(A30,'6. Pollutant Emissions - MB'!$J$9:$J$475,0),1))</f>
        <v/>
      </c>
      <c r="C30" s="186" t="str">
        <f>IF(A30="","",VLOOKUP(B30,'DEQ TAC List'!$A$3:$C$609,2,FALSE))</f>
        <v/>
      </c>
      <c r="D30" s="186" t="str">
        <f>IF(A30="","",VLOOKUP(B30,'DEQ TAC List'!$A$3:$C$609,3,FALSE))</f>
        <v/>
      </c>
      <c r="E30" s="197" t="str">
        <f>IF(A30="","",SUMIF('6. Pollutant Emissions - MB'!$I$9:$I$475,B30,'6. Pollutant Emissions - MB'!$H$9:$H$475))</f>
        <v/>
      </c>
      <c r="F30" s="186" t="str">
        <f>IF(A30="","",IF(_xlfn.XLOOKUP(B30,'DEQ TAC List'!$A$3:$A$609,'DEQ TAC List'!$F$3:$F$609)="HAP","Yes",""))</f>
        <v/>
      </c>
      <c r="G30" s="186" t="str">
        <f>_xlfn.XLOOKUP(C30,'DEQ TAC List'!$B$3:$B$609,'DEQ TAC List'!$I$3:$I$609,"")</f>
        <v/>
      </c>
    </row>
    <row r="31" spans="1:7" x14ac:dyDescent="0.25">
      <c r="A31" s="1" t="str">
        <f>IF(A30="","",IF(A30+1&gt;'6. Pollutant Emissions - MB'!$J$1,"",A30+1))</f>
        <v/>
      </c>
      <c r="B31" s="1" t="str">
        <f>IF(A31="","",INDEX('6. Pollutant Emissions - MB'!$I$9:$I$475,MATCH(A31,'6. Pollutant Emissions - MB'!$J$9:$J$475,0),1))</f>
        <v/>
      </c>
      <c r="C31" s="186" t="str">
        <f>IF(A31="","",VLOOKUP(B31,'DEQ TAC List'!$A$3:$C$609,2,FALSE))</f>
        <v/>
      </c>
      <c r="D31" s="186" t="str">
        <f>IF(A31="","",VLOOKUP(B31,'DEQ TAC List'!$A$3:$C$609,3,FALSE))</f>
        <v/>
      </c>
      <c r="E31" s="197" t="str">
        <f>IF(A31="","",SUMIF('6. Pollutant Emissions - MB'!$I$9:$I$475,B31,'6. Pollutant Emissions - MB'!$H$9:$H$475))</f>
        <v/>
      </c>
      <c r="F31" s="186" t="str">
        <f>IF(A31="","",IF(_xlfn.XLOOKUP(B31,'DEQ TAC List'!$A$3:$A$609,'DEQ TAC List'!$F$3:$F$609)="HAP","Yes",""))</f>
        <v/>
      </c>
      <c r="G31" s="186" t="str">
        <f>_xlfn.XLOOKUP(C31,'DEQ TAC List'!$B$3:$B$609,'DEQ TAC List'!$I$3:$I$609,"")</f>
        <v/>
      </c>
    </row>
    <row r="32" spans="1:7" x14ac:dyDescent="0.25">
      <c r="A32" s="1" t="str">
        <f>IF(A31="","",IF(A31+1&gt;'6. Pollutant Emissions - MB'!$J$1,"",A31+1))</f>
        <v/>
      </c>
      <c r="B32" s="1" t="str">
        <f>IF(A32="","",INDEX('6. Pollutant Emissions - MB'!$I$9:$I$475,MATCH(A32,'6. Pollutant Emissions - MB'!$J$9:$J$475,0),1))</f>
        <v/>
      </c>
      <c r="C32" s="186" t="str">
        <f>IF(A32="","",VLOOKUP(B32,'DEQ TAC List'!$A$3:$C$609,2,FALSE))</f>
        <v/>
      </c>
      <c r="D32" s="186" t="str">
        <f>IF(A32="","",VLOOKUP(B32,'DEQ TAC List'!$A$3:$C$609,3,FALSE))</f>
        <v/>
      </c>
      <c r="E32" s="197" t="str">
        <f>IF(A32="","",SUMIF('6. Pollutant Emissions - MB'!$I$9:$I$475,B32,'6. Pollutant Emissions - MB'!$H$9:$H$475))</f>
        <v/>
      </c>
      <c r="F32" s="186" t="str">
        <f>IF(A32="","",IF(_xlfn.XLOOKUP(B32,'DEQ TAC List'!$A$3:$A$609,'DEQ TAC List'!$F$3:$F$609)="HAP","Yes",""))</f>
        <v/>
      </c>
      <c r="G32" s="186" t="str">
        <f>_xlfn.XLOOKUP(C32,'DEQ TAC List'!$B$3:$B$609,'DEQ TAC List'!$I$3:$I$609,"")</f>
        <v/>
      </c>
    </row>
    <row r="33" spans="1:7" x14ac:dyDescent="0.25">
      <c r="A33" s="1" t="str">
        <f>IF(A32="","",IF(A32+1&gt;'6. Pollutant Emissions - MB'!$J$1,"",A32+1))</f>
        <v/>
      </c>
      <c r="B33" s="1" t="str">
        <f>IF(A33="","",INDEX('6. Pollutant Emissions - MB'!$I$9:$I$475,MATCH(A33,'6. Pollutant Emissions - MB'!$J$9:$J$475,0),1))</f>
        <v/>
      </c>
      <c r="C33" s="186" t="str">
        <f>IF(A33="","",VLOOKUP(B33,'DEQ TAC List'!$A$3:$C$609,2,FALSE))</f>
        <v/>
      </c>
      <c r="D33" s="186" t="str">
        <f>IF(A33="","",VLOOKUP(B33,'DEQ TAC List'!$A$3:$C$609,3,FALSE))</f>
        <v/>
      </c>
      <c r="E33" s="197" t="str">
        <f>IF(A33="","",SUMIF('6. Pollutant Emissions - MB'!$I$9:$I$475,B33,'6. Pollutant Emissions - MB'!$H$9:$H$475))</f>
        <v/>
      </c>
      <c r="F33" s="186" t="str">
        <f>IF(A33="","",IF(_xlfn.XLOOKUP(B33,'DEQ TAC List'!$A$3:$A$609,'DEQ TAC List'!$F$3:$F$609)="HAP","Yes",""))</f>
        <v/>
      </c>
      <c r="G33" s="186" t="str">
        <f>_xlfn.XLOOKUP(C33,'DEQ TAC List'!$B$3:$B$609,'DEQ TAC List'!$I$3:$I$609,"")</f>
        <v/>
      </c>
    </row>
    <row r="34" spans="1:7" x14ac:dyDescent="0.25">
      <c r="A34" s="1" t="str">
        <f>IF(A33="","",IF(A33+1&gt;'6. Pollutant Emissions - MB'!$J$1,"",A33+1))</f>
        <v/>
      </c>
      <c r="B34" s="1" t="str">
        <f>IF(A34="","",INDEX('6. Pollutant Emissions - MB'!$I$9:$I$475,MATCH(A34,'6. Pollutant Emissions - MB'!$J$9:$J$475,0),1))</f>
        <v/>
      </c>
      <c r="C34" s="186" t="str">
        <f>IF(A34="","",VLOOKUP(B34,'DEQ TAC List'!$A$3:$C$609,2,FALSE))</f>
        <v/>
      </c>
      <c r="D34" s="186" t="str">
        <f>IF(A34="","",VLOOKUP(B34,'DEQ TAC List'!$A$3:$C$609,3,FALSE))</f>
        <v/>
      </c>
      <c r="E34" s="197" t="str">
        <f>IF(A34="","",SUMIF('6. Pollutant Emissions - MB'!$I$9:$I$475,B34,'6. Pollutant Emissions - MB'!$H$9:$H$475))</f>
        <v/>
      </c>
      <c r="F34" s="186" t="str">
        <f>IF(A34="","",IF(_xlfn.XLOOKUP(B34,'DEQ TAC List'!$A$3:$A$609,'DEQ TAC List'!$F$3:$F$609)="HAP","Yes",""))</f>
        <v/>
      </c>
      <c r="G34" s="186" t="str">
        <f>_xlfn.XLOOKUP(C34,'DEQ TAC List'!$B$3:$B$609,'DEQ TAC List'!$I$3:$I$609,"")</f>
        <v/>
      </c>
    </row>
    <row r="35" spans="1:7" x14ac:dyDescent="0.25">
      <c r="A35" s="1" t="str">
        <f>IF(A34="","",IF(A34+1&gt;'6. Pollutant Emissions - MB'!$J$1,"",A34+1))</f>
        <v/>
      </c>
      <c r="B35" s="1" t="str">
        <f>IF(A35="","",INDEX('6. Pollutant Emissions - MB'!$I$9:$I$475,MATCH(A35,'6. Pollutant Emissions - MB'!$J$9:$J$475,0),1))</f>
        <v/>
      </c>
      <c r="C35" s="186" t="str">
        <f>IF(A35="","",VLOOKUP(B35,'DEQ TAC List'!$A$3:$C$609,2,FALSE))</f>
        <v/>
      </c>
      <c r="D35" s="186" t="str">
        <f>IF(A35="","",VLOOKUP(B35,'DEQ TAC List'!$A$3:$C$609,3,FALSE))</f>
        <v/>
      </c>
      <c r="E35" s="197" t="str">
        <f>IF(A35="","",SUMIF('6. Pollutant Emissions - MB'!$I$9:$I$475,B35,'6. Pollutant Emissions - MB'!$H$9:$H$475))</f>
        <v/>
      </c>
      <c r="F35" s="186" t="str">
        <f>IF(A35="","",IF(_xlfn.XLOOKUP(B35,'DEQ TAC List'!$A$3:$A$609,'DEQ TAC List'!$F$3:$F$609)="HAP","Yes",""))</f>
        <v/>
      </c>
      <c r="G35" s="186" t="str">
        <f>_xlfn.XLOOKUP(C35,'DEQ TAC List'!$B$3:$B$609,'DEQ TAC List'!$I$3:$I$609,"")</f>
        <v/>
      </c>
    </row>
    <row r="36" spans="1:7" x14ac:dyDescent="0.25">
      <c r="A36" s="1" t="str">
        <f>IF(A35="","",IF(A35+1&gt;'6. Pollutant Emissions - MB'!$J$1,"",A35+1))</f>
        <v/>
      </c>
      <c r="B36" s="1" t="str">
        <f>IF(A36="","",INDEX('6. Pollutant Emissions - MB'!$I$9:$I$475,MATCH(A36,'6. Pollutant Emissions - MB'!$J$9:$J$475,0),1))</f>
        <v/>
      </c>
      <c r="C36" s="186" t="str">
        <f>IF(A36="","",VLOOKUP(B36,'DEQ TAC List'!$A$3:$C$609,2,FALSE))</f>
        <v/>
      </c>
      <c r="D36" s="186" t="str">
        <f>IF(A36="","",VLOOKUP(B36,'DEQ TAC List'!$A$3:$C$609,3,FALSE))</f>
        <v/>
      </c>
      <c r="E36" s="197" t="str">
        <f>IF(A36="","",SUMIF('6. Pollutant Emissions - MB'!$I$9:$I$475,B36,'6. Pollutant Emissions - MB'!$H$9:$H$475))</f>
        <v/>
      </c>
      <c r="F36" s="186" t="str">
        <f>IF(A36="","",IF(_xlfn.XLOOKUP(B36,'DEQ TAC List'!$A$3:$A$609,'DEQ TAC List'!$F$3:$F$609)="HAP","Yes",""))</f>
        <v/>
      </c>
      <c r="G36" s="186" t="str">
        <f>_xlfn.XLOOKUP(C36,'DEQ TAC List'!$B$3:$B$609,'DEQ TAC List'!$I$3:$I$609,"")</f>
        <v/>
      </c>
    </row>
    <row r="37" spans="1:7" x14ac:dyDescent="0.25">
      <c r="A37" s="1" t="str">
        <f>IF(A36="","",IF(A36+1&gt;'6. Pollutant Emissions - MB'!$J$1,"",A36+1))</f>
        <v/>
      </c>
      <c r="B37" s="1" t="str">
        <f>IF(A37="","",INDEX('6. Pollutant Emissions - MB'!$I$9:$I$475,MATCH(A37,'6. Pollutant Emissions - MB'!$J$9:$J$475,0),1))</f>
        <v/>
      </c>
      <c r="C37" s="186" t="str">
        <f>IF(A37="","",VLOOKUP(B37,'DEQ TAC List'!$A$3:$C$609,2,FALSE))</f>
        <v/>
      </c>
      <c r="D37" s="186" t="str">
        <f>IF(A37="","",VLOOKUP(B37,'DEQ TAC List'!$A$3:$C$609,3,FALSE))</f>
        <v/>
      </c>
      <c r="E37" s="197" t="str">
        <f>IF(A37="","",SUMIF('6. Pollutant Emissions - MB'!$I$9:$I$475,B37,'6. Pollutant Emissions - MB'!$H$9:$H$475))</f>
        <v/>
      </c>
      <c r="F37" s="186" t="str">
        <f>IF(A37="","",IF(_xlfn.XLOOKUP(B37,'DEQ TAC List'!$A$3:$A$609,'DEQ TAC List'!$F$3:$F$609)="HAP","Yes",""))</f>
        <v/>
      </c>
      <c r="G37" s="186" t="str">
        <f>_xlfn.XLOOKUP(C37,'DEQ TAC List'!$B$3:$B$609,'DEQ TAC List'!$I$3:$I$609,"")</f>
        <v/>
      </c>
    </row>
    <row r="38" spans="1:7" x14ac:dyDescent="0.25">
      <c r="A38" s="1" t="str">
        <f>IF(A37="","",IF(A37+1&gt;'6. Pollutant Emissions - MB'!$J$1,"",A37+1))</f>
        <v/>
      </c>
      <c r="B38" s="1" t="str">
        <f>IF(A38="","",INDEX('6. Pollutant Emissions - MB'!$I$9:$I$475,MATCH(A38,'6. Pollutant Emissions - MB'!$J$9:$J$475,0),1))</f>
        <v/>
      </c>
      <c r="C38" s="186" t="str">
        <f>IF(A38="","",VLOOKUP(B38,'DEQ TAC List'!$A$3:$C$609,2,FALSE))</f>
        <v/>
      </c>
      <c r="D38" s="186" t="str">
        <f>IF(A38="","",VLOOKUP(B38,'DEQ TAC List'!$A$3:$C$609,3,FALSE))</f>
        <v/>
      </c>
      <c r="E38" s="197" t="str">
        <f>IF(A38="","",SUMIF('6. Pollutant Emissions - MB'!$I$9:$I$475,B38,'6. Pollutant Emissions - MB'!$H$9:$H$475))</f>
        <v/>
      </c>
      <c r="F38" s="186" t="str">
        <f>IF(A38="","",IF(_xlfn.XLOOKUP(B38,'DEQ TAC List'!$A$3:$A$609,'DEQ TAC List'!$F$3:$F$609)="HAP","Yes",""))</f>
        <v/>
      </c>
      <c r="G38" s="186" t="str">
        <f>_xlfn.XLOOKUP(C38,'DEQ TAC List'!$B$3:$B$609,'DEQ TAC List'!$I$3:$I$609,"")</f>
        <v/>
      </c>
    </row>
    <row r="39" spans="1:7" x14ac:dyDescent="0.25">
      <c r="A39" s="1" t="str">
        <f>IF(A38="","",IF(A38+1&gt;'6. Pollutant Emissions - MB'!$J$1,"",A38+1))</f>
        <v/>
      </c>
      <c r="B39" s="1" t="str">
        <f>IF(A39="","",INDEX('6. Pollutant Emissions - MB'!$I$9:$I$475,MATCH(A39,'6. Pollutant Emissions - MB'!$J$9:$J$475,0),1))</f>
        <v/>
      </c>
      <c r="C39" s="186" t="str">
        <f>IF(A39="","",VLOOKUP(B39,'DEQ TAC List'!$A$3:$C$609,2,FALSE))</f>
        <v/>
      </c>
      <c r="D39" s="186" t="str">
        <f>IF(A39="","",VLOOKUP(B39,'DEQ TAC List'!$A$3:$C$609,3,FALSE))</f>
        <v/>
      </c>
      <c r="E39" s="197" t="str">
        <f>IF(A39="","",SUMIF('6. Pollutant Emissions - MB'!$I$9:$I$475,B39,'6. Pollutant Emissions - MB'!$H$9:$H$475))</f>
        <v/>
      </c>
      <c r="F39" s="186" t="str">
        <f>IF(A39="","",IF(_xlfn.XLOOKUP(B39,'DEQ TAC List'!$A$3:$A$609,'DEQ TAC List'!$F$3:$F$609)="HAP","Yes",""))</f>
        <v/>
      </c>
      <c r="G39" s="186" t="str">
        <f>_xlfn.XLOOKUP(C39,'DEQ TAC List'!$B$3:$B$609,'DEQ TAC List'!$I$3:$I$609,"")</f>
        <v/>
      </c>
    </row>
    <row r="40" spans="1:7" x14ac:dyDescent="0.25">
      <c r="A40" s="1" t="str">
        <f>IF(A39="","",IF(A39+1&gt;'6. Pollutant Emissions - MB'!$J$1,"",A39+1))</f>
        <v/>
      </c>
      <c r="B40" s="1" t="str">
        <f>IF(A40="","",INDEX('6. Pollutant Emissions - MB'!$I$9:$I$475,MATCH(A40,'6. Pollutant Emissions - MB'!$J$9:$J$475,0),1))</f>
        <v/>
      </c>
      <c r="C40" s="186" t="str">
        <f>IF(A40="","",VLOOKUP(B40,'DEQ TAC List'!$A$3:$C$609,2,FALSE))</f>
        <v/>
      </c>
      <c r="D40" s="186" t="str">
        <f>IF(A40="","",VLOOKUP(B40,'DEQ TAC List'!$A$3:$C$609,3,FALSE))</f>
        <v/>
      </c>
      <c r="E40" s="197" t="str">
        <f>IF(A40="","",SUMIF('6. Pollutant Emissions - MB'!$I$9:$I$475,B40,'6. Pollutant Emissions - MB'!$H$9:$H$475))</f>
        <v/>
      </c>
      <c r="F40" s="186" t="str">
        <f>IF(A40="","",IF(_xlfn.XLOOKUP(B40,'DEQ TAC List'!$A$3:$A$609,'DEQ TAC List'!$F$3:$F$609)="HAP","Yes",""))</f>
        <v/>
      </c>
      <c r="G40" s="186" t="str">
        <f>_xlfn.XLOOKUP(C40,'DEQ TAC List'!$B$3:$B$609,'DEQ TAC List'!$I$3:$I$609,"")</f>
        <v/>
      </c>
    </row>
    <row r="41" spans="1:7" x14ac:dyDescent="0.25">
      <c r="A41" s="1" t="str">
        <f>IF(A40="","",IF(A40+1&gt;'6. Pollutant Emissions - MB'!$J$1,"",A40+1))</f>
        <v/>
      </c>
      <c r="B41" s="1" t="str">
        <f>IF(A41="","",INDEX('6. Pollutant Emissions - MB'!$I$9:$I$475,MATCH(A41,'6. Pollutant Emissions - MB'!$J$9:$J$475,0),1))</f>
        <v/>
      </c>
      <c r="C41" s="186" t="str">
        <f>IF(A41="","",VLOOKUP(B41,'DEQ TAC List'!$A$3:$C$609,2,FALSE))</f>
        <v/>
      </c>
      <c r="D41" s="186" t="str">
        <f>IF(A41="","",VLOOKUP(B41,'DEQ TAC List'!$A$3:$C$609,3,FALSE))</f>
        <v/>
      </c>
      <c r="E41" s="197" t="str">
        <f>IF(A41="","",SUMIF('6. Pollutant Emissions - MB'!$I$9:$I$475,B41,'6. Pollutant Emissions - MB'!$H$9:$H$475))</f>
        <v/>
      </c>
      <c r="F41" s="186" t="str">
        <f>IF(A41="","",IF(_xlfn.XLOOKUP(B41,'DEQ TAC List'!$A$3:$A$609,'DEQ TAC List'!$F$3:$F$609)="HAP","Yes",""))</f>
        <v/>
      </c>
      <c r="G41" s="186" t="str">
        <f>_xlfn.XLOOKUP(C41,'DEQ TAC List'!$B$3:$B$609,'DEQ TAC List'!$I$3:$I$609,"")</f>
        <v/>
      </c>
    </row>
    <row r="42" spans="1:7" x14ac:dyDescent="0.25">
      <c r="A42" s="1" t="str">
        <f>IF(A41="","",IF(A41+1&gt;'6. Pollutant Emissions - MB'!$J$1,"",A41+1))</f>
        <v/>
      </c>
      <c r="B42" s="1" t="str">
        <f>IF(A42="","",INDEX('6. Pollutant Emissions - MB'!$I$9:$I$475,MATCH(A42,'6. Pollutant Emissions - MB'!$J$9:$J$475,0),1))</f>
        <v/>
      </c>
      <c r="C42" s="186" t="str">
        <f>IF(A42="","",VLOOKUP(B42,'DEQ TAC List'!$A$3:$C$609,2,FALSE))</f>
        <v/>
      </c>
      <c r="D42" s="186" t="str">
        <f>IF(A42="","",VLOOKUP(B42,'DEQ TAC List'!$A$3:$C$609,3,FALSE))</f>
        <v/>
      </c>
      <c r="E42" s="197" t="str">
        <f>IF(A42="","",SUMIF('6. Pollutant Emissions - MB'!$I$9:$I$475,B42,'6. Pollutant Emissions - MB'!$H$9:$H$475))</f>
        <v/>
      </c>
      <c r="F42" s="186" t="str">
        <f>IF(A42="","",IF(_xlfn.XLOOKUP(B42,'DEQ TAC List'!$A$3:$A$609,'DEQ TAC List'!$F$3:$F$609)="HAP","Yes",""))</f>
        <v/>
      </c>
      <c r="G42" s="186" t="str">
        <f>_xlfn.XLOOKUP(C42,'DEQ TAC List'!$B$3:$B$609,'DEQ TAC List'!$I$3:$I$609,"")</f>
        <v/>
      </c>
    </row>
    <row r="43" spans="1:7" x14ac:dyDescent="0.25">
      <c r="A43" s="1" t="str">
        <f>IF(A42="","",IF(A42+1&gt;'6. Pollutant Emissions - MB'!$J$1,"",A42+1))</f>
        <v/>
      </c>
      <c r="B43" s="1" t="str">
        <f>IF(A43="","",INDEX('6. Pollutant Emissions - MB'!$I$9:$I$475,MATCH(A43,'6. Pollutant Emissions - MB'!$J$9:$J$475,0),1))</f>
        <v/>
      </c>
      <c r="C43" s="186" t="str">
        <f>IF(A43="","",VLOOKUP(B43,'DEQ TAC List'!$A$3:$C$609,2,FALSE))</f>
        <v/>
      </c>
      <c r="D43" s="186" t="str">
        <f>IF(A43="","",VLOOKUP(B43,'DEQ TAC List'!$A$3:$C$609,3,FALSE))</f>
        <v/>
      </c>
      <c r="E43" s="197" t="str">
        <f>IF(A43="","",SUMIF('6. Pollutant Emissions - MB'!$I$9:$I$475,B43,'6. Pollutant Emissions - MB'!$H$9:$H$475))</f>
        <v/>
      </c>
      <c r="F43" s="186" t="str">
        <f>IF(A43="","",IF(_xlfn.XLOOKUP(B43,'DEQ TAC List'!$A$3:$A$609,'DEQ TAC List'!$F$3:$F$609)="HAP","Yes",""))</f>
        <v/>
      </c>
      <c r="G43" s="186" t="str">
        <f>_xlfn.XLOOKUP(C43,'DEQ TAC List'!$B$3:$B$609,'DEQ TAC List'!$I$3:$I$609,"")</f>
        <v/>
      </c>
    </row>
    <row r="44" spans="1:7" x14ac:dyDescent="0.25">
      <c r="A44" s="1" t="str">
        <f>IF(A43="","",IF(A43+1&gt;'6. Pollutant Emissions - MB'!$J$1,"",A43+1))</f>
        <v/>
      </c>
      <c r="B44" s="1" t="str">
        <f>IF(A44="","",INDEX('6. Pollutant Emissions - MB'!$I$9:$I$475,MATCH(A44,'6. Pollutant Emissions - MB'!$J$9:$J$475,0),1))</f>
        <v/>
      </c>
      <c r="C44" s="186" t="str">
        <f>IF(A44="","",VLOOKUP(B44,'DEQ TAC List'!$A$3:$C$609,2,FALSE))</f>
        <v/>
      </c>
      <c r="D44" s="186" t="str">
        <f>IF(A44="","",VLOOKUP(B44,'DEQ TAC List'!$A$3:$C$609,3,FALSE))</f>
        <v/>
      </c>
      <c r="E44" s="197" t="str">
        <f>IF(A44="","",SUMIF('6. Pollutant Emissions - MB'!$I$9:$I$475,B44,'6. Pollutant Emissions - MB'!$H$9:$H$475))</f>
        <v/>
      </c>
      <c r="F44" s="186" t="str">
        <f>IF(A44="","",IF(_xlfn.XLOOKUP(B44,'DEQ TAC List'!$A$3:$A$609,'DEQ TAC List'!$F$3:$F$609)="HAP","Yes",""))</f>
        <v/>
      </c>
      <c r="G44" s="186" t="str">
        <f>_xlfn.XLOOKUP(C44,'DEQ TAC List'!$B$3:$B$609,'DEQ TAC List'!$I$3:$I$609,"")</f>
        <v/>
      </c>
    </row>
    <row r="45" spans="1:7" x14ac:dyDescent="0.25">
      <c r="A45" s="1" t="str">
        <f>IF(A44="","",IF(A44+1&gt;'6. Pollutant Emissions - MB'!$J$1,"",A44+1))</f>
        <v/>
      </c>
      <c r="B45" s="1" t="str">
        <f>IF(A45="","",INDEX('6. Pollutant Emissions - MB'!$I$9:$I$475,MATCH(A45,'6. Pollutant Emissions - MB'!$J$9:$J$475,0),1))</f>
        <v/>
      </c>
      <c r="C45" s="186" t="str">
        <f>IF(A45="","",VLOOKUP(B45,'DEQ TAC List'!$A$3:$C$609,2,FALSE))</f>
        <v/>
      </c>
      <c r="D45" s="186" t="str">
        <f>IF(A45="","",VLOOKUP(B45,'DEQ TAC List'!$A$3:$C$609,3,FALSE))</f>
        <v/>
      </c>
      <c r="E45" s="197" t="str">
        <f>IF(A45="","",SUMIF('6. Pollutant Emissions - MB'!$I$9:$I$475,B45,'6. Pollutant Emissions - MB'!$H$9:$H$475))</f>
        <v/>
      </c>
      <c r="F45" s="186" t="str">
        <f>IF(A45="","",IF(_xlfn.XLOOKUP(B45,'DEQ TAC List'!$A$3:$A$609,'DEQ TAC List'!$F$3:$F$609)="HAP","Yes",""))</f>
        <v/>
      </c>
      <c r="G45" s="186" t="str">
        <f>_xlfn.XLOOKUP(C45,'DEQ TAC List'!$B$3:$B$609,'DEQ TAC List'!$I$3:$I$609,"")</f>
        <v/>
      </c>
    </row>
    <row r="46" spans="1:7" x14ac:dyDescent="0.25">
      <c r="A46" s="1" t="str">
        <f>IF(A45="","",IF(A45+1&gt;'6. Pollutant Emissions - MB'!$J$1,"",A45+1))</f>
        <v/>
      </c>
      <c r="B46" s="1" t="str">
        <f>IF(A46="","",INDEX('6. Pollutant Emissions - MB'!$I$9:$I$475,MATCH(A46,'6. Pollutant Emissions - MB'!$J$9:$J$475,0),1))</f>
        <v/>
      </c>
      <c r="C46" s="186" t="str">
        <f>IF(A46="","",VLOOKUP(B46,'DEQ TAC List'!$A$3:$C$609,2,FALSE))</f>
        <v/>
      </c>
      <c r="D46" s="186" t="str">
        <f>IF(A46="","",VLOOKUP(B46,'DEQ TAC List'!$A$3:$C$609,3,FALSE))</f>
        <v/>
      </c>
      <c r="E46" s="197" t="str">
        <f>IF(A46="","",SUMIF('6. Pollutant Emissions - MB'!$I$9:$I$475,B46,'6. Pollutant Emissions - MB'!$H$9:$H$475))</f>
        <v/>
      </c>
      <c r="F46" s="186" t="str">
        <f>IF(A46="","",IF(_xlfn.XLOOKUP(B46,'DEQ TAC List'!$A$3:$A$609,'DEQ TAC List'!$F$3:$F$609)="HAP","Yes",""))</f>
        <v/>
      </c>
      <c r="G46" s="186" t="str">
        <f>_xlfn.XLOOKUP(C46,'DEQ TAC List'!$B$3:$B$609,'DEQ TAC List'!$I$3:$I$609,"")</f>
        <v/>
      </c>
    </row>
    <row r="47" spans="1:7" x14ac:dyDescent="0.25">
      <c r="A47" s="1" t="str">
        <f>IF(A46="","",IF(A46+1&gt;'6. Pollutant Emissions - MB'!$J$1,"",A46+1))</f>
        <v/>
      </c>
      <c r="B47" s="1" t="str">
        <f>IF(A47="","",INDEX('6. Pollutant Emissions - MB'!$I$9:$I$475,MATCH(A47,'6. Pollutant Emissions - MB'!$J$9:$J$475,0),1))</f>
        <v/>
      </c>
      <c r="C47" s="186" t="str">
        <f>IF(A47="","",VLOOKUP(B47,'DEQ TAC List'!$A$3:$C$609,2,FALSE))</f>
        <v/>
      </c>
      <c r="D47" s="186" t="str">
        <f>IF(A47="","",VLOOKUP(B47,'DEQ TAC List'!$A$3:$C$609,3,FALSE))</f>
        <v/>
      </c>
      <c r="E47" s="197" t="str">
        <f>IF(A47="","",SUMIF('6. Pollutant Emissions - MB'!$I$9:$I$475,B47,'6. Pollutant Emissions - MB'!$H$9:$H$475))</f>
        <v/>
      </c>
      <c r="F47" s="186" t="str">
        <f>IF(A47="","",IF(_xlfn.XLOOKUP(B47,'DEQ TAC List'!$A$3:$A$609,'DEQ TAC List'!$F$3:$F$609)="HAP","Yes",""))</f>
        <v/>
      </c>
      <c r="G47" s="186" t="str">
        <f>_xlfn.XLOOKUP(C47,'DEQ TAC List'!$B$3:$B$609,'DEQ TAC List'!$I$3:$I$609,"")</f>
        <v/>
      </c>
    </row>
    <row r="48" spans="1:7" x14ac:dyDescent="0.25">
      <c r="A48" s="1" t="str">
        <f>IF(A47="","",IF(A47+1&gt;'6. Pollutant Emissions - MB'!$J$1,"",A47+1))</f>
        <v/>
      </c>
      <c r="B48" s="1" t="str">
        <f>IF(A48="","",INDEX('6. Pollutant Emissions - MB'!$I$9:$I$475,MATCH(A48,'6. Pollutant Emissions - MB'!$J$9:$J$475,0),1))</f>
        <v/>
      </c>
      <c r="C48" s="186" t="str">
        <f>IF(A48="","",VLOOKUP(B48,'DEQ TAC List'!$A$3:$C$609,2,FALSE))</f>
        <v/>
      </c>
      <c r="D48" s="186" t="str">
        <f>IF(A48="","",VLOOKUP(B48,'DEQ TAC List'!$A$3:$C$609,3,FALSE))</f>
        <v/>
      </c>
      <c r="E48" s="197" t="str">
        <f>IF(A48="","",SUMIF('6. Pollutant Emissions - MB'!$I$9:$I$475,B48,'6. Pollutant Emissions - MB'!$H$9:$H$475))</f>
        <v/>
      </c>
      <c r="F48" s="186" t="str">
        <f>IF(A48="","",IF(_xlfn.XLOOKUP(B48,'DEQ TAC List'!$A$3:$A$609,'DEQ TAC List'!$F$3:$F$609)="HAP","Yes",""))</f>
        <v/>
      </c>
      <c r="G48" s="186" t="str">
        <f>_xlfn.XLOOKUP(C48,'DEQ TAC List'!$B$3:$B$609,'DEQ TAC List'!$I$3:$I$609,"")</f>
        <v/>
      </c>
    </row>
    <row r="49" spans="1:7" x14ac:dyDescent="0.25">
      <c r="A49" s="1" t="str">
        <f>IF(A48="","",IF(A48+1&gt;'6. Pollutant Emissions - MB'!$J$1,"",A48+1))</f>
        <v/>
      </c>
      <c r="B49" s="1" t="str">
        <f>IF(A49="","",INDEX('6. Pollutant Emissions - MB'!$I$9:$I$475,MATCH(A49,'6. Pollutant Emissions - MB'!$J$9:$J$475,0),1))</f>
        <v/>
      </c>
      <c r="C49" s="186" t="str">
        <f>IF(A49="","",VLOOKUP(B49,'DEQ TAC List'!$A$3:$C$609,2,FALSE))</f>
        <v/>
      </c>
      <c r="D49" s="186" t="str">
        <f>IF(A49="","",VLOOKUP(B49,'DEQ TAC List'!$A$3:$C$609,3,FALSE))</f>
        <v/>
      </c>
      <c r="E49" s="197" t="str">
        <f>IF(A49="","",SUMIF('6. Pollutant Emissions - MB'!$I$9:$I$475,B49,'6. Pollutant Emissions - MB'!$H$9:$H$475))</f>
        <v/>
      </c>
      <c r="F49" s="186" t="str">
        <f>IF(A49="","",IF(_xlfn.XLOOKUP(B49,'DEQ TAC List'!$A$3:$A$609,'DEQ TAC List'!$F$3:$F$609)="HAP","Yes",""))</f>
        <v/>
      </c>
      <c r="G49" s="186" t="str">
        <f>_xlfn.XLOOKUP(C49,'DEQ TAC List'!$B$3:$B$609,'DEQ TAC List'!$I$3:$I$609,"")</f>
        <v/>
      </c>
    </row>
    <row r="50" spans="1:7" x14ac:dyDescent="0.25">
      <c r="A50" s="1" t="str">
        <f>IF(A49="","",IF(A49+1&gt;'6. Pollutant Emissions - MB'!$J$1,"",A49+1))</f>
        <v/>
      </c>
      <c r="B50" s="1" t="str">
        <f>IF(A50="","",INDEX('6. Pollutant Emissions - MB'!$I$9:$I$475,MATCH(A50,'6. Pollutant Emissions - MB'!$J$9:$J$475,0),1))</f>
        <v/>
      </c>
      <c r="C50" s="186" t="str">
        <f>IF(A50="","",VLOOKUP(B50,'DEQ TAC List'!$A$3:$C$609,2,FALSE))</f>
        <v/>
      </c>
      <c r="D50" s="186" t="str">
        <f>IF(A50="","",VLOOKUP(B50,'DEQ TAC List'!$A$3:$C$609,3,FALSE))</f>
        <v/>
      </c>
      <c r="E50" s="197" t="str">
        <f>IF(A50="","",SUMIF('6. Pollutant Emissions - MB'!$I$9:$I$475,B50,'6. Pollutant Emissions - MB'!$H$9:$H$475))</f>
        <v/>
      </c>
      <c r="F50" s="186" t="str">
        <f>IF(A50="","",IF(_xlfn.XLOOKUP(B50,'DEQ TAC List'!$A$3:$A$609,'DEQ TAC List'!$F$3:$F$609)="HAP","Yes",""))</f>
        <v/>
      </c>
      <c r="G50" s="186" t="str">
        <f>_xlfn.XLOOKUP(C50,'DEQ TAC List'!$B$3:$B$609,'DEQ TAC List'!$I$3:$I$609,"")</f>
        <v/>
      </c>
    </row>
    <row r="51" spans="1:7" x14ac:dyDescent="0.25">
      <c r="A51" s="1" t="str">
        <f>IF(A50="","",IF(A50+1&gt;'6. Pollutant Emissions - MB'!$J$1,"",A50+1))</f>
        <v/>
      </c>
      <c r="B51" s="1" t="str">
        <f>IF(A51="","",INDEX('6. Pollutant Emissions - MB'!$I$9:$I$475,MATCH(A51,'6. Pollutant Emissions - MB'!$J$9:$J$475,0),1))</f>
        <v/>
      </c>
      <c r="C51" s="186" t="str">
        <f>IF(A51="","",VLOOKUP(B51,'DEQ TAC List'!$A$3:$C$609,2,FALSE))</f>
        <v/>
      </c>
      <c r="D51" s="186" t="str">
        <f>IF(A51="","",VLOOKUP(B51,'DEQ TAC List'!$A$3:$C$609,3,FALSE))</f>
        <v/>
      </c>
      <c r="E51" s="197" t="str">
        <f>IF(A51="","",SUMIF('6. Pollutant Emissions - MB'!$I$9:$I$475,B51,'6. Pollutant Emissions - MB'!$H$9:$H$475))</f>
        <v/>
      </c>
      <c r="F51" s="186" t="str">
        <f>IF(A51="","",IF(_xlfn.XLOOKUP(B51,'DEQ TAC List'!$A$3:$A$609,'DEQ TAC List'!$F$3:$F$609)="HAP","Yes",""))</f>
        <v/>
      </c>
      <c r="G51" s="186" t="str">
        <f>_xlfn.XLOOKUP(C51,'DEQ TAC List'!$B$3:$B$609,'DEQ TAC List'!$I$3:$I$609,"")</f>
        <v/>
      </c>
    </row>
    <row r="52" spans="1:7" x14ac:dyDescent="0.25">
      <c r="A52" s="1" t="str">
        <f>IF(A51="","",IF(A51+1&gt;'6. Pollutant Emissions - MB'!$J$1,"",A51+1))</f>
        <v/>
      </c>
      <c r="B52" s="1" t="str">
        <f>IF(A52="","",INDEX('6. Pollutant Emissions - MB'!$I$9:$I$475,MATCH(A52,'6. Pollutant Emissions - MB'!$J$9:$J$475,0),1))</f>
        <v/>
      </c>
      <c r="C52" s="186" t="str">
        <f>IF(A52="","",VLOOKUP(B52,'DEQ TAC List'!$A$3:$C$609,2,FALSE))</f>
        <v/>
      </c>
      <c r="D52" s="186" t="str">
        <f>IF(A52="","",VLOOKUP(B52,'DEQ TAC List'!$A$3:$C$609,3,FALSE))</f>
        <v/>
      </c>
      <c r="E52" s="197" t="str">
        <f>IF(A52="","",SUMIF('6. Pollutant Emissions - MB'!$I$9:$I$475,B52,'6. Pollutant Emissions - MB'!$H$9:$H$475))</f>
        <v/>
      </c>
      <c r="F52" s="186" t="str">
        <f>IF(A52="","",IF(_xlfn.XLOOKUP(B52,'DEQ TAC List'!$A$3:$A$609,'DEQ TAC List'!$F$3:$F$609)="HAP","Yes",""))</f>
        <v/>
      </c>
      <c r="G52" s="186" t="str">
        <f>_xlfn.XLOOKUP(C52,'DEQ TAC List'!$B$3:$B$609,'DEQ TAC List'!$I$3:$I$609,"")</f>
        <v/>
      </c>
    </row>
    <row r="53" spans="1:7" x14ac:dyDescent="0.25">
      <c r="A53" s="1" t="str">
        <f>IF(A52="","",IF(A52+1&gt;'6. Pollutant Emissions - MB'!$J$1,"",A52+1))</f>
        <v/>
      </c>
      <c r="B53" s="1" t="str">
        <f>IF(A53="","",INDEX('6. Pollutant Emissions - MB'!$I$9:$I$475,MATCH(A53,'6. Pollutant Emissions - MB'!$J$9:$J$475,0),1))</f>
        <v/>
      </c>
      <c r="C53" s="186" t="str">
        <f>IF(A53="","",VLOOKUP(B53,'DEQ TAC List'!$A$3:$C$609,2,FALSE))</f>
        <v/>
      </c>
      <c r="D53" s="186" t="str">
        <f>IF(A53="","",VLOOKUP(B53,'DEQ TAC List'!$A$3:$C$609,3,FALSE))</f>
        <v/>
      </c>
      <c r="E53" s="197" t="str">
        <f>IF(A53="","",SUMIF('6. Pollutant Emissions - MB'!$I$9:$I$475,B53,'6. Pollutant Emissions - MB'!$H$9:$H$475))</f>
        <v/>
      </c>
      <c r="F53" s="186" t="str">
        <f>IF(A53="","",IF(_xlfn.XLOOKUP(B53,'DEQ TAC List'!$A$3:$A$609,'DEQ TAC List'!$F$3:$F$609)="HAP","Yes",""))</f>
        <v/>
      </c>
      <c r="G53" s="186" t="str">
        <f>_xlfn.XLOOKUP(C53,'DEQ TAC List'!$B$3:$B$609,'DEQ TAC List'!$I$3:$I$609,"")</f>
        <v/>
      </c>
    </row>
    <row r="54" spans="1:7" x14ac:dyDescent="0.25">
      <c r="A54" s="1" t="str">
        <f>IF(A53="","",IF(A53+1&gt;'6. Pollutant Emissions - MB'!$J$1,"",A53+1))</f>
        <v/>
      </c>
      <c r="B54" s="1" t="str">
        <f>IF(A54="","",INDEX('6. Pollutant Emissions - MB'!$I$9:$I$475,MATCH(A54,'6. Pollutant Emissions - MB'!$J$9:$J$475,0),1))</f>
        <v/>
      </c>
      <c r="C54" s="186" t="str">
        <f>IF(A54="","",VLOOKUP(B54,'DEQ TAC List'!$A$3:$C$609,2,FALSE))</f>
        <v/>
      </c>
      <c r="D54" s="186" t="str">
        <f>IF(A54="","",VLOOKUP(B54,'DEQ TAC List'!$A$3:$C$609,3,FALSE))</f>
        <v/>
      </c>
      <c r="E54" s="197" t="str">
        <f>IF(A54="","",SUMIF('6. Pollutant Emissions - MB'!$I$9:$I$475,B54,'6. Pollutant Emissions - MB'!$H$9:$H$475))</f>
        <v/>
      </c>
      <c r="F54" s="186" t="str">
        <f>IF(A54="","",IF(_xlfn.XLOOKUP(B54,'DEQ TAC List'!$A$3:$A$609,'DEQ TAC List'!$F$3:$F$609)="HAP","Yes",""))</f>
        <v/>
      </c>
      <c r="G54" s="186" t="str">
        <f>_xlfn.XLOOKUP(C54,'DEQ TAC List'!$B$3:$B$609,'DEQ TAC List'!$I$3:$I$609,"")</f>
        <v/>
      </c>
    </row>
    <row r="55" spans="1:7" x14ac:dyDescent="0.25">
      <c r="A55" s="1" t="str">
        <f>IF(A54="","",IF(A54+1&gt;'6. Pollutant Emissions - MB'!$J$1,"",A54+1))</f>
        <v/>
      </c>
      <c r="B55" s="1" t="str">
        <f>IF(A55="","",INDEX('6. Pollutant Emissions - MB'!$I$9:$I$475,MATCH(A55,'6. Pollutant Emissions - MB'!$J$9:$J$475,0),1))</f>
        <v/>
      </c>
      <c r="C55" s="186" t="str">
        <f>IF(A55="","",VLOOKUP(B55,'DEQ TAC List'!$A$3:$C$609,2,FALSE))</f>
        <v/>
      </c>
      <c r="D55" s="186" t="str">
        <f>IF(A55="","",VLOOKUP(B55,'DEQ TAC List'!$A$3:$C$609,3,FALSE))</f>
        <v/>
      </c>
      <c r="E55" s="197" t="str">
        <f>IF(A55="","",SUMIF('6. Pollutant Emissions - MB'!$I$9:$I$475,B55,'6. Pollutant Emissions - MB'!$H$9:$H$475))</f>
        <v/>
      </c>
      <c r="F55" s="186" t="str">
        <f>IF(A55="","",IF(_xlfn.XLOOKUP(B55,'DEQ TAC List'!$A$3:$A$609,'DEQ TAC List'!$F$3:$F$609)="HAP","Yes",""))</f>
        <v/>
      </c>
      <c r="G55" s="186" t="str">
        <f>_xlfn.XLOOKUP(C55,'DEQ TAC List'!$B$3:$B$609,'DEQ TAC List'!$I$3:$I$609,"")</f>
        <v/>
      </c>
    </row>
    <row r="56" spans="1:7" x14ac:dyDescent="0.25">
      <c r="A56" s="1" t="str">
        <f>IF(A55="","",IF(A55+1&gt;'6. Pollutant Emissions - MB'!$J$1,"",A55+1))</f>
        <v/>
      </c>
      <c r="B56" s="1" t="str">
        <f>IF(A56="","",INDEX('6. Pollutant Emissions - MB'!$I$9:$I$475,MATCH(A56,'6. Pollutant Emissions - MB'!$J$9:$J$475,0),1))</f>
        <v/>
      </c>
      <c r="C56" s="186" t="str">
        <f>IF(A56="","",VLOOKUP(B56,'DEQ TAC List'!$A$3:$C$609,2,FALSE))</f>
        <v/>
      </c>
      <c r="D56" s="186" t="str">
        <f>IF(A56="","",VLOOKUP(B56,'DEQ TAC List'!$A$3:$C$609,3,FALSE))</f>
        <v/>
      </c>
      <c r="E56" s="197" t="str">
        <f>IF(A56="","",SUMIF('6. Pollutant Emissions - MB'!$I$9:$I$475,B56,'6. Pollutant Emissions - MB'!$H$9:$H$475))</f>
        <v/>
      </c>
      <c r="F56" s="186" t="str">
        <f>IF(A56="","",IF(_xlfn.XLOOKUP(B56,'DEQ TAC List'!$A$3:$A$609,'DEQ TAC List'!$F$3:$F$609)="HAP","Yes",""))</f>
        <v/>
      </c>
      <c r="G56" s="186" t="str">
        <f>_xlfn.XLOOKUP(C56,'DEQ TAC List'!$B$3:$B$609,'DEQ TAC List'!$I$3:$I$609,"")</f>
        <v/>
      </c>
    </row>
    <row r="57" spans="1:7" x14ac:dyDescent="0.25">
      <c r="A57" s="1" t="str">
        <f>IF(A56="","",IF(A56+1&gt;'6. Pollutant Emissions - MB'!$J$1,"",A56+1))</f>
        <v/>
      </c>
      <c r="B57" s="1" t="str">
        <f>IF(A57="","",INDEX('6. Pollutant Emissions - MB'!$I$9:$I$475,MATCH(A57,'6. Pollutant Emissions - MB'!$J$9:$J$475,0),1))</f>
        <v/>
      </c>
      <c r="C57" s="186" t="str">
        <f>IF(A57="","",VLOOKUP(B57,'DEQ TAC List'!$A$3:$C$609,2,FALSE))</f>
        <v/>
      </c>
      <c r="D57" s="186" t="str">
        <f>IF(A57="","",VLOOKUP(B57,'DEQ TAC List'!$A$3:$C$609,3,FALSE))</f>
        <v/>
      </c>
      <c r="E57" s="197" t="str">
        <f>IF(A57="","",SUMIF('6. Pollutant Emissions - MB'!$I$9:$I$475,B57,'6. Pollutant Emissions - MB'!$H$9:$H$475))</f>
        <v/>
      </c>
      <c r="F57" s="186" t="str">
        <f>IF(A57="","",IF(_xlfn.XLOOKUP(B57,'DEQ TAC List'!$A$3:$A$609,'DEQ TAC List'!$F$3:$F$609)="HAP","Yes",""))</f>
        <v/>
      </c>
      <c r="G57" s="186" t="str">
        <f>_xlfn.XLOOKUP(C57,'DEQ TAC List'!$B$3:$B$609,'DEQ TAC List'!$I$3:$I$609,"")</f>
        <v/>
      </c>
    </row>
    <row r="58" spans="1:7" x14ac:dyDescent="0.25">
      <c r="A58" s="1" t="str">
        <f>IF(A57="","",IF(A57+1&gt;'6. Pollutant Emissions - MB'!$J$1,"",A57+1))</f>
        <v/>
      </c>
      <c r="B58" s="1" t="str">
        <f>IF(A58="","",INDEX('6. Pollutant Emissions - MB'!$I$9:$I$475,MATCH(A58,'6. Pollutant Emissions - MB'!$J$9:$J$475,0),1))</f>
        <v/>
      </c>
      <c r="C58" s="186" t="str">
        <f>IF(A58="","",VLOOKUP(B58,'DEQ TAC List'!$A$3:$C$609,2,FALSE))</f>
        <v/>
      </c>
      <c r="D58" s="186" t="str">
        <f>IF(A58="","",VLOOKUP(B58,'DEQ TAC List'!$A$3:$C$609,3,FALSE))</f>
        <v/>
      </c>
      <c r="E58" s="197" t="str">
        <f>IF(A58="","",SUMIF('6. Pollutant Emissions - MB'!$I$9:$I$475,B58,'6. Pollutant Emissions - MB'!$H$9:$H$475))</f>
        <v/>
      </c>
      <c r="F58" s="186" t="str">
        <f>IF(A58="","",IF(_xlfn.XLOOKUP(B58,'DEQ TAC List'!$A$3:$A$609,'DEQ TAC List'!$F$3:$F$609)="HAP","Yes",""))</f>
        <v/>
      </c>
      <c r="G58" s="186" t="str">
        <f>_xlfn.XLOOKUP(C58,'DEQ TAC List'!$B$3:$B$609,'DEQ TAC List'!$I$3:$I$609,"")</f>
        <v/>
      </c>
    </row>
    <row r="59" spans="1:7" x14ac:dyDescent="0.25">
      <c r="A59" s="1" t="str">
        <f>IF(A58="","",IF(A58+1&gt;'6. Pollutant Emissions - MB'!$J$1,"",A58+1))</f>
        <v/>
      </c>
      <c r="B59" s="1" t="str">
        <f>IF(A59="","",INDEX('6. Pollutant Emissions - MB'!$I$9:$I$475,MATCH(A59,'6. Pollutant Emissions - MB'!$J$9:$J$475,0),1))</f>
        <v/>
      </c>
      <c r="C59" s="186" t="str">
        <f>IF(A59="","",VLOOKUP(B59,'DEQ TAC List'!$A$3:$C$609,2,FALSE))</f>
        <v/>
      </c>
      <c r="D59" s="186" t="str">
        <f>IF(A59="","",VLOOKUP(B59,'DEQ TAC List'!$A$3:$C$609,3,FALSE))</f>
        <v/>
      </c>
      <c r="E59" s="197" t="str">
        <f>IF(A59="","",SUMIF('6. Pollutant Emissions - MB'!$I$9:$I$475,B59,'6. Pollutant Emissions - MB'!$H$9:$H$475))</f>
        <v/>
      </c>
      <c r="F59" s="186" t="str">
        <f>IF(A59="","",IF(_xlfn.XLOOKUP(B59,'DEQ TAC List'!$A$3:$A$609,'DEQ TAC List'!$F$3:$F$609)="HAP","Yes",""))</f>
        <v/>
      </c>
      <c r="G59" s="186" t="str">
        <f>_xlfn.XLOOKUP(C59,'DEQ TAC List'!$B$3:$B$609,'DEQ TAC List'!$I$3:$I$609,"")</f>
        <v/>
      </c>
    </row>
    <row r="60" spans="1:7" x14ac:dyDescent="0.25">
      <c r="A60" s="1" t="str">
        <f>IF(A59="","",IF(A59+1&gt;'6. Pollutant Emissions - MB'!$J$1,"",A59+1))</f>
        <v/>
      </c>
      <c r="B60" s="1" t="str">
        <f>IF(A60="","",INDEX('6. Pollutant Emissions - MB'!$I$9:$I$475,MATCH(A60,'6. Pollutant Emissions - MB'!$J$9:$J$475,0),1))</f>
        <v/>
      </c>
      <c r="C60" s="186" t="str">
        <f>IF(A60="","",VLOOKUP(B60,'DEQ TAC List'!$A$3:$C$609,2,FALSE))</f>
        <v/>
      </c>
      <c r="D60" s="186" t="str">
        <f>IF(A60="","",VLOOKUP(B60,'DEQ TAC List'!$A$3:$C$609,3,FALSE))</f>
        <v/>
      </c>
      <c r="E60" s="197" t="str">
        <f>IF(A60="","",SUMIF('6. Pollutant Emissions - MB'!$I$9:$I$475,B60,'6. Pollutant Emissions - MB'!$H$9:$H$475))</f>
        <v/>
      </c>
      <c r="F60" s="186" t="str">
        <f>IF(A60="","",IF(_xlfn.XLOOKUP(B60,'DEQ TAC List'!$A$3:$A$609,'DEQ TAC List'!$F$3:$F$609)="HAP","Yes",""))</f>
        <v/>
      </c>
      <c r="G60" s="186" t="str">
        <f>_xlfn.XLOOKUP(C60,'DEQ TAC List'!$B$3:$B$609,'DEQ TAC List'!$I$3:$I$609,"")</f>
        <v/>
      </c>
    </row>
    <row r="61" spans="1:7" x14ac:dyDescent="0.25">
      <c r="A61" s="1" t="str">
        <f>IF(A60="","",IF(A60+1&gt;'6. Pollutant Emissions - MB'!$J$1,"",A60+1))</f>
        <v/>
      </c>
      <c r="B61" s="1" t="str">
        <f>IF(A61="","",INDEX('6. Pollutant Emissions - MB'!$I$9:$I$475,MATCH(A61,'6. Pollutant Emissions - MB'!$J$9:$J$475,0),1))</f>
        <v/>
      </c>
      <c r="C61" s="186" t="str">
        <f>IF(A61="","",VLOOKUP(B61,'DEQ TAC List'!$A$3:$C$609,2,FALSE))</f>
        <v/>
      </c>
      <c r="D61" s="186" t="str">
        <f>IF(A61="","",VLOOKUP(B61,'DEQ TAC List'!$A$3:$C$609,3,FALSE))</f>
        <v/>
      </c>
      <c r="E61" s="197" t="str">
        <f>IF(A61="","",SUMIF('6. Pollutant Emissions - MB'!$I$9:$I$475,B61,'6. Pollutant Emissions - MB'!$H$9:$H$475))</f>
        <v/>
      </c>
      <c r="F61" s="186" t="str">
        <f>IF(A61="","",IF(_xlfn.XLOOKUP(B61,'DEQ TAC List'!$A$3:$A$609,'DEQ TAC List'!$F$3:$F$609)="HAP","Yes",""))</f>
        <v/>
      </c>
      <c r="G61" s="186" t="str">
        <f>_xlfn.XLOOKUP(C61,'DEQ TAC List'!$B$3:$B$609,'DEQ TAC List'!$I$3:$I$609,"")</f>
        <v/>
      </c>
    </row>
    <row r="62" spans="1:7" x14ac:dyDescent="0.25">
      <c r="A62" s="1" t="str">
        <f>IF(A61="","",IF(A61+1&gt;'6. Pollutant Emissions - MB'!$J$1,"",A61+1))</f>
        <v/>
      </c>
      <c r="B62" s="1" t="str">
        <f>IF(A62="","",INDEX('6. Pollutant Emissions - MB'!$I$9:$I$475,MATCH(A62,'6. Pollutant Emissions - MB'!$J$9:$J$475,0),1))</f>
        <v/>
      </c>
      <c r="C62" s="186" t="str">
        <f>IF(A62="","",VLOOKUP(B62,'DEQ TAC List'!$A$3:$C$609,2,FALSE))</f>
        <v/>
      </c>
      <c r="D62" s="186" t="str">
        <f>IF(A62="","",VLOOKUP(B62,'DEQ TAC List'!$A$3:$C$609,3,FALSE))</f>
        <v/>
      </c>
      <c r="E62" s="197" t="str">
        <f>IF(A62="","",SUMIF('6. Pollutant Emissions - MB'!$I$9:$I$475,B62,'6. Pollutant Emissions - MB'!$H$9:$H$475))</f>
        <v/>
      </c>
      <c r="F62" s="186" t="str">
        <f>IF(A62="","",IF(_xlfn.XLOOKUP(B62,'DEQ TAC List'!$A$3:$A$609,'DEQ TAC List'!$F$3:$F$609)="HAP","Yes",""))</f>
        <v/>
      </c>
      <c r="G62" s="186" t="str">
        <f>_xlfn.XLOOKUP(C62,'DEQ TAC List'!$B$3:$B$609,'DEQ TAC List'!$I$3:$I$609,"")</f>
        <v/>
      </c>
    </row>
    <row r="63" spans="1:7" x14ac:dyDescent="0.25">
      <c r="A63" s="1" t="str">
        <f>IF(A62="","",IF(A62+1&gt;'6. Pollutant Emissions - MB'!$J$1,"",A62+1))</f>
        <v/>
      </c>
      <c r="B63" s="1" t="str">
        <f>IF(A63="","",INDEX('6. Pollutant Emissions - MB'!$I$9:$I$475,MATCH(A63,'6. Pollutant Emissions - MB'!$J$9:$J$475,0),1))</f>
        <v/>
      </c>
      <c r="C63" s="186" t="str">
        <f>IF(A63="","",VLOOKUP(B63,'DEQ TAC List'!$A$3:$C$609,2,FALSE))</f>
        <v/>
      </c>
      <c r="D63" s="186" t="str">
        <f>IF(A63="","",VLOOKUP(B63,'DEQ TAC List'!$A$3:$C$609,3,FALSE))</f>
        <v/>
      </c>
      <c r="E63" s="197" t="str">
        <f>IF(A63="","",SUMIF('6. Pollutant Emissions - MB'!$I$9:$I$475,B63,'6. Pollutant Emissions - MB'!$H$9:$H$475))</f>
        <v/>
      </c>
      <c r="F63" s="186" t="str">
        <f>IF(A63="","",IF(_xlfn.XLOOKUP(B63,'DEQ TAC List'!$A$3:$A$609,'DEQ TAC List'!$F$3:$F$609)="HAP","Yes",""))</f>
        <v/>
      </c>
      <c r="G63" s="186" t="str">
        <f>_xlfn.XLOOKUP(C63,'DEQ TAC List'!$B$3:$B$609,'DEQ TAC List'!$I$3:$I$609,"")</f>
        <v/>
      </c>
    </row>
    <row r="64" spans="1:7" x14ac:dyDescent="0.25">
      <c r="A64" s="1" t="str">
        <f>IF(A63="","",IF(A63+1&gt;'6. Pollutant Emissions - MB'!$J$1,"",A63+1))</f>
        <v/>
      </c>
      <c r="B64" s="1" t="str">
        <f>IF(A64="","",INDEX('6. Pollutant Emissions - MB'!$I$9:$I$475,MATCH(A64,'6. Pollutant Emissions - MB'!$J$9:$J$475,0),1))</f>
        <v/>
      </c>
      <c r="C64" s="186" t="str">
        <f>IF(A64="","",VLOOKUP(B64,'DEQ TAC List'!$A$3:$C$609,2,FALSE))</f>
        <v/>
      </c>
      <c r="D64" s="186" t="str">
        <f>IF(A64="","",VLOOKUP(B64,'DEQ TAC List'!$A$3:$C$609,3,FALSE))</f>
        <v/>
      </c>
      <c r="E64" s="197" t="str">
        <f>IF(A64="","",SUMIF('6. Pollutant Emissions - MB'!$I$9:$I$475,B64,'6. Pollutant Emissions - MB'!$H$9:$H$475))</f>
        <v/>
      </c>
      <c r="F64" s="186" t="str">
        <f>IF(A64="","",IF(_xlfn.XLOOKUP(B64,'DEQ TAC List'!$A$3:$A$609,'DEQ TAC List'!$F$3:$F$609)="HAP","Yes",""))</f>
        <v/>
      </c>
      <c r="G64" s="186" t="str">
        <f>_xlfn.XLOOKUP(C64,'DEQ TAC List'!$B$3:$B$609,'DEQ TAC List'!$I$3:$I$609,"")</f>
        <v/>
      </c>
    </row>
    <row r="65" spans="1:7" x14ac:dyDescent="0.25">
      <c r="A65" s="1" t="str">
        <f>IF(A64="","",IF(A64+1&gt;'6. Pollutant Emissions - MB'!$J$1,"",A64+1))</f>
        <v/>
      </c>
      <c r="B65" s="1" t="str">
        <f>IF(A65="","",INDEX('6. Pollutant Emissions - MB'!$I$9:$I$475,MATCH(A65,'6. Pollutant Emissions - MB'!$J$9:$J$475,0),1))</f>
        <v/>
      </c>
      <c r="C65" s="186" t="str">
        <f>IF(A65="","",VLOOKUP(B65,'DEQ TAC List'!$A$3:$C$609,2,FALSE))</f>
        <v/>
      </c>
      <c r="D65" s="186" t="str">
        <f>IF(A65="","",VLOOKUP(B65,'DEQ TAC List'!$A$3:$C$609,3,FALSE))</f>
        <v/>
      </c>
      <c r="E65" s="197" t="str">
        <f>IF(A65="","",SUMIF('6. Pollutant Emissions - MB'!$I$9:$I$475,B65,'6. Pollutant Emissions - MB'!$H$9:$H$475))</f>
        <v/>
      </c>
      <c r="F65" s="186" t="str">
        <f>IF(A65="","",IF(_xlfn.XLOOKUP(B65,'DEQ TAC List'!$A$3:$A$609,'DEQ TAC List'!$F$3:$F$609)="HAP","Yes",""))</f>
        <v/>
      </c>
      <c r="G65" s="186" t="str">
        <f>_xlfn.XLOOKUP(C65,'DEQ TAC List'!$B$3:$B$609,'DEQ TAC List'!$I$3:$I$609,"")</f>
        <v/>
      </c>
    </row>
    <row r="66" spans="1:7" x14ac:dyDescent="0.25">
      <c r="A66" s="1" t="str">
        <f>IF(A65="","",IF(A65+1&gt;'6. Pollutant Emissions - MB'!$J$1,"",A65+1))</f>
        <v/>
      </c>
      <c r="B66" s="1" t="str">
        <f>IF(A66="","",INDEX('6. Pollutant Emissions - MB'!$I$9:$I$475,MATCH(A66,'6. Pollutant Emissions - MB'!$J$9:$J$475,0),1))</f>
        <v/>
      </c>
      <c r="C66" s="186" t="str">
        <f>IF(A66="","",VLOOKUP(B66,'DEQ TAC List'!$A$3:$C$609,2,FALSE))</f>
        <v/>
      </c>
      <c r="D66" s="186" t="str">
        <f>IF(A66="","",VLOOKUP(B66,'DEQ TAC List'!$A$3:$C$609,3,FALSE))</f>
        <v/>
      </c>
      <c r="E66" s="197" t="str">
        <f>IF(A66="","",SUMIF('6. Pollutant Emissions - MB'!$I$9:$I$475,B66,'6. Pollutant Emissions - MB'!$H$9:$H$475))</f>
        <v/>
      </c>
      <c r="F66" s="186" t="str">
        <f>IF(A66="","",IF(_xlfn.XLOOKUP(B66,'DEQ TAC List'!$A$3:$A$609,'DEQ TAC List'!$F$3:$F$609)="HAP","Yes",""))</f>
        <v/>
      </c>
      <c r="G66" s="186" t="str">
        <f>_xlfn.XLOOKUP(C66,'DEQ TAC List'!$B$3:$B$609,'DEQ TAC List'!$I$3:$I$609,"")</f>
        <v/>
      </c>
    </row>
    <row r="67" spans="1:7" x14ac:dyDescent="0.25">
      <c r="A67" s="1" t="str">
        <f>IF(A66="","",IF(A66+1&gt;'6. Pollutant Emissions - MB'!$J$1,"",A66+1))</f>
        <v/>
      </c>
      <c r="B67" s="1" t="str">
        <f>IF(A67="","",INDEX('6. Pollutant Emissions - MB'!$I$9:$I$475,MATCH(A67,'6. Pollutant Emissions - MB'!$J$9:$J$475,0),1))</f>
        <v/>
      </c>
      <c r="C67" s="186" t="str">
        <f>IF(A67="","",VLOOKUP(B67,'DEQ TAC List'!$A$3:$C$609,2,FALSE))</f>
        <v/>
      </c>
      <c r="D67" s="186" t="str">
        <f>IF(A67="","",VLOOKUP(B67,'DEQ TAC List'!$A$3:$C$609,3,FALSE))</f>
        <v/>
      </c>
      <c r="E67" s="197" t="str">
        <f>IF(A67="","",SUMIF('6. Pollutant Emissions - MB'!$I$9:$I$475,B67,'6. Pollutant Emissions - MB'!$H$9:$H$475))</f>
        <v/>
      </c>
      <c r="F67" s="186" t="str">
        <f>IF(A67="","",IF(_xlfn.XLOOKUP(B67,'DEQ TAC List'!$A$3:$A$609,'DEQ TAC List'!$F$3:$F$609)="HAP","Yes",""))</f>
        <v/>
      </c>
      <c r="G67" s="186" t="str">
        <f>_xlfn.XLOOKUP(C67,'DEQ TAC List'!$B$3:$B$609,'DEQ TAC List'!$I$3:$I$609,"")</f>
        <v/>
      </c>
    </row>
    <row r="68" spans="1:7" x14ac:dyDescent="0.25">
      <c r="A68" s="1" t="str">
        <f>IF(A67="","",IF(A67+1&gt;'6. Pollutant Emissions - MB'!$J$1,"",A67+1))</f>
        <v/>
      </c>
      <c r="B68" s="1" t="str">
        <f>IF(A68="","",INDEX('6. Pollutant Emissions - MB'!$I$9:$I$475,MATCH(A68,'6. Pollutant Emissions - MB'!$J$9:$J$475,0),1))</f>
        <v/>
      </c>
      <c r="C68" s="186" t="str">
        <f>IF(A68="","",VLOOKUP(B68,'DEQ TAC List'!$A$3:$C$609,2,FALSE))</f>
        <v/>
      </c>
      <c r="D68" s="186" t="str">
        <f>IF(A68="","",VLOOKUP(B68,'DEQ TAC List'!$A$3:$C$609,3,FALSE))</f>
        <v/>
      </c>
      <c r="E68" s="197" t="str">
        <f>IF(A68="","",SUMIF('6. Pollutant Emissions - MB'!$I$9:$I$475,B68,'6. Pollutant Emissions - MB'!$H$9:$H$475))</f>
        <v/>
      </c>
      <c r="F68" s="186" t="str">
        <f>IF(A68="","",IF(_xlfn.XLOOKUP(B68,'DEQ TAC List'!$A$3:$A$609,'DEQ TAC List'!$F$3:$F$609)="HAP","Yes",""))</f>
        <v/>
      </c>
      <c r="G68" s="186" t="str">
        <f>_xlfn.XLOOKUP(C68,'DEQ TAC List'!$B$3:$B$609,'DEQ TAC List'!$I$3:$I$609,"")</f>
        <v/>
      </c>
    </row>
    <row r="69" spans="1:7" x14ac:dyDescent="0.25">
      <c r="A69" s="1" t="str">
        <f>IF(A68="","",IF(A68+1&gt;'6. Pollutant Emissions - MB'!$J$1,"",A68+1))</f>
        <v/>
      </c>
      <c r="B69" s="1" t="str">
        <f>IF(A69="","",INDEX('6. Pollutant Emissions - MB'!$I$9:$I$475,MATCH(A69,'6. Pollutant Emissions - MB'!$J$9:$J$475,0),1))</f>
        <v/>
      </c>
      <c r="C69" s="186" t="str">
        <f>IF(A69="","",VLOOKUP(B69,'DEQ TAC List'!$A$3:$C$609,2,FALSE))</f>
        <v/>
      </c>
      <c r="D69" s="186" t="str">
        <f>IF(A69="","",VLOOKUP(B69,'DEQ TAC List'!$A$3:$C$609,3,FALSE))</f>
        <v/>
      </c>
      <c r="E69" s="197" t="str">
        <f>IF(A69="","",SUMIF('6. Pollutant Emissions - MB'!$I$9:$I$475,B69,'6. Pollutant Emissions - MB'!$H$9:$H$475))</f>
        <v/>
      </c>
      <c r="F69" s="186" t="str">
        <f>IF(A69="","",IF(_xlfn.XLOOKUP(B69,'DEQ TAC List'!$A$3:$A$609,'DEQ TAC List'!$F$3:$F$609)="HAP","Yes",""))</f>
        <v/>
      </c>
      <c r="G69" s="186" t="str">
        <f>_xlfn.XLOOKUP(C69,'DEQ TAC List'!$B$3:$B$609,'DEQ TAC List'!$I$3:$I$609,"")</f>
        <v/>
      </c>
    </row>
    <row r="70" spans="1:7" x14ac:dyDescent="0.25">
      <c r="A70" s="1" t="str">
        <f>IF(A69="","",IF(A69+1&gt;'6. Pollutant Emissions - MB'!$J$1,"",A69+1))</f>
        <v/>
      </c>
      <c r="B70" s="1" t="str">
        <f>IF(A70="","",INDEX('6. Pollutant Emissions - MB'!$I$9:$I$475,MATCH(A70,'6. Pollutant Emissions - MB'!$J$9:$J$475,0),1))</f>
        <v/>
      </c>
      <c r="C70" s="186" t="str">
        <f>IF(A70="","",VLOOKUP(B70,'DEQ TAC List'!$A$3:$C$609,2,FALSE))</f>
        <v/>
      </c>
      <c r="D70" s="186" t="str">
        <f>IF(A70="","",VLOOKUP(B70,'DEQ TAC List'!$A$3:$C$609,3,FALSE))</f>
        <v/>
      </c>
      <c r="E70" s="197" t="str">
        <f>IF(A70="","",SUMIF('6. Pollutant Emissions - MB'!$I$9:$I$475,B70,'6. Pollutant Emissions - MB'!$H$9:$H$475))</f>
        <v/>
      </c>
      <c r="F70" s="186" t="str">
        <f>IF(A70="","",IF(_xlfn.XLOOKUP(B70,'DEQ TAC List'!$A$3:$A$609,'DEQ TAC List'!$F$3:$F$609)="HAP","Yes",""))</f>
        <v/>
      </c>
      <c r="G70" s="186" t="str">
        <f>_xlfn.XLOOKUP(C70,'DEQ TAC List'!$B$3:$B$609,'DEQ TAC List'!$I$3:$I$609,"")</f>
        <v/>
      </c>
    </row>
    <row r="71" spans="1:7" x14ac:dyDescent="0.25">
      <c r="A71" s="1" t="str">
        <f>IF(A70="","",IF(A70+1&gt;'6. Pollutant Emissions - MB'!$J$1,"",A70+1))</f>
        <v/>
      </c>
      <c r="B71" s="1" t="str">
        <f>IF(A71="","",INDEX('6. Pollutant Emissions - MB'!$I$9:$I$475,MATCH(A71,'6. Pollutant Emissions - MB'!$J$9:$J$475,0),1))</f>
        <v/>
      </c>
      <c r="C71" s="186" t="str">
        <f>IF(A71="","",VLOOKUP(B71,'DEQ TAC List'!$A$3:$C$609,2,FALSE))</f>
        <v/>
      </c>
      <c r="D71" s="186" t="str">
        <f>IF(A71="","",VLOOKUP(B71,'DEQ TAC List'!$A$3:$C$609,3,FALSE))</f>
        <v/>
      </c>
      <c r="E71" s="197" t="str">
        <f>IF(A71="","",SUMIF('6. Pollutant Emissions - MB'!$I$9:$I$475,B71,'6. Pollutant Emissions - MB'!$H$9:$H$475))</f>
        <v/>
      </c>
      <c r="F71" s="186" t="str">
        <f>IF(A71="","",IF(_xlfn.XLOOKUP(B71,'DEQ TAC List'!$A$3:$A$609,'DEQ TAC List'!$F$3:$F$609)="HAP","Yes",""))</f>
        <v/>
      </c>
      <c r="G71" s="186" t="str">
        <f>_xlfn.XLOOKUP(C71,'DEQ TAC List'!$B$3:$B$609,'DEQ TAC List'!$I$3:$I$609,"")</f>
        <v/>
      </c>
    </row>
    <row r="72" spans="1:7" x14ac:dyDescent="0.25">
      <c r="A72" s="1" t="str">
        <f>IF(A71="","",IF(A71+1&gt;'6. Pollutant Emissions - MB'!$J$1,"",A71+1))</f>
        <v/>
      </c>
      <c r="B72" s="1" t="str">
        <f>IF(A72="","",INDEX('6. Pollutant Emissions - MB'!$I$9:$I$475,MATCH(A72,'6. Pollutant Emissions - MB'!$J$9:$J$475,0),1))</f>
        <v/>
      </c>
      <c r="C72" s="186" t="str">
        <f>IF(A72="","",VLOOKUP(B72,'DEQ TAC List'!$A$3:$C$609,2,FALSE))</f>
        <v/>
      </c>
      <c r="D72" s="186" t="str">
        <f>IF(A72="","",VLOOKUP(B72,'DEQ TAC List'!$A$3:$C$609,3,FALSE))</f>
        <v/>
      </c>
      <c r="E72" s="197" t="str">
        <f>IF(A72="","",SUMIF('6. Pollutant Emissions - MB'!$I$9:$I$475,B72,'6. Pollutant Emissions - MB'!$H$9:$H$475))</f>
        <v/>
      </c>
      <c r="F72" s="186" t="str">
        <f>IF(A72="","",IF(_xlfn.XLOOKUP(B72,'DEQ TAC List'!$A$3:$A$609,'DEQ TAC List'!$F$3:$F$609)="HAP","Yes",""))</f>
        <v/>
      </c>
      <c r="G72" s="186" t="str">
        <f>_xlfn.XLOOKUP(C72,'DEQ TAC List'!$B$3:$B$609,'DEQ TAC List'!$I$3:$I$609,"")</f>
        <v/>
      </c>
    </row>
    <row r="73" spans="1:7" x14ac:dyDescent="0.25">
      <c r="A73" s="1" t="str">
        <f>IF(A72="","",IF(A72+1&gt;'6. Pollutant Emissions - MB'!$J$1,"",A72+1))</f>
        <v/>
      </c>
      <c r="B73" s="1" t="str">
        <f>IF(A73="","",INDEX('6. Pollutant Emissions - MB'!$I$9:$I$475,MATCH(A73,'6. Pollutant Emissions - MB'!$J$9:$J$475,0),1))</f>
        <v/>
      </c>
      <c r="C73" s="186" t="str">
        <f>IF(A73="","",VLOOKUP(B73,'DEQ TAC List'!$A$3:$C$609,2,FALSE))</f>
        <v/>
      </c>
      <c r="D73" s="186" t="str">
        <f>IF(A73="","",VLOOKUP(B73,'DEQ TAC List'!$A$3:$C$609,3,FALSE))</f>
        <v/>
      </c>
      <c r="E73" s="197" t="str">
        <f>IF(A73="","",SUMIF('6. Pollutant Emissions - MB'!$I$9:$I$475,B73,'6. Pollutant Emissions - MB'!$H$9:$H$475))</f>
        <v/>
      </c>
      <c r="F73" s="186" t="str">
        <f>IF(A73="","",IF(_xlfn.XLOOKUP(B73,'DEQ TAC List'!$A$3:$A$609,'DEQ TAC List'!$F$3:$F$609)="HAP","Yes",""))</f>
        <v/>
      </c>
      <c r="G73" s="186" t="str">
        <f>_xlfn.XLOOKUP(C73,'DEQ TAC List'!$B$3:$B$609,'DEQ TAC List'!$I$3:$I$609,"")</f>
        <v/>
      </c>
    </row>
    <row r="74" spans="1:7" x14ac:dyDescent="0.25">
      <c r="A74" s="1" t="str">
        <f>IF(A73="","",IF(A73+1&gt;'6. Pollutant Emissions - MB'!$J$1,"",A73+1))</f>
        <v/>
      </c>
      <c r="B74" s="1" t="str">
        <f>IF(A74="","",INDEX('6. Pollutant Emissions - MB'!$I$9:$I$475,MATCH(A74,'6. Pollutant Emissions - MB'!$J$9:$J$475,0),1))</f>
        <v/>
      </c>
      <c r="C74" s="186" t="str">
        <f>IF(A74="","",VLOOKUP(B74,'DEQ TAC List'!$A$3:$C$609,2,FALSE))</f>
        <v/>
      </c>
      <c r="D74" s="186" t="str">
        <f>IF(A74="","",VLOOKUP(B74,'DEQ TAC List'!$A$3:$C$609,3,FALSE))</f>
        <v/>
      </c>
      <c r="E74" s="197" t="str">
        <f>IF(A74="","",SUMIF('6. Pollutant Emissions - MB'!$I$9:$I$475,B74,'6. Pollutant Emissions - MB'!$H$9:$H$475))</f>
        <v/>
      </c>
      <c r="F74" s="186" t="str">
        <f>IF(A74="","",IF(_xlfn.XLOOKUP(B74,'DEQ TAC List'!$A$3:$A$609,'DEQ TAC List'!$F$3:$F$609)="HAP","Yes",""))</f>
        <v/>
      </c>
      <c r="G74" s="186" t="str">
        <f>_xlfn.XLOOKUP(C74,'DEQ TAC List'!$B$3:$B$609,'DEQ TAC List'!$I$3:$I$609,"")</f>
        <v/>
      </c>
    </row>
    <row r="75" spans="1:7" x14ac:dyDescent="0.25">
      <c r="A75" s="1" t="str">
        <f>IF(A74="","",IF(A74+1&gt;'6. Pollutant Emissions - MB'!$J$1,"",A74+1))</f>
        <v/>
      </c>
      <c r="B75" s="1" t="str">
        <f>IF(A75="","",INDEX('6. Pollutant Emissions - MB'!$I$9:$I$475,MATCH(A75,'6. Pollutant Emissions - MB'!$J$9:$J$475,0),1))</f>
        <v/>
      </c>
      <c r="C75" s="186" t="str">
        <f>IF(A75="","",VLOOKUP(B75,'DEQ TAC List'!$A$3:$C$609,2,FALSE))</f>
        <v/>
      </c>
      <c r="D75" s="186" t="str">
        <f>IF(A75="","",VLOOKUP(B75,'DEQ TAC List'!$A$3:$C$609,3,FALSE))</f>
        <v/>
      </c>
      <c r="E75" s="197" t="str">
        <f>IF(A75="","",SUMIF('6. Pollutant Emissions - MB'!$I$9:$I$475,B75,'6. Pollutant Emissions - MB'!$H$9:$H$475))</f>
        <v/>
      </c>
      <c r="F75" s="186" t="str">
        <f>IF(A75="","",IF(_xlfn.XLOOKUP(B75,'DEQ TAC List'!$A$3:$A$609,'DEQ TAC List'!$F$3:$F$609)="HAP","Yes",""))</f>
        <v/>
      </c>
      <c r="G75" s="186" t="str">
        <f>_xlfn.XLOOKUP(C75,'DEQ TAC List'!$B$3:$B$609,'DEQ TAC List'!$I$3:$I$609,"")</f>
        <v/>
      </c>
    </row>
    <row r="76" spans="1:7" x14ac:dyDescent="0.25">
      <c r="A76" s="1" t="str">
        <f>IF(A75="","",IF(A75+1&gt;'6. Pollutant Emissions - MB'!$J$1,"",A75+1))</f>
        <v/>
      </c>
      <c r="B76" s="1" t="str">
        <f>IF(A76="","",INDEX('6. Pollutant Emissions - MB'!$I$9:$I$475,MATCH(A76,'6. Pollutant Emissions - MB'!$J$9:$J$475,0),1))</f>
        <v/>
      </c>
      <c r="C76" s="186" t="str">
        <f>IF(A76="","",VLOOKUP(B76,'DEQ TAC List'!$A$3:$C$609,2,FALSE))</f>
        <v/>
      </c>
      <c r="D76" s="186" t="str">
        <f>IF(A76="","",VLOOKUP(B76,'DEQ TAC List'!$A$3:$C$609,3,FALSE))</f>
        <v/>
      </c>
      <c r="E76" s="197" t="str">
        <f>IF(A76="","",SUMIF('6. Pollutant Emissions - MB'!$I$9:$I$475,B76,'6. Pollutant Emissions - MB'!$H$9:$H$475))</f>
        <v/>
      </c>
      <c r="F76" s="186" t="str">
        <f>IF(A76="","",IF(_xlfn.XLOOKUP(B76,'DEQ TAC List'!$A$3:$A$609,'DEQ TAC List'!$F$3:$F$609)="HAP","Yes",""))</f>
        <v/>
      </c>
      <c r="G76" s="186" t="str">
        <f>_xlfn.XLOOKUP(C76,'DEQ TAC List'!$B$3:$B$609,'DEQ TAC List'!$I$3:$I$609,"")</f>
        <v/>
      </c>
    </row>
    <row r="77" spans="1:7" x14ac:dyDescent="0.25">
      <c r="A77" s="1" t="str">
        <f>IF(A76="","",IF(A76+1&gt;'6. Pollutant Emissions - MB'!$J$1,"",A76+1))</f>
        <v/>
      </c>
      <c r="B77" s="1" t="str">
        <f>IF(A77="","",INDEX('6. Pollutant Emissions - MB'!$I$9:$I$475,MATCH(A77,'6. Pollutant Emissions - MB'!$J$9:$J$475,0),1))</f>
        <v/>
      </c>
      <c r="C77" s="186" t="str">
        <f>IF(A77="","",VLOOKUP(B77,'DEQ TAC List'!$A$3:$C$609,2,FALSE))</f>
        <v/>
      </c>
      <c r="D77" s="186" t="str">
        <f>IF(A77="","",VLOOKUP(B77,'DEQ TAC List'!$A$3:$C$609,3,FALSE))</f>
        <v/>
      </c>
      <c r="E77" s="197" t="str">
        <f>IF(A77="","",SUMIF('6. Pollutant Emissions - MB'!$I$9:$I$475,B77,'6. Pollutant Emissions - MB'!$H$9:$H$475))</f>
        <v/>
      </c>
      <c r="F77" s="186" t="str">
        <f>IF(A77="","",IF(_xlfn.XLOOKUP(B77,'DEQ TAC List'!$A$3:$A$609,'DEQ TAC List'!$F$3:$F$609)="HAP","Yes",""))</f>
        <v/>
      </c>
      <c r="G77" s="186" t="str">
        <f>_xlfn.XLOOKUP(C77,'DEQ TAC List'!$B$3:$B$609,'DEQ TAC List'!$I$3:$I$609,"")</f>
        <v/>
      </c>
    </row>
    <row r="78" spans="1:7" x14ac:dyDescent="0.25">
      <c r="A78" s="1" t="str">
        <f>IF(A77="","",IF(A77+1&gt;'6. Pollutant Emissions - MB'!$J$1,"",A77+1))</f>
        <v/>
      </c>
      <c r="B78" s="1" t="str">
        <f>IF(A78="","",INDEX('6. Pollutant Emissions - MB'!$I$9:$I$475,MATCH(A78,'6. Pollutant Emissions - MB'!$J$9:$J$475,0),1))</f>
        <v/>
      </c>
      <c r="C78" s="186" t="str">
        <f>IF(A78="","",VLOOKUP(B78,'DEQ TAC List'!$A$3:$C$609,2,FALSE))</f>
        <v/>
      </c>
      <c r="D78" s="186" t="str">
        <f>IF(A78="","",VLOOKUP(B78,'DEQ TAC List'!$A$3:$C$609,3,FALSE))</f>
        <v/>
      </c>
      <c r="E78" s="197" t="str">
        <f>IF(A78="","",SUMIF('6. Pollutant Emissions - MB'!$I$9:$I$475,B78,'6. Pollutant Emissions - MB'!$H$9:$H$475))</f>
        <v/>
      </c>
      <c r="F78" s="186" t="str">
        <f>IF(A78="","",IF(_xlfn.XLOOKUP(B78,'DEQ TAC List'!$A$3:$A$609,'DEQ TAC List'!$F$3:$F$609)="HAP","Yes",""))</f>
        <v/>
      </c>
      <c r="G78" s="186" t="str">
        <f>_xlfn.XLOOKUP(C78,'DEQ TAC List'!$B$3:$B$609,'DEQ TAC List'!$I$3:$I$609,"")</f>
        <v/>
      </c>
    </row>
    <row r="79" spans="1:7" x14ac:dyDescent="0.25">
      <c r="A79" s="1" t="str">
        <f>IF(A78="","",IF(A78+1&gt;'6. Pollutant Emissions - MB'!$J$1,"",A78+1))</f>
        <v/>
      </c>
      <c r="B79" s="1" t="str">
        <f>IF(A79="","",INDEX('6. Pollutant Emissions - MB'!$I$9:$I$475,MATCH(A79,'6. Pollutant Emissions - MB'!$J$9:$J$475,0),1))</f>
        <v/>
      </c>
      <c r="C79" s="186" t="str">
        <f>IF(A79="","",VLOOKUP(B79,'DEQ TAC List'!$A$3:$C$609,2,FALSE))</f>
        <v/>
      </c>
      <c r="D79" s="186" t="str">
        <f>IF(A79="","",VLOOKUP(B79,'DEQ TAC List'!$A$3:$C$609,3,FALSE))</f>
        <v/>
      </c>
      <c r="E79" s="197" t="str">
        <f>IF(A79="","",SUMIF('6. Pollutant Emissions - MB'!$I$9:$I$475,B79,'6. Pollutant Emissions - MB'!$H$9:$H$475))</f>
        <v/>
      </c>
      <c r="F79" s="186" t="str">
        <f>IF(A79="","",IF(_xlfn.XLOOKUP(B79,'DEQ TAC List'!$A$3:$A$609,'DEQ TAC List'!$F$3:$F$609)="HAP","Yes",""))</f>
        <v/>
      </c>
      <c r="G79" s="186" t="str">
        <f>_xlfn.XLOOKUP(C79,'DEQ TAC List'!$B$3:$B$609,'DEQ TAC List'!$I$3:$I$609,"")</f>
        <v/>
      </c>
    </row>
    <row r="80" spans="1:7" x14ac:dyDescent="0.25">
      <c r="A80" s="1" t="str">
        <f>IF(A79="","",IF(A79+1&gt;'6. Pollutant Emissions - MB'!$J$1,"",A79+1))</f>
        <v/>
      </c>
      <c r="B80" s="1" t="str">
        <f>IF(A80="","",INDEX('6. Pollutant Emissions - MB'!$I$9:$I$475,MATCH(A80,'6. Pollutant Emissions - MB'!$J$9:$J$475,0),1))</f>
        <v/>
      </c>
      <c r="C80" s="186" t="str">
        <f>IF(A80="","",VLOOKUP(B80,'DEQ TAC List'!$A$3:$C$609,2,FALSE))</f>
        <v/>
      </c>
      <c r="D80" s="186" t="str">
        <f>IF(A80="","",VLOOKUP(B80,'DEQ TAC List'!$A$3:$C$609,3,FALSE))</f>
        <v/>
      </c>
      <c r="E80" s="197" t="str">
        <f>IF(A80="","",SUMIF('6. Pollutant Emissions - MB'!$I$9:$I$475,B80,'6. Pollutant Emissions - MB'!$H$9:$H$475))</f>
        <v/>
      </c>
      <c r="F80" s="186" t="str">
        <f>IF(A80="","",IF(_xlfn.XLOOKUP(B80,'DEQ TAC List'!$A$3:$A$609,'DEQ TAC List'!$F$3:$F$609)="HAP","Yes",""))</f>
        <v/>
      </c>
      <c r="G80" s="186" t="str">
        <f>_xlfn.XLOOKUP(C80,'DEQ TAC List'!$B$3:$B$609,'DEQ TAC List'!$I$3:$I$609,"")</f>
        <v/>
      </c>
    </row>
    <row r="81" spans="1:7" x14ac:dyDescent="0.25">
      <c r="A81" s="1" t="str">
        <f>IF(A80="","",IF(A80+1&gt;'6. Pollutant Emissions - MB'!$J$1,"",A80+1))</f>
        <v/>
      </c>
      <c r="B81" s="1" t="str">
        <f>IF(A81="","",INDEX('6. Pollutant Emissions - MB'!$I$9:$I$475,MATCH(A81,'6. Pollutant Emissions - MB'!$J$9:$J$475,0),1))</f>
        <v/>
      </c>
      <c r="C81" s="186" t="str">
        <f>IF(A81="","",VLOOKUP(B81,'DEQ TAC List'!$A$3:$C$609,2,FALSE))</f>
        <v/>
      </c>
      <c r="D81" s="186" t="str">
        <f>IF(A81="","",VLOOKUP(B81,'DEQ TAC List'!$A$3:$C$609,3,FALSE))</f>
        <v/>
      </c>
      <c r="E81" s="197" t="str">
        <f>IF(A81="","",SUMIF('6. Pollutant Emissions - MB'!$I$9:$I$475,B81,'6. Pollutant Emissions - MB'!$H$9:$H$475))</f>
        <v/>
      </c>
      <c r="F81" s="186" t="str">
        <f>IF(A81="","",IF(_xlfn.XLOOKUP(B81,'DEQ TAC List'!$A$3:$A$609,'DEQ TAC List'!$F$3:$F$609)="HAP","Yes",""))</f>
        <v/>
      </c>
      <c r="G81" s="186" t="str">
        <f>_xlfn.XLOOKUP(C81,'DEQ TAC List'!$B$3:$B$609,'DEQ TAC List'!$I$3:$I$609,"")</f>
        <v/>
      </c>
    </row>
    <row r="82" spans="1:7" x14ac:dyDescent="0.25">
      <c r="A82" s="1" t="str">
        <f>IF(A81="","",IF(A81+1&gt;'6. Pollutant Emissions - MB'!$J$1,"",A81+1))</f>
        <v/>
      </c>
      <c r="B82" s="1" t="str">
        <f>IF(A82="","",INDEX('6. Pollutant Emissions - MB'!$I$9:$I$475,MATCH(A82,'6. Pollutant Emissions - MB'!$J$9:$J$475,0),1))</f>
        <v/>
      </c>
      <c r="C82" s="186" t="str">
        <f>IF(A82="","",VLOOKUP(B82,'DEQ TAC List'!$A$3:$C$609,2,FALSE))</f>
        <v/>
      </c>
      <c r="D82" s="186" t="str">
        <f>IF(A82="","",VLOOKUP(B82,'DEQ TAC List'!$A$3:$C$609,3,FALSE))</f>
        <v/>
      </c>
      <c r="E82" s="197" t="str">
        <f>IF(A82="","",SUMIF('6. Pollutant Emissions - MB'!$I$9:$I$475,B82,'6. Pollutant Emissions - MB'!$H$9:$H$475))</f>
        <v/>
      </c>
      <c r="F82" s="186" t="str">
        <f>IF(A82="","",IF(_xlfn.XLOOKUP(B82,'DEQ TAC List'!$A$3:$A$609,'DEQ TAC List'!$F$3:$F$609)="HAP","Yes",""))</f>
        <v/>
      </c>
      <c r="G82" s="186" t="str">
        <f>_xlfn.XLOOKUP(C82,'DEQ TAC List'!$B$3:$B$609,'DEQ TAC List'!$I$3:$I$609,"")</f>
        <v/>
      </c>
    </row>
    <row r="83" spans="1:7" x14ac:dyDescent="0.25">
      <c r="A83" s="1" t="str">
        <f>IF(A82="","",IF(A82+1&gt;'6. Pollutant Emissions - MB'!$J$1,"",A82+1))</f>
        <v/>
      </c>
      <c r="B83" s="1" t="str">
        <f>IF(A83="","",INDEX('6. Pollutant Emissions - MB'!$I$9:$I$475,MATCH(A83,'6. Pollutant Emissions - MB'!$J$9:$J$475,0),1))</f>
        <v/>
      </c>
      <c r="C83" s="186" t="str">
        <f>IF(A83="","",VLOOKUP(B83,'DEQ TAC List'!$A$3:$C$609,2,FALSE))</f>
        <v/>
      </c>
      <c r="D83" s="186" t="str">
        <f>IF(A83="","",VLOOKUP(B83,'DEQ TAC List'!$A$3:$C$609,3,FALSE))</f>
        <v/>
      </c>
      <c r="E83" s="197" t="str">
        <f>IF(A83="","",SUMIF('6. Pollutant Emissions - MB'!$I$9:$I$475,B83,'6. Pollutant Emissions - MB'!$H$9:$H$475))</f>
        <v/>
      </c>
      <c r="F83" s="186" t="str">
        <f>IF(A83="","",IF(_xlfn.XLOOKUP(B83,'DEQ TAC List'!$A$3:$A$609,'DEQ TAC List'!$F$3:$F$609)="HAP","Yes",""))</f>
        <v/>
      </c>
      <c r="G83" s="186" t="str">
        <f>_xlfn.XLOOKUP(C83,'DEQ TAC List'!$B$3:$B$609,'DEQ TAC List'!$I$3:$I$609,"")</f>
        <v/>
      </c>
    </row>
    <row r="84" spans="1:7" x14ac:dyDescent="0.25">
      <c r="A84" s="1" t="str">
        <f>IF(A83="","",IF(A83+1&gt;'6. Pollutant Emissions - MB'!$J$1,"",A83+1))</f>
        <v/>
      </c>
      <c r="B84" s="1" t="str">
        <f>IF(A84="","",INDEX('6. Pollutant Emissions - MB'!$I$9:$I$475,MATCH(A84,'6. Pollutant Emissions - MB'!$J$9:$J$475,0),1))</f>
        <v/>
      </c>
      <c r="C84" s="186" t="str">
        <f>IF(A84="","",VLOOKUP(B84,'DEQ TAC List'!$A$3:$C$609,2,FALSE))</f>
        <v/>
      </c>
      <c r="D84" s="186" t="str">
        <f>IF(A84="","",VLOOKUP(B84,'DEQ TAC List'!$A$3:$C$609,3,FALSE))</f>
        <v/>
      </c>
      <c r="E84" s="197" t="str">
        <f>IF(A84="","",SUMIF('6. Pollutant Emissions - MB'!$I$9:$I$475,B84,'6. Pollutant Emissions - MB'!$H$9:$H$475))</f>
        <v/>
      </c>
      <c r="F84" s="186" t="str">
        <f>IF(A84="","",IF(_xlfn.XLOOKUP(B84,'DEQ TAC List'!$A$3:$A$609,'DEQ TAC List'!$F$3:$F$609)="HAP","Yes",""))</f>
        <v/>
      </c>
      <c r="G84" s="186" t="str">
        <f>_xlfn.XLOOKUP(C84,'DEQ TAC List'!$B$3:$B$609,'DEQ TAC List'!$I$3:$I$609,"")</f>
        <v/>
      </c>
    </row>
    <row r="85" spans="1:7" x14ac:dyDescent="0.25">
      <c r="A85" s="1" t="str">
        <f>IF(A84="","",IF(A84+1&gt;'6. Pollutant Emissions - MB'!$J$1,"",A84+1))</f>
        <v/>
      </c>
      <c r="B85" s="1" t="str">
        <f>IF(A85="","",INDEX('6. Pollutant Emissions - MB'!$I$9:$I$475,MATCH(A85,'6. Pollutant Emissions - MB'!$J$9:$J$475,0),1))</f>
        <v/>
      </c>
      <c r="C85" s="186" t="str">
        <f>IF(A85="","",VLOOKUP(B85,'DEQ TAC List'!$A$3:$C$609,2,FALSE))</f>
        <v/>
      </c>
      <c r="D85" s="186" t="str">
        <f>IF(A85="","",VLOOKUP(B85,'DEQ TAC List'!$A$3:$C$609,3,FALSE))</f>
        <v/>
      </c>
      <c r="E85" s="197" t="str">
        <f>IF(A85="","",SUMIF('6. Pollutant Emissions - MB'!$I$9:$I$475,B85,'6. Pollutant Emissions - MB'!$H$9:$H$475))</f>
        <v/>
      </c>
      <c r="F85" s="186" t="str">
        <f>IF(A85="","",IF(_xlfn.XLOOKUP(B85,'DEQ TAC List'!$A$3:$A$609,'DEQ TAC List'!$F$3:$F$609)="HAP","Yes",""))</f>
        <v/>
      </c>
      <c r="G85" s="186" t="str">
        <f>_xlfn.XLOOKUP(C85,'DEQ TAC List'!$B$3:$B$609,'DEQ TAC List'!$I$3:$I$609,"")</f>
        <v/>
      </c>
    </row>
    <row r="86" spans="1:7" x14ac:dyDescent="0.25">
      <c r="A86" s="1" t="str">
        <f>IF(A85="","",IF(A85+1&gt;'6. Pollutant Emissions - MB'!$J$1,"",A85+1))</f>
        <v/>
      </c>
      <c r="B86" s="1" t="str">
        <f>IF(A86="","",INDEX('6. Pollutant Emissions - MB'!$I$9:$I$475,MATCH(A86,'6. Pollutant Emissions - MB'!$J$9:$J$475,0),1))</f>
        <v/>
      </c>
      <c r="C86" s="186" t="str">
        <f>IF(A86="","",VLOOKUP(B86,'DEQ TAC List'!$A$3:$C$609,2,FALSE))</f>
        <v/>
      </c>
      <c r="D86" s="186" t="str">
        <f>IF(A86="","",VLOOKUP(B86,'DEQ TAC List'!$A$3:$C$609,3,FALSE))</f>
        <v/>
      </c>
      <c r="E86" s="197" t="str">
        <f>IF(A86="","",SUMIF('6. Pollutant Emissions - MB'!$I$9:$I$475,B86,'6. Pollutant Emissions - MB'!$H$9:$H$475))</f>
        <v/>
      </c>
      <c r="F86" s="186" t="str">
        <f>IF(A86="","",IF(_xlfn.XLOOKUP(B86,'DEQ TAC List'!$A$3:$A$609,'DEQ TAC List'!$F$3:$F$609)="HAP","Yes",""))</f>
        <v/>
      </c>
      <c r="G86" s="186" t="str">
        <f>_xlfn.XLOOKUP(C86,'DEQ TAC List'!$B$3:$B$609,'DEQ TAC List'!$I$3:$I$609,"")</f>
        <v/>
      </c>
    </row>
    <row r="87" spans="1:7" x14ac:dyDescent="0.25">
      <c r="A87" s="1" t="str">
        <f>IF(A86="","",IF(A86+1&gt;'6. Pollutant Emissions - MB'!$J$1,"",A86+1))</f>
        <v/>
      </c>
      <c r="B87" s="1" t="str">
        <f>IF(A87="","",INDEX('6. Pollutant Emissions - MB'!$I$9:$I$475,MATCH(A87,'6. Pollutant Emissions - MB'!$J$9:$J$475,0),1))</f>
        <v/>
      </c>
      <c r="C87" s="186" t="str">
        <f>IF(A87="","",VLOOKUP(B87,'DEQ TAC List'!$A$3:$C$609,2,FALSE))</f>
        <v/>
      </c>
      <c r="D87" s="186" t="str">
        <f>IF(A87="","",VLOOKUP(B87,'DEQ TAC List'!$A$3:$C$609,3,FALSE))</f>
        <v/>
      </c>
      <c r="E87" s="197" t="str">
        <f>IF(A87="","",SUMIF('6. Pollutant Emissions - MB'!$I$9:$I$475,B87,'6. Pollutant Emissions - MB'!$H$9:$H$475))</f>
        <v/>
      </c>
      <c r="F87" s="186" t="str">
        <f>IF(A87="","",IF(_xlfn.XLOOKUP(B87,'DEQ TAC List'!$A$3:$A$609,'DEQ TAC List'!$F$3:$F$609)="HAP","Yes",""))</f>
        <v/>
      </c>
      <c r="G87" s="186" t="str">
        <f>_xlfn.XLOOKUP(C87,'DEQ TAC List'!$B$3:$B$609,'DEQ TAC List'!$I$3:$I$609,"")</f>
        <v/>
      </c>
    </row>
    <row r="88" spans="1:7" x14ac:dyDescent="0.25">
      <c r="A88" s="1" t="str">
        <f>IF(A87="","",IF(A87+1&gt;'6. Pollutant Emissions - MB'!$J$1,"",A87+1))</f>
        <v/>
      </c>
      <c r="B88" s="1" t="str">
        <f>IF(A88="","",INDEX('6. Pollutant Emissions - MB'!$I$9:$I$475,MATCH(A88,'6. Pollutant Emissions - MB'!$J$9:$J$475,0),1))</f>
        <v/>
      </c>
      <c r="C88" s="186" t="str">
        <f>IF(A88="","",VLOOKUP(B88,'DEQ TAC List'!$A$3:$C$609,2,FALSE))</f>
        <v/>
      </c>
      <c r="D88" s="186" t="str">
        <f>IF(A88="","",VLOOKUP(B88,'DEQ TAC List'!$A$3:$C$609,3,FALSE))</f>
        <v/>
      </c>
      <c r="E88" s="197" t="str">
        <f>IF(A88="","",SUMIF('6. Pollutant Emissions - MB'!$I$9:$I$475,B88,'6. Pollutant Emissions - MB'!$H$9:$H$475))</f>
        <v/>
      </c>
      <c r="F88" s="186" t="str">
        <f>IF(A88="","",IF(_xlfn.XLOOKUP(B88,'DEQ TAC List'!$A$3:$A$609,'DEQ TAC List'!$F$3:$F$609)="HAP","Yes",""))</f>
        <v/>
      </c>
      <c r="G88" s="186" t="str">
        <f>_xlfn.XLOOKUP(C88,'DEQ TAC List'!$B$3:$B$609,'DEQ TAC List'!$I$3:$I$609,"")</f>
        <v/>
      </c>
    </row>
    <row r="89" spans="1:7" x14ac:dyDescent="0.25">
      <c r="A89" s="1" t="str">
        <f>IF(A88="","",IF(A88+1&gt;'6. Pollutant Emissions - MB'!$J$1,"",A88+1))</f>
        <v/>
      </c>
      <c r="B89" s="1" t="str">
        <f>IF(A89="","",INDEX('6. Pollutant Emissions - MB'!$I$9:$I$475,MATCH(A89,'6. Pollutant Emissions - MB'!$J$9:$J$475,0),1))</f>
        <v/>
      </c>
      <c r="C89" s="186" t="str">
        <f>IF(A89="","",VLOOKUP(B89,'DEQ TAC List'!$A$3:$C$609,2,FALSE))</f>
        <v/>
      </c>
      <c r="D89" s="186" t="str">
        <f>IF(A89="","",VLOOKUP(B89,'DEQ TAC List'!$A$3:$C$609,3,FALSE))</f>
        <v/>
      </c>
      <c r="E89" s="197" t="str">
        <f>IF(A89="","",SUMIF('6. Pollutant Emissions - MB'!$I$9:$I$475,B89,'6. Pollutant Emissions - MB'!$H$9:$H$475))</f>
        <v/>
      </c>
      <c r="F89" s="186" t="str">
        <f>IF(A89="","",IF(_xlfn.XLOOKUP(B89,'DEQ TAC List'!$A$3:$A$609,'DEQ TAC List'!$F$3:$F$609)="HAP","Yes",""))</f>
        <v/>
      </c>
      <c r="G89" s="186" t="str">
        <f>_xlfn.XLOOKUP(C89,'DEQ TAC List'!$B$3:$B$609,'DEQ TAC List'!$I$3:$I$609,"")</f>
        <v/>
      </c>
    </row>
    <row r="90" spans="1:7" x14ac:dyDescent="0.25">
      <c r="A90" s="1" t="str">
        <f>IF(A89="","",IF(A89+1&gt;'6. Pollutant Emissions - MB'!$J$1,"",A89+1))</f>
        <v/>
      </c>
      <c r="B90" s="1" t="str">
        <f>IF(A90="","",INDEX('6. Pollutant Emissions - MB'!$I$9:$I$475,MATCH(A90,'6. Pollutant Emissions - MB'!$J$9:$J$475,0),1))</f>
        <v/>
      </c>
      <c r="C90" s="186" t="str">
        <f>IF(A90="","",VLOOKUP(B90,'DEQ TAC List'!$A$3:$C$609,2,FALSE))</f>
        <v/>
      </c>
      <c r="D90" s="186" t="str">
        <f>IF(A90="","",VLOOKUP(B90,'DEQ TAC List'!$A$3:$C$609,3,FALSE))</f>
        <v/>
      </c>
      <c r="E90" s="197" t="str">
        <f>IF(A90="","",SUMIF('6. Pollutant Emissions - MB'!$I$9:$I$475,B90,'6. Pollutant Emissions - MB'!$H$9:$H$475))</f>
        <v/>
      </c>
      <c r="F90" s="186" t="str">
        <f>IF(A90="","",IF(_xlfn.XLOOKUP(B90,'DEQ TAC List'!$A$3:$A$609,'DEQ TAC List'!$F$3:$F$609)="HAP","Yes",""))</f>
        <v/>
      </c>
      <c r="G90" s="186" t="str">
        <f>_xlfn.XLOOKUP(C90,'DEQ TAC List'!$B$3:$B$609,'DEQ TAC List'!$I$3:$I$609,"")</f>
        <v/>
      </c>
    </row>
    <row r="91" spans="1:7" x14ac:dyDescent="0.25">
      <c r="A91" s="1" t="str">
        <f>IF(A90="","",IF(A90+1&gt;'6. Pollutant Emissions - MB'!$J$1,"",A90+1))</f>
        <v/>
      </c>
      <c r="B91" s="1" t="str">
        <f>IF(A91="","",INDEX('6. Pollutant Emissions - MB'!$I$9:$I$475,MATCH(A91,'6. Pollutant Emissions - MB'!$J$9:$J$475,0),1))</f>
        <v/>
      </c>
      <c r="C91" s="186" t="str">
        <f>IF(A91="","",VLOOKUP(B91,'DEQ TAC List'!$A$3:$C$609,2,FALSE))</f>
        <v/>
      </c>
      <c r="D91" s="186" t="str">
        <f>IF(A91="","",VLOOKUP(B91,'DEQ TAC List'!$A$3:$C$609,3,FALSE))</f>
        <v/>
      </c>
      <c r="E91" s="197" t="str">
        <f>IF(A91="","",SUMIF('6. Pollutant Emissions - MB'!$I$9:$I$475,B91,'6. Pollutant Emissions - MB'!$H$9:$H$475))</f>
        <v/>
      </c>
      <c r="F91" s="186" t="str">
        <f>IF(A91="","",IF(_xlfn.XLOOKUP(B91,'DEQ TAC List'!$A$3:$A$609,'DEQ TAC List'!$F$3:$F$609)="HAP","Yes",""))</f>
        <v/>
      </c>
      <c r="G91" s="186" t="str">
        <f>_xlfn.XLOOKUP(C91,'DEQ TAC List'!$B$3:$B$609,'DEQ TAC List'!$I$3:$I$609,"")</f>
        <v/>
      </c>
    </row>
    <row r="92" spans="1:7" x14ac:dyDescent="0.25">
      <c r="A92" s="1" t="str">
        <f>IF(A91="","",IF(A91+1&gt;'6. Pollutant Emissions - MB'!$J$1,"",A91+1))</f>
        <v/>
      </c>
      <c r="B92" s="1" t="str">
        <f>IF(A92="","",INDEX('6. Pollutant Emissions - MB'!$I$9:$I$475,MATCH(A92,'6. Pollutant Emissions - MB'!$J$9:$J$475,0),1))</f>
        <v/>
      </c>
      <c r="C92" s="186" t="str">
        <f>IF(A92="","",VLOOKUP(B92,'DEQ TAC List'!$A$3:$C$609,2,FALSE))</f>
        <v/>
      </c>
      <c r="D92" s="186" t="str">
        <f>IF(A92="","",VLOOKUP(B92,'DEQ TAC List'!$A$3:$C$609,3,FALSE))</f>
        <v/>
      </c>
      <c r="E92" s="197" t="str">
        <f>IF(A92="","",SUMIF('6. Pollutant Emissions - MB'!$I$9:$I$475,B92,'6. Pollutant Emissions - MB'!$H$9:$H$475))</f>
        <v/>
      </c>
      <c r="F92" s="186" t="str">
        <f>IF(A92="","",IF(_xlfn.XLOOKUP(B92,'DEQ TAC List'!$A$3:$A$609,'DEQ TAC List'!$F$3:$F$609)="HAP","Yes",""))</f>
        <v/>
      </c>
      <c r="G92" s="186" t="str">
        <f>_xlfn.XLOOKUP(C92,'DEQ TAC List'!$B$3:$B$609,'DEQ TAC List'!$I$3:$I$609,"")</f>
        <v/>
      </c>
    </row>
    <row r="93" spans="1:7" x14ac:dyDescent="0.25">
      <c r="A93" s="1" t="str">
        <f>IF(A92="","",IF(A92+1&gt;'6. Pollutant Emissions - MB'!$J$1,"",A92+1))</f>
        <v/>
      </c>
      <c r="B93" s="1" t="str">
        <f>IF(A93="","",INDEX('6. Pollutant Emissions - MB'!$I$9:$I$475,MATCH(A93,'6. Pollutant Emissions - MB'!$J$9:$J$475,0),1))</f>
        <v/>
      </c>
      <c r="C93" s="186" t="str">
        <f>IF(A93="","",VLOOKUP(B93,'DEQ TAC List'!$A$3:$C$609,2,FALSE))</f>
        <v/>
      </c>
      <c r="D93" s="186" t="str">
        <f>IF(A93="","",VLOOKUP(B93,'DEQ TAC List'!$A$3:$C$609,3,FALSE))</f>
        <v/>
      </c>
      <c r="E93" s="197" t="str">
        <f>IF(A93="","",SUMIF('6. Pollutant Emissions - MB'!$I$9:$I$475,B93,'6. Pollutant Emissions - MB'!$H$9:$H$475))</f>
        <v/>
      </c>
      <c r="F93" s="186" t="str">
        <f>IF(A93="","",IF(_xlfn.XLOOKUP(B93,'DEQ TAC List'!$A$3:$A$609,'DEQ TAC List'!$F$3:$F$609)="HAP","Yes",""))</f>
        <v/>
      </c>
      <c r="G93" s="186" t="str">
        <f>_xlfn.XLOOKUP(C93,'DEQ TAC List'!$B$3:$B$609,'DEQ TAC List'!$I$3:$I$609,"")</f>
        <v/>
      </c>
    </row>
    <row r="94" spans="1:7" x14ac:dyDescent="0.25">
      <c r="A94" s="1" t="str">
        <f>IF(A93="","",IF(A93+1&gt;'6. Pollutant Emissions - MB'!$J$1,"",A93+1))</f>
        <v/>
      </c>
      <c r="B94" s="1" t="str">
        <f>IF(A94="","",INDEX('6. Pollutant Emissions - MB'!$I$9:$I$475,MATCH(A94,'6. Pollutant Emissions - MB'!$J$9:$J$475,0),1))</f>
        <v/>
      </c>
      <c r="C94" s="186" t="str">
        <f>IF(A94="","",VLOOKUP(B94,'DEQ TAC List'!$A$3:$C$609,2,FALSE))</f>
        <v/>
      </c>
      <c r="D94" s="186" t="str">
        <f>IF(A94="","",VLOOKUP(B94,'DEQ TAC List'!$A$3:$C$609,3,FALSE))</f>
        <v/>
      </c>
      <c r="E94" s="197" t="str">
        <f>IF(A94="","",SUMIF('6. Pollutant Emissions - MB'!$I$9:$I$475,B94,'6. Pollutant Emissions - MB'!$H$9:$H$475))</f>
        <v/>
      </c>
      <c r="F94" s="186" t="str">
        <f>IF(A94="","",IF(_xlfn.XLOOKUP(B94,'DEQ TAC List'!$A$3:$A$609,'DEQ TAC List'!$F$3:$F$609)="HAP","Yes",""))</f>
        <v/>
      </c>
      <c r="G94" s="186" t="str">
        <f>_xlfn.XLOOKUP(C94,'DEQ TAC List'!$B$3:$B$609,'DEQ TAC List'!$I$3:$I$609,"")</f>
        <v/>
      </c>
    </row>
    <row r="95" spans="1:7" x14ac:dyDescent="0.25">
      <c r="A95" s="1" t="str">
        <f>IF(A94="","",IF(A94+1&gt;'6. Pollutant Emissions - MB'!$J$1,"",A94+1))</f>
        <v/>
      </c>
      <c r="B95" s="1" t="str">
        <f>IF(A95="","",INDEX('6. Pollutant Emissions - MB'!$I$9:$I$475,MATCH(A95,'6. Pollutant Emissions - MB'!$J$9:$J$475,0),1))</f>
        <v/>
      </c>
      <c r="C95" s="186" t="str">
        <f>IF(A95="","",VLOOKUP(B95,'DEQ TAC List'!$A$3:$C$609,2,FALSE))</f>
        <v/>
      </c>
      <c r="D95" s="186" t="str">
        <f>IF(A95="","",VLOOKUP(B95,'DEQ TAC List'!$A$3:$C$609,3,FALSE))</f>
        <v/>
      </c>
      <c r="E95" s="197" t="str">
        <f>IF(A95="","",SUMIF('6. Pollutant Emissions - MB'!$I$9:$I$475,B95,'6. Pollutant Emissions - MB'!$H$9:$H$475))</f>
        <v/>
      </c>
      <c r="F95" s="186" t="str">
        <f>IF(A95="","",IF(_xlfn.XLOOKUP(B95,'DEQ TAC List'!$A$3:$A$609,'DEQ TAC List'!$F$3:$F$609)="HAP","Yes",""))</f>
        <v/>
      </c>
      <c r="G95" s="186" t="str">
        <f>_xlfn.XLOOKUP(C95,'DEQ TAC List'!$B$3:$B$609,'DEQ TAC List'!$I$3:$I$609,"")</f>
        <v/>
      </c>
    </row>
    <row r="96" spans="1:7" x14ac:dyDescent="0.25">
      <c r="A96" s="1" t="str">
        <f>IF(A95="","",IF(A95+1&gt;'6. Pollutant Emissions - MB'!$J$1,"",A95+1))</f>
        <v/>
      </c>
      <c r="B96" s="1" t="str">
        <f>IF(A96="","",INDEX('6. Pollutant Emissions - MB'!$I$9:$I$475,MATCH(A96,'6. Pollutant Emissions - MB'!$J$9:$J$475,0),1))</f>
        <v/>
      </c>
      <c r="C96" s="186" t="str">
        <f>IF(A96="","",VLOOKUP(B96,'DEQ TAC List'!$A$3:$C$609,2,FALSE))</f>
        <v/>
      </c>
      <c r="D96" s="186" t="str">
        <f>IF(A96="","",VLOOKUP(B96,'DEQ TAC List'!$A$3:$C$609,3,FALSE))</f>
        <v/>
      </c>
      <c r="E96" s="197" t="str">
        <f>IF(A96="","",SUMIF('6. Pollutant Emissions - MB'!$I$9:$I$475,B96,'6. Pollutant Emissions - MB'!$H$9:$H$475))</f>
        <v/>
      </c>
      <c r="F96" s="186" t="str">
        <f>IF(A96="","",IF(_xlfn.XLOOKUP(B96,'DEQ TAC List'!$A$3:$A$609,'DEQ TAC List'!$F$3:$F$609)="HAP","Yes",""))</f>
        <v/>
      </c>
      <c r="G96" s="186" t="str">
        <f>_xlfn.XLOOKUP(C96,'DEQ TAC List'!$B$3:$B$609,'DEQ TAC List'!$I$3:$I$609,"")</f>
        <v/>
      </c>
    </row>
    <row r="97" spans="1:7" x14ac:dyDescent="0.25">
      <c r="A97" s="1" t="str">
        <f>IF(A96="","",IF(A96+1&gt;'6. Pollutant Emissions - MB'!$J$1,"",A96+1))</f>
        <v/>
      </c>
      <c r="B97" s="1" t="str">
        <f>IF(A97="","",INDEX('6. Pollutant Emissions - MB'!$I$9:$I$475,MATCH(A97,'6. Pollutant Emissions - MB'!$J$9:$J$475,0),1))</f>
        <v/>
      </c>
      <c r="C97" s="186" t="str">
        <f>IF(A97="","",VLOOKUP(B97,'DEQ TAC List'!$A$3:$C$609,2,FALSE))</f>
        <v/>
      </c>
      <c r="D97" s="186" t="str">
        <f>IF(A97="","",VLOOKUP(B97,'DEQ TAC List'!$A$3:$C$609,3,FALSE))</f>
        <v/>
      </c>
      <c r="E97" s="197" t="str">
        <f>IF(A97="","",SUMIF('6. Pollutant Emissions - MB'!$I$9:$I$475,B97,'6. Pollutant Emissions - MB'!$H$9:$H$475))</f>
        <v/>
      </c>
      <c r="F97" s="186" t="str">
        <f>IF(A97="","",IF(_xlfn.XLOOKUP(B97,'DEQ TAC List'!$A$3:$A$609,'DEQ TAC List'!$F$3:$F$609)="HAP","Yes",""))</f>
        <v/>
      </c>
      <c r="G97" s="186" t="str">
        <f>_xlfn.XLOOKUP(C97,'DEQ TAC List'!$B$3:$B$609,'DEQ TAC List'!$I$3:$I$609,"")</f>
        <v/>
      </c>
    </row>
    <row r="98" spans="1:7" x14ac:dyDescent="0.25">
      <c r="A98" s="1" t="str">
        <f>IF(A97="","",IF(A97+1&gt;'6. Pollutant Emissions - MB'!$J$1,"",A97+1))</f>
        <v/>
      </c>
      <c r="B98" s="1" t="str">
        <f>IF(A98="","",INDEX('6. Pollutant Emissions - MB'!$I$9:$I$475,MATCH(A98,'6. Pollutant Emissions - MB'!$J$9:$J$475,0),1))</f>
        <v/>
      </c>
      <c r="C98" s="186" t="str">
        <f>IF(A98="","",VLOOKUP(B98,'DEQ TAC List'!$A$3:$C$609,2,FALSE))</f>
        <v/>
      </c>
      <c r="D98" s="186" t="str">
        <f>IF(A98="","",VLOOKUP(B98,'DEQ TAC List'!$A$3:$C$609,3,FALSE))</f>
        <v/>
      </c>
      <c r="E98" s="197" t="str">
        <f>IF(A98="","",SUMIF('6. Pollutant Emissions - MB'!$I$9:$I$475,B98,'6. Pollutant Emissions - MB'!$H$9:$H$475))</f>
        <v/>
      </c>
      <c r="F98" s="186" t="str">
        <f>IF(A98="","",IF(_xlfn.XLOOKUP(B98,'DEQ TAC List'!$A$3:$A$609,'DEQ TAC List'!$F$3:$F$609)="HAP","Yes",""))</f>
        <v/>
      </c>
      <c r="G98" s="186" t="str">
        <f>_xlfn.XLOOKUP(C98,'DEQ TAC List'!$B$3:$B$609,'DEQ TAC List'!$I$3:$I$609,"")</f>
        <v/>
      </c>
    </row>
    <row r="99" spans="1:7" x14ac:dyDescent="0.25">
      <c r="A99" s="1" t="str">
        <f>IF(A98="","",IF(A98+1&gt;'6. Pollutant Emissions - MB'!$J$1,"",A98+1))</f>
        <v/>
      </c>
      <c r="B99" s="1" t="str">
        <f>IF(A99="","",INDEX('6. Pollutant Emissions - MB'!$I$9:$I$475,MATCH(A99,'6. Pollutant Emissions - MB'!$J$9:$J$475,0),1))</f>
        <v/>
      </c>
      <c r="C99" s="186" t="str">
        <f>IF(A99="","",VLOOKUP(B99,'DEQ TAC List'!$A$3:$C$609,2,FALSE))</f>
        <v/>
      </c>
      <c r="D99" s="186" t="str">
        <f>IF(A99="","",VLOOKUP(B99,'DEQ TAC List'!$A$3:$C$609,3,FALSE))</f>
        <v/>
      </c>
      <c r="E99" s="197" t="str">
        <f>IF(A99="","",SUMIF('6. Pollutant Emissions - MB'!$I$9:$I$475,B99,'6. Pollutant Emissions - MB'!$H$9:$H$475))</f>
        <v/>
      </c>
      <c r="F99" s="186" t="str">
        <f>IF(A99="","",IF(_xlfn.XLOOKUP(B99,'DEQ TAC List'!$A$3:$A$609,'DEQ TAC List'!$F$3:$F$609)="HAP","Yes",""))</f>
        <v/>
      </c>
      <c r="G99" s="186" t="str">
        <f>_xlfn.XLOOKUP(C99,'DEQ TAC List'!$B$3:$B$609,'DEQ TAC List'!$I$3:$I$609,"")</f>
        <v/>
      </c>
    </row>
    <row r="100" spans="1:7" x14ac:dyDescent="0.25">
      <c r="A100" s="1" t="str">
        <f>IF(A99="","",IF(A99+1&gt;'6. Pollutant Emissions - MB'!$J$1,"",A99+1))</f>
        <v/>
      </c>
      <c r="B100" s="1" t="str">
        <f>IF(A100="","",INDEX('6. Pollutant Emissions - MB'!$I$9:$I$475,MATCH(A100,'6. Pollutant Emissions - MB'!$J$9:$J$475,0),1))</f>
        <v/>
      </c>
      <c r="C100" s="186" t="str">
        <f>IF(A100="","",VLOOKUP(B100,'DEQ TAC List'!$A$3:$C$609,2,FALSE))</f>
        <v/>
      </c>
      <c r="D100" s="186" t="str">
        <f>IF(A100="","",VLOOKUP(B100,'DEQ TAC List'!$A$3:$C$609,3,FALSE))</f>
        <v/>
      </c>
      <c r="E100" s="197" t="str">
        <f>IF(A100="","",SUMIF('6. Pollutant Emissions - MB'!$I$9:$I$475,B100,'6. Pollutant Emissions - MB'!$H$9:$H$475))</f>
        <v/>
      </c>
      <c r="F100" s="186" t="str">
        <f>IF(A100="","",IF(_xlfn.XLOOKUP(B100,'DEQ TAC List'!$A$3:$A$609,'DEQ TAC List'!$F$3:$F$609)="HAP","Yes",""))</f>
        <v/>
      </c>
      <c r="G100" s="186" t="str">
        <f>_xlfn.XLOOKUP(C100,'DEQ TAC List'!$B$3:$B$609,'DEQ TAC List'!$I$3:$I$609,"")</f>
        <v/>
      </c>
    </row>
    <row r="101" spans="1:7" x14ac:dyDescent="0.25">
      <c r="A101" s="1" t="str">
        <f>IF(A100="","",IF(A100+1&gt;'6. Pollutant Emissions - MB'!$J$1,"",A100+1))</f>
        <v/>
      </c>
      <c r="B101" s="1" t="str">
        <f>IF(A101="","",INDEX('6. Pollutant Emissions - MB'!$I$9:$I$475,MATCH(A101,'6. Pollutant Emissions - MB'!$J$9:$J$475,0),1))</f>
        <v/>
      </c>
      <c r="C101" s="186" t="str">
        <f>IF(A101="","",VLOOKUP(B101,'DEQ TAC List'!$A$3:$C$609,2,FALSE))</f>
        <v/>
      </c>
      <c r="D101" s="186" t="str">
        <f>IF(A101="","",VLOOKUP(B101,'DEQ TAC List'!$A$3:$C$609,3,FALSE))</f>
        <v/>
      </c>
      <c r="E101" s="197" t="str">
        <f>IF(A101="","",SUMIF('6. Pollutant Emissions - MB'!$I$9:$I$475,B101,'6. Pollutant Emissions - MB'!$H$9:$H$475))</f>
        <v/>
      </c>
      <c r="F101" s="186" t="str">
        <f>IF(A101="","",IF(_xlfn.XLOOKUP(B101,'DEQ TAC List'!$A$3:$A$609,'DEQ TAC List'!$F$3:$F$609)="HAP","Yes",""))</f>
        <v/>
      </c>
      <c r="G101" s="186" t="str">
        <f>_xlfn.XLOOKUP(C101,'DEQ TAC List'!$B$3:$B$609,'DEQ TAC List'!$I$3:$I$609,"")</f>
        <v/>
      </c>
    </row>
    <row r="102" spans="1:7" x14ac:dyDescent="0.25">
      <c r="A102" s="1" t="str">
        <f>IF(A101="","",IF(A101+1&gt;'6. Pollutant Emissions - MB'!$J$1,"",A101+1))</f>
        <v/>
      </c>
      <c r="B102" s="1" t="str">
        <f>IF(A102="","",INDEX('6. Pollutant Emissions - MB'!$I$9:$I$475,MATCH(A102,'6. Pollutant Emissions - MB'!$J$9:$J$475,0),1))</f>
        <v/>
      </c>
      <c r="C102" s="186" t="str">
        <f>IF(A102="","",VLOOKUP(B102,'DEQ TAC List'!$A$3:$C$609,2,FALSE))</f>
        <v/>
      </c>
      <c r="D102" s="186" t="str">
        <f>IF(A102="","",VLOOKUP(B102,'DEQ TAC List'!$A$3:$C$609,3,FALSE))</f>
        <v/>
      </c>
      <c r="E102" s="197" t="str">
        <f>IF(A102="","",SUMIF('6. Pollutant Emissions - MB'!$I$9:$I$475,B102,'6. Pollutant Emissions - MB'!$H$9:$H$475))</f>
        <v/>
      </c>
      <c r="F102" s="186" t="str">
        <f>IF(A102="","",IF(_xlfn.XLOOKUP(B102,'DEQ TAC List'!$A$3:$A$609,'DEQ TAC List'!$F$3:$F$609)="HAP","Yes",""))</f>
        <v/>
      </c>
      <c r="G102" s="186" t="str">
        <f>_xlfn.XLOOKUP(C102,'DEQ TAC List'!$B$3:$B$609,'DEQ TAC List'!$I$3:$I$609,"")</f>
        <v/>
      </c>
    </row>
    <row r="103" spans="1:7" x14ac:dyDescent="0.25">
      <c r="A103" s="1" t="str">
        <f>IF(A102="","",IF(A102+1&gt;'6. Pollutant Emissions - MB'!$J$1,"",A102+1))</f>
        <v/>
      </c>
      <c r="B103" s="1" t="str">
        <f>IF(A103="","",INDEX('6. Pollutant Emissions - MB'!$I$9:$I$475,MATCH(A103,'6. Pollutant Emissions - MB'!$J$9:$J$475,0),1))</f>
        <v/>
      </c>
      <c r="C103" s="186" t="str">
        <f>IF(A103="","",VLOOKUP(B103,'DEQ TAC List'!$A$3:$C$609,2,FALSE))</f>
        <v/>
      </c>
      <c r="D103" s="186" t="str">
        <f>IF(A103="","",VLOOKUP(B103,'DEQ TAC List'!$A$3:$C$609,3,FALSE))</f>
        <v/>
      </c>
      <c r="E103" s="197" t="str">
        <f>IF(A103="","",SUMIF('6. Pollutant Emissions - MB'!$I$9:$I$475,B103,'6. Pollutant Emissions - MB'!$H$9:$H$475))</f>
        <v/>
      </c>
      <c r="F103" s="186" t="str">
        <f>IF(A103="","",IF(_xlfn.XLOOKUP(B103,'DEQ TAC List'!$A$3:$A$609,'DEQ TAC List'!$F$3:$F$609)="HAP","Yes",""))</f>
        <v/>
      </c>
      <c r="G103" s="186" t="str">
        <f>_xlfn.XLOOKUP(C103,'DEQ TAC List'!$B$3:$B$609,'DEQ TAC List'!$I$3:$I$609,"")</f>
        <v/>
      </c>
    </row>
    <row r="104" spans="1:7" x14ac:dyDescent="0.25">
      <c r="A104" s="1" t="str">
        <f>IF(A103="","",IF(A103+1&gt;'6. Pollutant Emissions - MB'!$J$1,"",A103+1))</f>
        <v/>
      </c>
      <c r="B104" s="1" t="str">
        <f>IF(A104="","",INDEX('6. Pollutant Emissions - MB'!$I$9:$I$475,MATCH(A104,'6. Pollutant Emissions - MB'!$J$9:$J$475,0),1))</f>
        <v/>
      </c>
      <c r="C104" s="186" t="str">
        <f>IF(A104="","",VLOOKUP(B104,'DEQ TAC List'!$A$3:$C$609,2,FALSE))</f>
        <v/>
      </c>
      <c r="D104" s="186" t="str">
        <f>IF(A104="","",VLOOKUP(B104,'DEQ TAC List'!$A$3:$C$609,3,FALSE))</f>
        <v/>
      </c>
      <c r="E104" s="197" t="str">
        <f>IF(A104="","",SUMIF('6. Pollutant Emissions - MB'!$I$9:$I$475,B104,'6. Pollutant Emissions - MB'!$H$9:$H$475))</f>
        <v/>
      </c>
      <c r="F104" s="186" t="str">
        <f>IF(A104="","",IF(_xlfn.XLOOKUP(B104,'DEQ TAC List'!$A$3:$A$609,'DEQ TAC List'!$F$3:$F$609)="HAP","Yes",""))</f>
        <v/>
      </c>
      <c r="G104" s="186" t="str">
        <f>_xlfn.XLOOKUP(C104,'DEQ TAC List'!$B$3:$B$609,'DEQ TAC List'!$I$3:$I$609,"")</f>
        <v/>
      </c>
    </row>
    <row r="105" spans="1:7" x14ac:dyDescent="0.25">
      <c r="A105" s="1" t="str">
        <f>IF(A104="","",IF(A104+1&gt;'6. Pollutant Emissions - MB'!$J$1,"",A104+1))</f>
        <v/>
      </c>
      <c r="B105" s="1" t="str">
        <f>IF(A105="","",INDEX('6. Pollutant Emissions - MB'!$I$9:$I$475,MATCH(A105,'6. Pollutant Emissions - MB'!$J$9:$J$475,0),1))</f>
        <v/>
      </c>
      <c r="C105" s="186" t="str">
        <f>IF(A105="","",VLOOKUP(B105,'DEQ TAC List'!$A$3:$C$609,2,FALSE))</f>
        <v/>
      </c>
      <c r="D105" s="186" t="str">
        <f>IF(A105="","",VLOOKUP(B105,'DEQ TAC List'!$A$3:$C$609,3,FALSE))</f>
        <v/>
      </c>
      <c r="E105" s="197" t="str">
        <f>IF(A105="","",SUMIF('6. Pollutant Emissions - MB'!$I$9:$I$475,B105,'6. Pollutant Emissions - MB'!$H$9:$H$475))</f>
        <v/>
      </c>
      <c r="F105" s="186" t="str">
        <f>IF(A105="","",IF(_xlfn.XLOOKUP(B105,'DEQ TAC List'!$A$3:$A$609,'DEQ TAC List'!$F$3:$F$609)="HAP","Yes",""))</f>
        <v/>
      </c>
      <c r="G105" s="186" t="str">
        <f>_xlfn.XLOOKUP(C105,'DEQ TAC List'!$B$3:$B$609,'DEQ TAC List'!$I$3:$I$609,"")</f>
        <v/>
      </c>
    </row>
    <row r="106" spans="1:7" x14ac:dyDescent="0.25">
      <c r="A106" s="1" t="str">
        <f>IF(A105="","",IF(A105+1&gt;'6. Pollutant Emissions - MB'!$J$1,"",A105+1))</f>
        <v/>
      </c>
      <c r="B106" s="1" t="str">
        <f>IF(A106="","",INDEX('6. Pollutant Emissions - MB'!$I$9:$I$475,MATCH(A106,'6. Pollutant Emissions - MB'!$J$9:$J$475,0),1))</f>
        <v/>
      </c>
      <c r="C106" s="186" t="str">
        <f>IF(A106="","",VLOOKUP(B106,'DEQ TAC List'!$A$3:$C$609,2,FALSE))</f>
        <v/>
      </c>
      <c r="D106" s="186" t="str">
        <f>IF(A106="","",VLOOKUP(B106,'DEQ TAC List'!$A$3:$C$609,3,FALSE))</f>
        <v/>
      </c>
      <c r="E106" s="197" t="str">
        <f>IF(A106="","",SUMIF('6. Pollutant Emissions - MB'!$I$9:$I$475,B106,'6. Pollutant Emissions - MB'!$H$9:$H$475))</f>
        <v/>
      </c>
      <c r="F106" s="186" t="str">
        <f>IF(A106="","",IF(_xlfn.XLOOKUP(B106,'DEQ TAC List'!$A$3:$A$609,'DEQ TAC List'!$F$3:$F$609)="HAP","Yes",""))</f>
        <v/>
      </c>
      <c r="G106" s="186" t="str">
        <f>_xlfn.XLOOKUP(C106,'DEQ TAC List'!$B$3:$B$609,'DEQ TAC List'!$I$3:$I$609,"")</f>
        <v/>
      </c>
    </row>
    <row r="107" spans="1:7" x14ac:dyDescent="0.25">
      <c r="A107" s="1" t="str">
        <f>IF(A106="","",IF(A106+1&gt;'6. Pollutant Emissions - MB'!$J$1,"",A106+1))</f>
        <v/>
      </c>
      <c r="B107" s="1" t="str">
        <f>IF(A107="","",INDEX('6. Pollutant Emissions - MB'!$I$9:$I$475,MATCH(A107,'6. Pollutant Emissions - MB'!$J$9:$J$475,0),1))</f>
        <v/>
      </c>
      <c r="C107" s="186" t="str">
        <f>IF(A107="","",VLOOKUP(B107,'DEQ TAC List'!$A$3:$C$609,2,FALSE))</f>
        <v/>
      </c>
      <c r="D107" s="186" t="str">
        <f>IF(A107="","",VLOOKUP(B107,'DEQ TAC List'!$A$3:$C$609,3,FALSE))</f>
        <v/>
      </c>
      <c r="E107" s="197" t="str">
        <f>IF(A107="","",SUMIF('6. Pollutant Emissions - MB'!$I$9:$I$475,B107,'6. Pollutant Emissions - MB'!$H$9:$H$475))</f>
        <v/>
      </c>
      <c r="F107" s="186" t="str">
        <f>IF(A107="","",IF(_xlfn.XLOOKUP(B107,'DEQ TAC List'!$A$3:$A$609,'DEQ TAC List'!$F$3:$F$609)="HAP","Yes",""))</f>
        <v/>
      </c>
      <c r="G107" s="186" t="str">
        <f>_xlfn.XLOOKUP(C107,'DEQ TAC List'!$B$3:$B$609,'DEQ TAC List'!$I$3:$I$609,"")</f>
        <v/>
      </c>
    </row>
    <row r="108" spans="1:7" x14ac:dyDescent="0.25">
      <c r="A108" s="1" t="str">
        <f>IF(A107="","",IF(A107+1&gt;'6. Pollutant Emissions - MB'!$J$1,"",A107+1))</f>
        <v/>
      </c>
      <c r="B108" s="1" t="str">
        <f>IF(A108="","",INDEX('6. Pollutant Emissions - MB'!$I$9:$I$475,MATCH(A108,'6. Pollutant Emissions - MB'!$J$9:$J$475,0),1))</f>
        <v/>
      </c>
      <c r="C108" s="186" t="str">
        <f>IF(A108="","",VLOOKUP(B108,'DEQ TAC List'!$A$3:$C$609,2,FALSE))</f>
        <v/>
      </c>
      <c r="D108" s="186" t="str">
        <f>IF(A108="","",VLOOKUP(B108,'DEQ TAC List'!$A$3:$C$609,3,FALSE))</f>
        <v/>
      </c>
      <c r="E108" s="197" t="str">
        <f>IF(A108="","",SUMIF('6. Pollutant Emissions - MB'!$I$9:$I$475,B108,'6. Pollutant Emissions - MB'!$H$9:$H$475))</f>
        <v/>
      </c>
      <c r="F108" s="186" t="str">
        <f>IF(A108="","",IF(_xlfn.XLOOKUP(B108,'DEQ TAC List'!$A$3:$A$609,'DEQ TAC List'!$F$3:$F$609)="HAP","Yes",""))</f>
        <v/>
      </c>
      <c r="G108" s="186" t="str">
        <f>_xlfn.XLOOKUP(C108,'DEQ TAC List'!$B$3:$B$609,'DEQ TAC List'!$I$3:$I$609,"")</f>
        <v/>
      </c>
    </row>
    <row r="109" spans="1:7" x14ac:dyDescent="0.25">
      <c r="A109" s="1" t="str">
        <f>IF(A108="","",IF(A108+1&gt;'6. Pollutant Emissions - MB'!$J$1,"",A108+1))</f>
        <v/>
      </c>
      <c r="B109" s="1" t="str">
        <f>IF(A109="","",INDEX('6. Pollutant Emissions - MB'!$I$9:$I$475,MATCH(A109,'6. Pollutant Emissions - MB'!$J$9:$J$475,0),1))</f>
        <v/>
      </c>
      <c r="C109" s="186" t="str">
        <f>IF(A109="","",VLOOKUP(B109,'DEQ TAC List'!$A$3:$C$609,2,FALSE))</f>
        <v/>
      </c>
      <c r="D109" s="186" t="str">
        <f>IF(A109="","",VLOOKUP(B109,'DEQ TAC List'!$A$3:$C$609,3,FALSE))</f>
        <v/>
      </c>
      <c r="E109" s="197" t="str">
        <f>IF(A109="","",SUMIF('6. Pollutant Emissions - MB'!$I$9:$I$475,B109,'6. Pollutant Emissions - MB'!$H$9:$H$475))</f>
        <v/>
      </c>
      <c r="F109" s="186" t="str">
        <f>IF(A109="","",IF(_xlfn.XLOOKUP(B109,'DEQ TAC List'!$A$3:$A$609,'DEQ TAC List'!$F$3:$F$609)="HAP","Yes",""))</f>
        <v/>
      </c>
      <c r="G109" s="186" t="str">
        <f>_xlfn.XLOOKUP(C109,'DEQ TAC List'!$B$3:$B$609,'DEQ TAC List'!$I$3:$I$609,"")</f>
        <v/>
      </c>
    </row>
    <row r="110" spans="1:7" x14ac:dyDescent="0.25">
      <c r="A110" s="1" t="str">
        <f>IF(A109="","",IF(A109+1&gt;'6. Pollutant Emissions - MB'!$J$1,"",A109+1))</f>
        <v/>
      </c>
      <c r="B110" s="1" t="str">
        <f>IF(A110="","",INDEX('6. Pollutant Emissions - MB'!$I$9:$I$475,MATCH(A110,'6. Pollutant Emissions - MB'!$J$9:$J$475,0),1))</f>
        <v/>
      </c>
      <c r="C110" s="186" t="str">
        <f>IF(A110="","",VLOOKUP(B110,'DEQ TAC List'!$A$3:$C$609,2,FALSE))</f>
        <v/>
      </c>
      <c r="D110" s="186" t="str">
        <f>IF(A110="","",VLOOKUP(B110,'DEQ TAC List'!$A$3:$C$609,3,FALSE))</f>
        <v/>
      </c>
      <c r="E110" s="197" t="str">
        <f>IF(A110="","",SUMIF('6. Pollutant Emissions - MB'!$I$9:$I$475,B110,'6. Pollutant Emissions - MB'!$H$9:$H$475))</f>
        <v/>
      </c>
      <c r="F110" s="186" t="str">
        <f>IF(A110="","",IF(_xlfn.XLOOKUP(B110,'DEQ TAC List'!$A$3:$A$609,'DEQ TAC List'!$F$3:$F$609)="HAP","Yes",""))</f>
        <v/>
      </c>
      <c r="G110" s="186" t="str">
        <f>_xlfn.XLOOKUP(C110,'DEQ TAC List'!$B$3:$B$609,'DEQ TAC List'!$I$3:$I$609,"")</f>
        <v/>
      </c>
    </row>
    <row r="111" spans="1:7" x14ac:dyDescent="0.25">
      <c r="A111" s="1" t="str">
        <f>IF(A110="","",IF(A110+1&gt;'6. Pollutant Emissions - MB'!$J$1,"",A110+1))</f>
        <v/>
      </c>
      <c r="B111" s="1" t="str">
        <f>IF(A111="","",INDEX('6. Pollutant Emissions - MB'!$I$9:$I$475,MATCH(A111,'6. Pollutant Emissions - MB'!$J$9:$J$475,0),1))</f>
        <v/>
      </c>
      <c r="C111" s="186" t="str">
        <f>IF(A111="","",VLOOKUP(B111,'DEQ TAC List'!$A$3:$C$609,2,FALSE))</f>
        <v/>
      </c>
      <c r="D111" s="186" t="str">
        <f>IF(A111="","",VLOOKUP(B111,'DEQ TAC List'!$A$3:$C$609,3,FALSE))</f>
        <v/>
      </c>
      <c r="E111" s="197" t="str">
        <f>IF(A111="","",SUMIF('6. Pollutant Emissions - MB'!$I$9:$I$475,B111,'6. Pollutant Emissions - MB'!$H$9:$H$475))</f>
        <v/>
      </c>
      <c r="F111" s="186" t="str">
        <f>IF(A111="","",IF(_xlfn.XLOOKUP(B111,'DEQ TAC List'!$A$3:$A$609,'DEQ TAC List'!$F$3:$F$609)="HAP","Yes",""))</f>
        <v/>
      </c>
      <c r="G111" s="186" t="str">
        <f>_xlfn.XLOOKUP(C111,'DEQ TAC List'!$B$3:$B$609,'DEQ TAC List'!$I$3:$I$609,"")</f>
        <v/>
      </c>
    </row>
    <row r="112" spans="1:7" x14ac:dyDescent="0.25">
      <c r="A112" s="1" t="str">
        <f>IF(A111="","",IF(A111+1&gt;'6. Pollutant Emissions - MB'!$J$1,"",A111+1))</f>
        <v/>
      </c>
      <c r="B112" s="1" t="str">
        <f>IF(A112="","",INDEX('6. Pollutant Emissions - MB'!$I$9:$I$475,MATCH(A112,'6. Pollutant Emissions - MB'!$J$9:$J$475,0),1))</f>
        <v/>
      </c>
      <c r="C112" s="186" t="str">
        <f>IF(A112="","",VLOOKUP(B112,'DEQ TAC List'!$A$3:$C$609,2,FALSE))</f>
        <v/>
      </c>
      <c r="D112" s="186" t="str">
        <f>IF(A112="","",VLOOKUP(B112,'DEQ TAC List'!$A$3:$C$609,3,FALSE))</f>
        <v/>
      </c>
      <c r="E112" s="197" t="str">
        <f>IF(A112="","",SUMIF('6. Pollutant Emissions - MB'!$I$9:$I$475,B112,'6. Pollutant Emissions - MB'!$H$9:$H$475))</f>
        <v/>
      </c>
      <c r="F112" s="186" t="str">
        <f>IF(A112="","",IF(_xlfn.XLOOKUP(B112,'DEQ TAC List'!$A$3:$A$609,'DEQ TAC List'!$F$3:$F$609)="HAP","Yes",""))</f>
        <v/>
      </c>
      <c r="G112" s="186" t="str">
        <f>_xlfn.XLOOKUP(C112,'DEQ TAC List'!$B$3:$B$609,'DEQ TAC List'!$I$3:$I$609,"")</f>
        <v/>
      </c>
    </row>
    <row r="113" spans="1:7" x14ac:dyDescent="0.25">
      <c r="A113" s="1" t="str">
        <f>IF(A112="","",IF(A112+1&gt;'6. Pollutant Emissions - MB'!$J$1,"",A112+1))</f>
        <v/>
      </c>
      <c r="B113" s="1" t="str">
        <f>IF(A113="","",INDEX('6. Pollutant Emissions - MB'!$I$9:$I$475,MATCH(A113,'6. Pollutant Emissions - MB'!$J$9:$J$475,0),1))</f>
        <v/>
      </c>
      <c r="C113" s="186" t="str">
        <f>IF(A113="","",VLOOKUP(B113,'DEQ TAC List'!$A$3:$C$609,2,FALSE))</f>
        <v/>
      </c>
      <c r="D113" s="186" t="str">
        <f>IF(A113="","",VLOOKUP(B113,'DEQ TAC List'!$A$3:$C$609,3,FALSE))</f>
        <v/>
      </c>
      <c r="E113" s="197" t="str">
        <f>IF(A113="","",SUMIF('6. Pollutant Emissions - MB'!$I$9:$I$475,B113,'6. Pollutant Emissions - MB'!$H$9:$H$475))</f>
        <v/>
      </c>
      <c r="F113" s="186" t="str">
        <f>IF(A113="","",IF(_xlfn.XLOOKUP(B113,'DEQ TAC List'!$A$3:$A$609,'DEQ TAC List'!$F$3:$F$609)="HAP","Yes",""))</f>
        <v/>
      </c>
      <c r="G113" s="186" t="str">
        <f>_xlfn.XLOOKUP(C113,'DEQ TAC List'!$B$3:$B$609,'DEQ TAC List'!$I$3:$I$609,"")</f>
        <v/>
      </c>
    </row>
    <row r="114" spans="1:7" x14ac:dyDescent="0.25">
      <c r="A114" s="1" t="str">
        <f>IF(A113="","",IF(A113+1&gt;'6. Pollutant Emissions - MB'!$J$1,"",A113+1))</f>
        <v/>
      </c>
      <c r="B114" s="1" t="str">
        <f>IF(A114="","",INDEX('6. Pollutant Emissions - MB'!$I$9:$I$475,MATCH(A114,'6. Pollutant Emissions - MB'!$J$9:$J$475,0),1))</f>
        <v/>
      </c>
      <c r="C114" s="186" t="str">
        <f>IF(A114="","",VLOOKUP(B114,'DEQ TAC List'!$A$3:$C$609,2,FALSE))</f>
        <v/>
      </c>
      <c r="D114" s="186" t="str">
        <f>IF(A114="","",VLOOKUP(B114,'DEQ TAC List'!$A$3:$C$609,3,FALSE))</f>
        <v/>
      </c>
      <c r="E114" s="197" t="str">
        <f>IF(A114="","",SUMIF('6. Pollutant Emissions - MB'!$I$9:$I$475,B114,'6. Pollutant Emissions - MB'!$H$9:$H$475))</f>
        <v/>
      </c>
      <c r="F114" s="186" t="str">
        <f>IF(A114="","",IF(_xlfn.XLOOKUP(B114,'DEQ TAC List'!$A$3:$A$609,'DEQ TAC List'!$F$3:$F$609)="HAP","Yes",""))</f>
        <v/>
      </c>
      <c r="G114" s="186" t="str">
        <f>_xlfn.XLOOKUP(C114,'DEQ TAC List'!$B$3:$B$609,'DEQ TAC List'!$I$3:$I$609,"")</f>
        <v/>
      </c>
    </row>
    <row r="115" spans="1:7" x14ac:dyDescent="0.25">
      <c r="A115" s="1" t="str">
        <f>IF(A114="","",IF(A114+1&gt;'6. Pollutant Emissions - MB'!$J$1,"",A114+1))</f>
        <v/>
      </c>
      <c r="B115" s="1" t="str">
        <f>IF(A115="","",INDEX('6. Pollutant Emissions - MB'!$I$9:$I$475,MATCH(A115,'6. Pollutant Emissions - MB'!$J$9:$J$475,0),1))</f>
        <v/>
      </c>
      <c r="C115" s="186" t="str">
        <f>IF(A115="","",VLOOKUP(B115,'DEQ TAC List'!$A$3:$C$609,2,FALSE))</f>
        <v/>
      </c>
      <c r="D115" s="186" t="str">
        <f>IF(A115="","",VLOOKUP(B115,'DEQ TAC List'!$A$3:$C$609,3,FALSE))</f>
        <v/>
      </c>
      <c r="E115" s="197" t="str">
        <f>IF(A115="","",SUMIF('6. Pollutant Emissions - MB'!$I$9:$I$475,B115,'6. Pollutant Emissions - MB'!$H$9:$H$475))</f>
        <v/>
      </c>
      <c r="F115" s="186" t="str">
        <f>IF(A115="","",IF(_xlfn.XLOOKUP(B115,'DEQ TAC List'!$A$3:$A$609,'DEQ TAC List'!$F$3:$F$609)="HAP","Yes",""))</f>
        <v/>
      </c>
      <c r="G115" s="186" t="str">
        <f>_xlfn.XLOOKUP(C115,'DEQ TAC List'!$B$3:$B$609,'DEQ TAC List'!$I$3:$I$609,"")</f>
        <v/>
      </c>
    </row>
    <row r="116" spans="1:7" x14ac:dyDescent="0.25">
      <c r="A116" s="1" t="str">
        <f>IF(A115="","",IF(A115+1&gt;'6. Pollutant Emissions - MB'!$J$1,"",A115+1))</f>
        <v/>
      </c>
      <c r="B116" s="1" t="str">
        <f>IF(A116="","",INDEX('6. Pollutant Emissions - MB'!$I$9:$I$475,MATCH(A116,'6. Pollutant Emissions - MB'!$J$9:$J$475,0),1))</f>
        <v/>
      </c>
      <c r="C116" s="186" t="str">
        <f>IF(A116="","",VLOOKUP(B116,'DEQ TAC List'!$A$3:$C$609,2,FALSE))</f>
        <v/>
      </c>
      <c r="D116" s="186" t="str">
        <f>IF(A116="","",VLOOKUP(B116,'DEQ TAC List'!$A$3:$C$609,3,FALSE))</f>
        <v/>
      </c>
      <c r="E116" s="197" t="str">
        <f>IF(A116="","",SUMIF('6. Pollutant Emissions - MB'!$I$9:$I$475,B116,'6. Pollutant Emissions - MB'!$H$9:$H$475))</f>
        <v/>
      </c>
      <c r="F116" s="186" t="str">
        <f>IF(A116="","",IF(_xlfn.XLOOKUP(B116,'DEQ TAC List'!$A$3:$A$609,'DEQ TAC List'!$F$3:$F$609)="HAP","Yes",""))</f>
        <v/>
      </c>
      <c r="G116" s="186" t="str">
        <f>_xlfn.XLOOKUP(C116,'DEQ TAC List'!$B$3:$B$609,'DEQ TAC List'!$I$3:$I$609,"")</f>
        <v/>
      </c>
    </row>
    <row r="117" spans="1:7" x14ac:dyDescent="0.25">
      <c r="A117" s="1" t="str">
        <f>IF(A116="","",IF(A116+1&gt;'6. Pollutant Emissions - MB'!$J$1,"",A116+1))</f>
        <v/>
      </c>
      <c r="B117" s="1" t="str">
        <f>IF(A117="","",INDEX('6. Pollutant Emissions - MB'!$I$9:$I$475,MATCH(A117,'6. Pollutant Emissions - MB'!$J$9:$J$475,0),1))</f>
        <v/>
      </c>
      <c r="C117" s="186" t="str">
        <f>IF(A117="","",VLOOKUP(B117,'DEQ TAC List'!$A$3:$C$609,2,FALSE))</f>
        <v/>
      </c>
      <c r="D117" s="186" t="str">
        <f>IF(A117="","",VLOOKUP(B117,'DEQ TAC List'!$A$3:$C$609,3,FALSE))</f>
        <v/>
      </c>
      <c r="E117" s="197" t="str">
        <f>IF(A117="","",SUMIF('6. Pollutant Emissions - MB'!$I$9:$I$475,B117,'6. Pollutant Emissions - MB'!$H$9:$H$475))</f>
        <v/>
      </c>
      <c r="F117" s="186" t="str">
        <f>IF(A117="","",IF(_xlfn.XLOOKUP(B117,'DEQ TAC List'!$A$3:$A$609,'DEQ TAC List'!$F$3:$F$609)="HAP","Yes",""))</f>
        <v/>
      </c>
      <c r="G117" s="186" t="str">
        <f>_xlfn.XLOOKUP(C117,'DEQ TAC List'!$B$3:$B$609,'DEQ TAC List'!$I$3:$I$609,"")</f>
        <v/>
      </c>
    </row>
    <row r="118" spans="1:7" x14ac:dyDescent="0.25">
      <c r="A118" s="1" t="str">
        <f>IF(A117="","",IF(A117+1&gt;'6. Pollutant Emissions - MB'!$J$1,"",A117+1))</f>
        <v/>
      </c>
      <c r="B118" s="1" t="str">
        <f>IF(A118="","",INDEX('6. Pollutant Emissions - MB'!$I$9:$I$475,MATCH(A118,'6. Pollutant Emissions - MB'!$J$9:$J$475,0),1))</f>
        <v/>
      </c>
      <c r="C118" s="186" t="str">
        <f>IF(A118="","",VLOOKUP(B118,'DEQ TAC List'!$A$3:$C$609,2,FALSE))</f>
        <v/>
      </c>
      <c r="D118" s="186" t="str">
        <f>IF(A118="","",VLOOKUP(B118,'DEQ TAC List'!$A$3:$C$609,3,FALSE))</f>
        <v/>
      </c>
      <c r="E118" s="197" t="str">
        <f>IF(A118="","",SUMIF('6. Pollutant Emissions - MB'!$I$9:$I$475,B118,'6. Pollutant Emissions - MB'!$H$9:$H$475))</f>
        <v/>
      </c>
      <c r="F118" s="186" t="str">
        <f>IF(A118="","",IF(_xlfn.XLOOKUP(B118,'DEQ TAC List'!$A$3:$A$609,'DEQ TAC List'!$F$3:$F$609)="HAP","Yes",""))</f>
        <v/>
      </c>
      <c r="G118" s="186" t="str">
        <f>_xlfn.XLOOKUP(C118,'DEQ TAC List'!$B$3:$B$609,'DEQ TAC List'!$I$3:$I$609,"")</f>
        <v/>
      </c>
    </row>
    <row r="119" spans="1:7" x14ac:dyDescent="0.25">
      <c r="A119" s="1" t="str">
        <f>IF(A118="","",IF(A118+1&gt;'6. Pollutant Emissions - MB'!$J$1,"",A118+1))</f>
        <v/>
      </c>
      <c r="B119" s="1" t="str">
        <f>IF(A119="","",INDEX('6. Pollutant Emissions - MB'!$I$9:$I$475,MATCH(A119,'6. Pollutant Emissions - MB'!$J$9:$J$475,0),1))</f>
        <v/>
      </c>
      <c r="C119" s="186" t="str">
        <f>IF(A119="","",VLOOKUP(B119,'DEQ TAC List'!$A$3:$C$609,2,FALSE))</f>
        <v/>
      </c>
      <c r="D119" s="186" t="str">
        <f>IF(A119="","",VLOOKUP(B119,'DEQ TAC List'!$A$3:$C$609,3,FALSE))</f>
        <v/>
      </c>
      <c r="E119" s="197" t="str">
        <f>IF(A119="","",SUMIF('6. Pollutant Emissions - MB'!$I$9:$I$475,B119,'6. Pollutant Emissions - MB'!$H$9:$H$475))</f>
        <v/>
      </c>
      <c r="F119" s="186" t="str">
        <f>IF(A119="","",IF(_xlfn.XLOOKUP(B119,'DEQ TAC List'!$A$3:$A$609,'DEQ TAC List'!$F$3:$F$609)="HAP","Yes",""))</f>
        <v/>
      </c>
      <c r="G119" s="186" t="str">
        <f>_xlfn.XLOOKUP(C119,'DEQ TAC List'!$B$3:$B$609,'DEQ TAC List'!$I$3:$I$609,"")</f>
        <v/>
      </c>
    </row>
    <row r="120" spans="1:7" x14ac:dyDescent="0.25">
      <c r="A120" s="1" t="str">
        <f>IF(A119="","",IF(A119+1&gt;'6. Pollutant Emissions - MB'!$J$1,"",A119+1))</f>
        <v/>
      </c>
      <c r="B120" s="1" t="str">
        <f>IF(A120="","",INDEX('6. Pollutant Emissions - MB'!$I$9:$I$475,MATCH(A120,'6. Pollutant Emissions - MB'!$J$9:$J$475,0),1))</f>
        <v/>
      </c>
      <c r="C120" s="186" t="str">
        <f>IF(A120="","",VLOOKUP(B120,'DEQ TAC List'!$A$3:$C$609,2,FALSE))</f>
        <v/>
      </c>
      <c r="D120" s="186" t="str">
        <f>IF(A120="","",VLOOKUP(B120,'DEQ TAC List'!$A$3:$C$609,3,FALSE))</f>
        <v/>
      </c>
      <c r="E120" s="197" t="str">
        <f>IF(A120="","",SUMIF('6. Pollutant Emissions - MB'!$I$9:$I$475,B120,'6. Pollutant Emissions - MB'!$H$9:$H$475))</f>
        <v/>
      </c>
      <c r="F120" s="186" t="str">
        <f>IF(A120="","",IF(_xlfn.XLOOKUP(B120,'DEQ TAC List'!$A$3:$A$609,'DEQ TAC List'!$F$3:$F$609)="HAP","Yes",""))</f>
        <v/>
      </c>
      <c r="G120" s="186" t="str">
        <f>_xlfn.XLOOKUP(C120,'DEQ TAC List'!$B$3:$B$609,'DEQ TAC List'!$I$3:$I$609,"")</f>
        <v/>
      </c>
    </row>
    <row r="121" spans="1:7" x14ac:dyDescent="0.25">
      <c r="A121" s="1" t="str">
        <f>IF(A120="","",IF(A120+1&gt;'6. Pollutant Emissions - MB'!$J$1,"",A120+1))</f>
        <v/>
      </c>
      <c r="B121" s="1" t="str">
        <f>IF(A121="","",INDEX('6. Pollutant Emissions - MB'!$I$9:$I$475,MATCH(A121,'6. Pollutant Emissions - MB'!$J$9:$J$475,0),1))</f>
        <v/>
      </c>
      <c r="C121" s="186" t="str">
        <f>IF(A121="","",VLOOKUP(B121,'DEQ TAC List'!$A$3:$C$609,2,FALSE))</f>
        <v/>
      </c>
      <c r="D121" s="186" t="str">
        <f>IF(A121="","",VLOOKUP(B121,'DEQ TAC List'!$A$3:$C$609,3,FALSE))</f>
        <v/>
      </c>
      <c r="E121" s="197" t="str">
        <f>IF(A121="","",SUMIF('6. Pollutant Emissions - MB'!$I$9:$I$475,B121,'6. Pollutant Emissions - MB'!$H$9:$H$475))</f>
        <v/>
      </c>
      <c r="F121" s="186" t="str">
        <f>IF(A121="","",IF(_xlfn.XLOOKUP(B121,'DEQ TAC List'!$A$3:$A$609,'DEQ TAC List'!$F$3:$F$609)="HAP","Yes",""))</f>
        <v/>
      </c>
      <c r="G121" s="186" t="str">
        <f>_xlfn.XLOOKUP(C121,'DEQ TAC List'!$B$3:$B$609,'DEQ TAC List'!$I$3:$I$609,"")</f>
        <v/>
      </c>
    </row>
    <row r="122" spans="1:7" x14ac:dyDescent="0.25">
      <c r="A122" s="1" t="str">
        <f>IF(A121="","",IF(A121+1&gt;'6. Pollutant Emissions - MB'!$J$1,"",A121+1))</f>
        <v/>
      </c>
      <c r="B122" s="1" t="str">
        <f>IF(A122="","",INDEX('6. Pollutant Emissions - MB'!$I$9:$I$475,MATCH(A122,'6. Pollutant Emissions - MB'!$J$9:$J$475,0),1))</f>
        <v/>
      </c>
      <c r="C122" s="186" t="str">
        <f>IF(A122="","",VLOOKUP(B122,'DEQ TAC List'!$A$3:$C$609,2,FALSE))</f>
        <v/>
      </c>
      <c r="D122" s="186" t="str">
        <f>IF(A122="","",VLOOKUP(B122,'DEQ TAC List'!$A$3:$C$609,3,FALSE))</f>
        <v/>
      </c>
      <c r="E122" s="197" t="str">
        <f>IF(A122="","",SUMIF('6. Pollutant Emissions - MB'!$I$9:$I$475,B122,'6. Pollutant Emissions - MB'!$H$9:$H$475))</f>
        <v/>
      </c>
      <c r="F122" s="186" t="str">
        <f>IF(A122="","",IF(_xlfn.XLOOKUP(B122,'DEQ TAC List'!$A$3:$A$609,'DEQ TAC List'!$F$3:$F$609)="HAP","Yes",""))</f>
        <v/>
      </c>
      <c r="G122" s="186" t="str">
        <f>_xlfn.XLOOKUP(C122,'DEQ TAC List'!$B$3:$B$609,'DEQ TAC List'!$I$3:$I$609,"")</f>
        <v/>
      </c>
    </row>
    <row r="123" spans="1:7" x14ac:dyDescent="0.25">
      <c r="A123" s="1" t="str">
        <f>IF(A122="","",IF(A122+1&gt;'6. Pollutant Emissions - MB'!$J$1,"",A122+1))</f>
        <v/>
      </c>
      <c r="B123" s="1" t="str">
        <f>IF(A123="","",INDEX('6. Pollutant Emissions - MB'!$I$9:$I$475,MATCH(A123,'6. Pollutant Emissions - MB'!$J$9:$J$475,0),1))</f>
        <v/>
      </c>
      <c r="C123" s="186" t="str">
        <f>IF(A123="","",VLOOKUP(B123,'DEQ TAC List'!$A$3:$C$609,2,FALSE))</f>
        <v/>
      </c>
      <c r="D123" s="186" t="str">
        <f>IF(A123="","",VLOOKUP(B123,'DEQ TAC List'!$A$3:$C$609,3,FALSE))</f>
        <v/>
      </c>
      <c r="E123" s="197" t="str">
        <f>IF(A123="","",SUMIF('6. Pollutant Emissions - MB'!$I$9:$I$475,B123,'6. Pollutant Emissions - MB'!$H$9:$H$475))</f>
        <v/>
      </c>
      <c r="F123" s="186" t="str">
        <f>IF(A123="","",IF(_xlfn.XLOOKUP(B123,'DEQ TAC List'!$A$3:$A$609,'DEQ TAC List'!$F$3:$F$609)="HAP","Yes",""))</f>
        <v/>
      </c>
      <c r="G123" s="186" t="str">
        <f>_xlfn.XLOOKUP(C123,'DEQ TAC List'!$B$3:$B$609,'DEQ TAC List'!$I$3:$I$609,"")</f>
        <v/>
      </c>
    </row>
    <row r="124" spans="1:7" x14ac:dyDescent="0.25">
      <c r="A124" s="1" t="str">
        <f>IF(A123="","",IF(A123+1&gt;'6. Pollutant Emissions - MB'!$J$1,"",A123+1))</f>
        <v/>
      </c>
      <c r="B124" s="1" t="str">
        <f>IF(A124="","",INDEX('6. Pollutant Emissions - MB'!$I$9:$I$475,MATCH(A124,'6. Pollutant Emissions - MB'!$J$9:$J$475,0),1))</f>
        <v/>
      </c>
      <c r="C124" s="186" t="str">
        <f>IF(A124="","",VLOOKUP(B124,'DEQ TAC List'!$A$3:$C$609,2,FALSE))</f>
        <v/>
      </c>
      <c r="D124" s="186" t="str">
        <f>IF(A124="","",VLOOKUP(B124,'DEQ TAC List'!$A$3:$C$609,3,FALSE))</f>
        <v/>
      </c>
      <c r="E124" s="197" t="str">
        <f>IF(A124="","",SUMIF('6. Pollutant Emissions - MB'!$I$9:$I$475,B124,'6. Pollutant Emissions - MB'!$H$9:$H$475))</f>
        <v/>
      </c>
      <c r="F124" s="186" t="str">
        <f>IF(A124="","",IF(_xlfn.XLOOKUP(B124,'DEQ TAC List'!$A$3:$A$609,'DEQ TAC List'!$F$3:$F$609)="HAP","Yes",""))</f>
        <v/>
      </c>
      <c r="G124" s="186" t="str">
        <f>_xlfn.XLOOKUP(C124,'DEQ TAC List'!$B$3:$B$609,'DEQ TAC List'!$I$3:$I$609,"")</f>
        <v/>
      </c>
    </row>
    <row r="125" spans="1:7" x14ac:dyDescent="0.25">
      <c r="A125" s="1" t="str">
        <f>IF(A124="","",IF(A124+1&gt;'6. Pollutant Emissions - MB'!$J$1,"",A124+1))</f>
        <v/>
      </c>
      <c r="B125" s="1" t="str">
        <f>IF(A125="","",INDEX('6. Pollutant Emissions - MB'!$I$9:$I$475,MATCH(A125,'6. Pollutant Emissions - MB'!$J$9:$J$475,0),1))</f>
        <v/>
      </c>
      <c r="C125" s="186" t="str">
        <f>IF(A125="","",VLOOKUP(B125,'DEQ TAC List'!$A$3:$C$609,2,FALSE))</f>
        <v/>
      </c>
      <c r="D125" s="186" t="str">
        <f>IF(A125="","",VLOOKUP(B125,'DEQ TAC List'!$A$3:$C$609,3,FALSE))</f>
        <v/>
      </c>
      <c r="E125" s="197" t="str">
        <f>IF(A125="","",SUMIF('6. Pollutant Emissions - MB'!$I$9:$I$475,B125,'6. Pollutant Emissions - MB'!$H$9:$H$475))</f>
        <v/>
      </c>
      <c r="F125" s="186" t="str">
        <f>IF(A125="","",IF(_xlfn.XLOOKUP(B125,'DEQ TAC List'!$A$3:$A$609,'DEQ TAC List'!$F$3:$F$609)="HAP","Yes",""))</f>
        <v/>
      </c>
      <c r="G125" s="186" t="str">
        <f>_xlfn.XLOOKUP(C125,'DEQ TAC List'!$B$3:$B$609,'DEQ TAC List'!$I$3:$I$609,"")</f>
        <v/>
      </c>
    </row>
    <row r="126" spans="1:7" x14ac:dyDescent="0.25">
      <c r="A126" s="1" t="str">
        <f>IF(A125="","",IF(A125+1&gt;'6. Pollutant Emissions - MB'!$J$1,"",A125+1))</f>
        <v/>
      </c>
      <c r="B126" s="1" t="str">
        <f>IF(A126="","",INDEX('6. Pollutant Emissions - MB'!$I$9:$I$475,MATCH(A126,'6. Pollutant Emissions - MB'!$J$9:$J$475,0),1))</f>
        <v/>
      </c>
      <c r="C126" s="186" t="str">
        <f>IF(A126="","",VLOOKUP(B126,'DEQ TAC List'!$A$3:$C$609,2,FALSE))</f>
        <v/>
      </c>
      <c r="D126" s="186" t="str">
        <f>IF(A126="","",VLOOKUP(B126,'DEQ TAC List'!$A$3:$C$609,3,FALSE))</f>
        <v/>
      </c>
      <c r="E126" s="197" t="str">
        <f>IF(A126="","",SUMIF('6. Pollutant Emissions - MB'!$I$9:$I$475,B126,'6. Pollutant Emissions - MB'!$H$9:$H$475))</f>
        <v/>
      </c>
      <c r="F126" s="186" t="str">
        <f>IF(A126="","",IF(_xlfn.XLOOKUP(B126,'DEQ TAC List'!$A$3:$A$609,'DEQ TAC List'!$F$3:$F$609)="HAP","Yes",""))</f>
        <v/>
      </c>
      <c r="G126" s="186" t="str">
        <f>_xlfn.XLOOKUP(C126,'DEQ TAC List'!$B$3:$B$609,'DEQ TAC List'!$I$3:$I$609,"")</f>
        <v/>
      </c>
    </row>
    <row r="127" spans="1:7" x14ac:dyDescent="0.25">
      <c r="A127" s="1" t="str">
        <f>IF(A126="","",IF(A126+1&gt;'6. Pollutant Emissions - MB'!$J$1,"",A126+1))</f>
        <v/>
      </c>
      <c r="B127" s="1" t="str">
        <f>IF(A127="","",INDEX('6. Pollutant Emissions - MB'!$I$9:$I$475,MATCH(A127,'6. Pollutant Emissions - MB'!$J$9:$J$475,0),1))</f>
        <v/>
      </c>
      <c r="C127" s="186" t="str">
        <f>IF(A127="","",VLOOKUP(B127,'DEQ TAC List'!$A$3:$C$609,2,FALSE))</f>
        <v/>
      </c>
      <c r="D127" s="186" t="str">
        <f>IF(A127="","",VLOOKUP(B127,'DEQ TAC List'!$A$3:$C$609,3,FALSE))</f>
        <v/>
      </c>
      <c r="E127" s="197" t="str">
        <f>IF(A127="","",SUMIF('6. Pollutant Emissions - MB'!$I$9:$I$475,B127,'6. Pollutant Emissions - MB'!$H$9:$H$475))</f>
        <v/>
      </c>
      <c r="F127" s="186" t="str">
        <f>IF(A127="","",IF(_xlfn.XLOOKUP(B127,'DEQ TAC List'!$A$3:$A$609,'DEQ TAC List'!$F$3:$F$609)="HAP","Yes",""))</f>
        <v/>
      </c>
      <c r="G127" s="186" t="str">
        <f>_xlfn.XLOOKUP(C127,'DEQ TAC List'!$B$3:$B$609,'DEQ TAC List'!$I$3:$I$609,"")</f>
        <v/>
      </c>
    </row>
    <row r="128" spans="1:7" x14ac:dyDescent="0.25">
      <c r="A128" s="1" t="str">
        <f>IF(A127="","",IF(A127+1&gt;'6. Pollutant Emissions - MB'!$J$1,"",A127+1))</f>
        <v/>
      </c>
      <c r="B128" s="1" t="str">
        <f>IF(A128="","",INDEX('6. Pollutant Emissions - MB'!$I$9:$I$475,MATCH(A128,'6. Pollutant Emissions - MB'!$J$9:$J$475,0),1))</f>
        <v/>
      </c>
      <c r="C128" s="186" t="str">
        <f>IF(A128="","",VLOOKUP(B128,'DEQ TAC List'!$A$3:$C$609,2,FALSE))</f>
        <v/>
      </c>
      <c r="D128" s="186" t="str">
        <f>IF(A128="","",VLOOKUP(B128,'DEQ TAC List'!$A$3:$C$609,3,FALSE))</f>
        <v/>
      </c>
      <c r="E128" s="197" t="str">
        <f>IF(A128="","",SUMIF('6. Pollutant Emissions - MB'!$I$9:$I$475,B128,'6. Pollutant Emissions - MB'!$H$9:$H$475))</f>
        <v/>
      </c>
      <c r="F128" s="186" t="str">
        <f>IF(A128="","",IF(_xlfn.XLOOKUP(B128,'DEQ TAC List'!$A$3:$A$609,'DEQ TAC List'!$F$3:$F$609)="HAP","Yes",""))</f>
        <v/>
      </c>
      <c r="G128" s="186" t="str">
        <f>_xlfn.XLOOKUP(C128,'DEQ TAC List'!$B$3:$B$609,'DEQ TAC List'!$I$3:$I$609,"")</f>
        <v/>
      </c>
    </row>
    <row r="129" spans="1:7" x14ac:dyDescent="0.25">
      <c r="A129" s="1" t="str">
        <f>IF(A128="","",IF(A128+1&gt;'6. Pollutant Emissions - MB'!$J$1,"",A128+1))</f>
        <v/>
      </c>
      <c r="B129" s="1" t="str">
        <f>IF(A129="","",INDEX('6. Pollutant Emissions - MB'!$I$9:$I$475,MATCH(A129,'6. Pollutant Emissions - MB'!$J$9:$J$475,0),1))</f>
        <v/>
      </c>
      <c r="C129" s="186" t="str">
        <f>IF(A129="","",VLOOKUP(B129,'DEQ TAC List'!$A$3:$C$609,2,FALSE))</f>
        <v/>
      </c>
      <c r="D129" s="186" t="str">
        <f>IF(A129="","",VLOOKUP(B129,'DEQ TAC List'!$A$3:$C$609,3,FALSE))</f>
        <v/>
      </c>
      <c r="E129" s="197" t="str">
        <f>IF(A129="","",SUMIF('6. Pollutant Emissions - MB'!$I$9:$I$475,B129,'6. Pollutant Emissions - MB'!$H$9:$H$475))</f>
        <v/>
      </c>
      <c r="F129" s="186" t="str">
        <f>IF(A129="","",IF(_xlfn.XLOOKUP(B129,'DEQ TAC List'!$A$3:$A$609,'DEQ TAC List'!$F$3:$F$609)="HAP","Yes",""))</f>
        <v/>
      </c>
      <c r="G129" s="186" t="str">
        <f>_xlfn.XLOOKUP(C129,'DEQ TAC List'!$B$3:$B$609,'DEQ TAC List'!$I$3:$I$609,"")</f>
        <v/>
      </c>
    </row>
    <row r="130" spans="1:7" x14ac:dyDescent="0.25">
      <c r="A130" s="1" t="str">
        <f>IF(A129="","",IF(A129+1&gt;'6. Pollutant Emissions - MB'!$J$1,"",A129+1))</f>
        <v/>
      </c>
      <c r="B130" s="1" t="str">
        <f>IF(A130="","",INDEX('6. Pollutant Emissions - MB'!$I$9:$I$475,MATCH(A130,'6. Pollutant Emissions - MB'!$J$9:$J$475,0),1))</f>
        <v/>
      </c>
      <c r="C130" s="186" t="str">
        <f>IF(A130="","",VLOOKUP(B130,'DEQ TAC List'!$A$3:$C$609,2,FALSE))</f>
        <v/>
      </c>
      <c r="D130" s="186" t="str">
        <f>IF(A130="","",VLOOKUP(B130,'DEQ TAC List'!$A$3:$C$609,3,FALSE))</f>
        <v/>
      </c>
      <c r="E130" s="197" t="str">
        <f>IF(A130="","",SUMIF('6. Pollutant Emissions - MB'!$I$9:$I$475,B130,'6. Pollutant Emissions - MB'!$H$9:$H$475))</f>
        <v/>
      </c>
      <c r="F130" s="186" t="str">
        <f>IF(A130="","",IF(_xlfn.XLOOKUP(B130,'DEQ TAC List'!$A$3:$A$609,'DEQ TAC List'!$F$3:$F$609)="HAP","Yes",""))</f>
        <v/>
      </c>
      <c r="G130" s="186" t="str">
        <f>_xlfn.XLOOKUP(C130,'DEQ TAC List'!$B$3:$B$609,'DEQ TAC List'!$I$3:$I$609,"")</f>
        <v/>
      </c>
    </row>
    <row r="131" spans="1:7" x14ac:dyDescent="0.25">
      <c r="A131" s="1" t="str">
        <f>IF(A130="","",IF(A130+1&gt;'6. Pollutant Emissions - MB'!$J$1,"",A130+1))</f>
        <v/>
      </c>
      <c r="B131" s="1" t="str">
        <f>IF(A131="","",INDEX('6. Pollutant Emissions - MB'!$I$9:$I$475,MATCH(A131,'6. Pollutant Emissions - MB'!$J$9:$J$475,0),1))</f>
        <v/>
      </c>
      <c r="C131" s="186" t="str">
        <f>IF(A131="","",VLOOKUP(B131,'DEQ TAC List'!$A$3:$C$609,2,FALSE))</f>
        <v/>
      </c>
      <c r="D131" s="186" t="str">
        <f>IF(A131="","",VLOOKUP(B131,'DEQ TAC List'!$A$3:$C$609,3,FALSE))</f>
        <v/>
      </c>
      <c r="E131" s="197" t="str">
        <f>IF(A131="","",SUMIF('6. Pollutant Emissions - MB'!$I$9:$I$475,B131,'6. Pollutant Emissions - MB'!$H$9:$H$475))</f>
        <v/>
      </c>
      <c r="F131" s="186" t="str">
        <f>IF(A131="","",IF(_xlfn.XLOOKUP(B131,'DEQ TAC List'!$A$3:$A$609,'DEQ TAC List'!$F$3:$F$609)="HAP","Yes",""))</f>
        <v/>
      </c>
      <c r="G131" s="186" t="str">
        <f>_xlfn.XLOOKUP(C131,'DEQ TAC List'!$B$3:$B$609,'DEQ TAC List'!$I$3:$I$609,"")</f>
        <v/>
      </c>
    </row>
    <row r="132" spans="1:7" x14ac:dyDescent="0.25">
      <c r="A132" s="1" t="str">
        <f>IF(A131="","",IF(A131+1&gt;'6. Pollutant Emissions - MB'!$J$1,"",A131+1))</f>
        <v/>
      </c>
      <c r="B132" s="1" t="str">
        <f>IF(A132="","",INDEX('6. Pollutant Emissions - MB'!$I$9:$I$475,MATCH(A132,'6. Pollutant Emissions - MB'!$J$9:$J$475,0),1))</f>
        <v/>
      </c>
      <c r="C132" s="186" t="str">
        <f>IF(A132="","",VLOOKUP(B132,'DEQ TAC List'!$A$3:$C$609,2,FALSE))</f>
        <v/>
      </c>
      <c r="D132" s="186" t="str">
        <f>IF(A132="","",VLOOKUP(B132,'DEQ TAC List'!$A$3:$C$609,3,FALSE))</f>
        <v/>
      </c>
      <c r="E132" s="197" t="str">
        <f>IF(A132="","",SUMIF('6. Pollutant Emissions - MB'!$I$9:$I$475,B132,'6. Pollutant Emissions - MB'!$H$9:$H$475))</f>
        <v/>
      </c>
      <c r="F132" s="186" t="str">
        <f>IF(A132="","",IF(_xlfn.XLOOKUP(B132,'DEQ TAC List'!$A$3:$A$609,'DEQ TAC List'!$F$3:$F$609)="HAP","Yes",""))</f>
        <v/>
      </c>
      <c r="G132" s="186" t="str">
        <f>_xlfn.XLOOKUP(C132,'DEQ TAC List'!$B$3:$B$609,'DEQ TAC List'!$I$3:$I$609,"")</f>
        <v/>
      </c>
    </row>
    <row r="133" spans="1:7" x14ac:dyDescent="0.25">
      <c r="A133" s="1" t="str">
        <f>IF(A132="","",IF(A132+1&gt;'6. Pollutant Emissions - MB'!$J$1,"",A132+1))</f>
        <v/>
      </c>
      <c r="B133" s="1" t="str">
        <f>IF(A133="","",INDEX('6. Pollutant Emissions - MB'!$I$9:$I$475,MATCH(A133,'6. Pollutant Emissions - MB'!$J$9:$J$475,0),1))</f>
        <v/>
      </c>
      <c r="C133" s="186" t="str">
        <f>IF(A133="","",VLOOKUP(B133,'DEQ TAC List'!$A$3:$C$609,2,FALSE))</f>
        <v/>
      </c>
      <c r="D133" s="186" t="str">
        <f>IF(A133="","",VLOOKUP(B133,'DEQ TAC List'!$A$3:$C$609,3,FALSE))</f>
        <v/>
      </c>
      <c r="E133" s="197" t="str">
        <f>IF(A133="","",SUMIF('6. Pollutant Emissions - MB'!$I$9:$I$475,B133,'6. Pollutant Emissions - MB'!$H$9:$H$475))</f>
        <v/>
      </c>
      <c r="F133" s="186" t="str">
        <f>IF(A133="","",IF(_xlfn.XLOOKUP(B133,'DEQ TAC List'!$A$3:$A$609,'DEQ TAC List'!$F$3:$F$609)="HAP","Yes",""))</f>
        <v/>
      </c>
      <c r="G133" s="186" t="str">
        <f>_xlfn.XLOOKUP(C133,'DEQ TAC List'!$B$3:$B$609,'DEQ TAC List'!$I$3:$I$609,"")</f>
        <v/>
      </c>
    </row>
    <row r="134" spans="1:7" x14ac:dyDescent="0.25">
      <c r="A134" s="1" t="str">
        <f>IF(A133="","",IF(A133+1&gt;'6. Pollutant Emissions - MB'!$J$1,"",A133+1))</f>
        <v/>
      </c>
      <c r="B134" s="1" t="str">
        <f>IF(A134="","",INDEX('6. Pollutant Emissions - MB'!$I$9:$I$475,MATCH(A134,'6. Pollutant Emissions - MB'!$J$9:$J$475,0),1))</f>
        <v/>
      </c>
      <c r="C134" s="186" t="str">
        <f>IF(A134="","",VLOOKUP(B134,'DEQ TAC List'!$A$3:$C$609,2,FALSE))</f>
        <v/>
      </c>
      <c r="D134" s="186" t="str">
        <f>IF(A134="","",VLOOKUP(B134,'DEQ TAC List'!$A$3:$C$609,3,FALSE))</f>
        <v/>
      </c>
      <c r="E134" s="197" t="str">
        <f>IF(A134="","",SUMIF('6. Pollutant Emissions - MB'!$I$9:$I$475,B134,'6. Pollutant Emissions - MB'!$H$9:$H$475))</f>
        <v/>
      </c>
      <c r="F134" s="186" t="str">
        <f>IF(A134="","",IF(_xlfn.XLOOKUP(B134,'DEQ TAC List'!$A$3:$A$609,'DEQ TAC List'!$F$3:$F$609)="HAP","Yes",""))</f>
        <v/>
      </c>
      <c r="G134" s="186" t="str">
        <f>_xlfn.XLOOKUP(C134,'DEQ TAC List'!$B$3:$B$609,'DEQ TAC List'!$I$3:$I$609,"")</f>
        <v/>
      </c>
    </row>
    <row r="135" spans="1:7" x14ac:dyDescent="0.25">
      <c r="A135" s="1" t="str">
        <f>IF(A134="","",IF(A134+1&gt;'6. Pollutant Emissions - MB'!$J$1,"",A134+1))</f>
        <v/>
      </c>
      <c r="B135" s="1" t="str">
        <f>IF(A135="","",INDEX('6. Pollutant Emissions - MB'!$I$9:$I$475,MATCH(A135,'6. Pollutant Emissions - MB'!$J$9:$J$475,0),1))</f>
        <v/>
      </c>
      <c r="C135" s="186" t="str">
        <f>IF(A135="","",VLOOKUP(B135,'DEQ TAC List'!$A$3:$C$609,2,FALSE))</f>
        <v/>
      </c>
      <c r="D135" s="186" t="str">
        <f>IF(A135="","",VLOOKUP(B135,'DEQ TAC List'!$A$3:$C$609,3,FALSE))</f>
        <v/>
      </c>
      <c r="E135" s="197" t="str">
        <f>IF(A135="","",SUMIF('6. Pollutant Emissions - MB'!$I$9:$I$475,B135,'6. Pollutant Emissions - MB'!$H$9:$H$475))</f>
        <v/>
      </c>
      <c r="F135" s="186" t="str">
        <f>IF(A135="","",IF(_xlfn.XLOOKUP(B135,'DEQ TAC List'!$A$3:$A$609,'DEQ TAC List'!$F$3:$F$609)="HAP","Yes",""))</f>
        <v/>
      </c>
      <c r="G135" s="186" t="str">
        <f>_xlfn.XLOOKUP(C135,'DEQ TAC List'!$B$3:$B$609,'DEQ TAC List'!$I$3:$I$609,"")</f>
        <v/>
      </c>
    </row>
    <row r="136" spans="1:7" x14ac:dyDescent="0.25">
      <c r="A136" s="1" t="str">
        <f>IF(A135="","",IF(A135+1&gt;'6. Pollutant Emissions - MB'!$J$1,"",A135+1))</f>
        <v/>
      </c>
      <c r="B136" s="1" t="str">
        <f>IF(A136="","",INDEX('6. Pollutant Emissions - MB'!$I$9:$I$475,MATCH(A136,'6. Pollutant Emissions - MB'!$J$9:$J$475,0),1))</f>
        <v/>
      </c>
      <c r="C136" s="186" t="str">
        <f>IF(A136="","",VLOOKUP(B136,'DEQ TAC List'!$A$3:$C$609,2,FALSE))</f>
        <v/>
      </c>
      <c r="D136" s="186" t="str">
        <f>IF(A136="","",VLOOKUP(B136,'DEQ TAC List'!$A$3:$C$609,3,FALSE))</f>
        <v/>
      </c>
      <c r="E136" s="197" t="str">
        <f>IF(A136="","",SUMIF('6. Pollutant Emissions - MB'!$I$9:$I$475,B136,'6. Pollutant Emissions - MB'!$H$9:$H$475))</f>
        <v/>
      </c>
      <c r="F136" s="186" t="str">
        <f>IF(A136="","",IF(_xlfn.XLOOKUP(B136,'DEQ TAC List'!$A$3:$A$609,'DEQ TAC List'!$F$3:$F$609)="HAP","Yes",""))</f>
        <v/>
      </c>
      <c r="G136" s="186" t="str">
        <f>_xlfn.XLOOKUP(C136,'DEQ TAC List'!$B$3:$B$609,'DEQ TAC List'!$I$3:$I$609,"")</f>
        <v/>
      </c>
    </row>
    <row r="137" spans="1:7" x14ac:dyDescent="0.25">
      <c r="A137" s="1" t="str">
        <f>IF(A136="","",IF(A136+1&gt;'6. Pollutant Emissions - MB'!$J$1,"",A136+1))</f>
        <v/>
      </c>
      <c r="B137" s="1" t="str">
        <f>IF(A137="","",INDEX('6. Pollutant Emissions - MB'!$I$9:$I$475,MATCH(A137,'6. Pollutant Emissions - MB'!$J$9:$J$475,0),1))</f>
        <v/>
      </c>
      <c r="C137" s="186" t="str">
        <f>IF(A137="","",VLOOKUP(B137,'DEQ TAC List'!$A$3:$C$609,2,FALSE))</f>
        <v/>
      </c>
      <c r="D137" s="186" t="str">
        <f>IF(A137="","",VLOOKUP(B137,'DEQ TAC List'!$A$3:$C$609,3,FALSE))</f>
        <v/>
      </c>
      <c r="E137" s="197" t="str">
        <f>IF(A137="","",SUMIF('6. Pollutant Emissions - MB'!$I$9:$I$475,B137,'6. Pollutant Emissions - MB'!$H$9:$H$475))</f>
        <v/>
      </c>
      <c r="F137" s="186" t="str">
        <f>IF(A137="","",IF(_xlfn.XLOOKUP(B137,'DEQ TAC List'!$A$3:$A$609,'DEQ TAC List'!$F$3:$F$609)="HAP","Yes",""))</f>
        <v/>
      </c>
      <c r="G137" s="186" t="str">
        <f>_xlfn.XLOOKUP(C137,'DEQ TAC List'!$B$3:$B$609,'DEQ TAC List'!$I$3:$I$609,"")</f>
        <v/>
      </c>
    </row>
    <row r="138" spans="1:7" x14ac:dyDescent="0.25">
      <c r="A138" s="1" t="str">
        <f>IF(A137="","",IF(A137+1&gt;'6. Pollutant Emissions - MB'!$J$1,"",A137+1))</f>
        <v/>
      </c>
      <c r="B138" s="1" t="str">
        <f>IF(A138="","",INDEX('6. Pollutant Emissions - MB'!$I$9:$I$475,MATCH(A138,'6. Pollutant Emissions - MB'!$J$9:$J$475,0),1))</f>
        <v/>
      </c>
      <c r="C138" s="186" t="str">
        <f>IF(A138="","",VLOOKUP(B138,'DEQ TAC List'!$A$3:$C$609,2,FALSE))</f>
        <v/>
      </c>
      <c r="D138" s="186" t="str">
        <f>IF(A138="","",VLOOKUP(B138,'DEQ TAC List'!$A$3:$C$609,3,FALSE))</f>
        <v/>
      </c>
      <c r="E138" s="197" t="str">
        <f>IF(A138="","",SUMIF('6. Pollutant Emissions - MB'!$I$9:$I$475,B138,'6. Pollutant Emissions - MB'!$H$9:$H$475))</f>
        <v/>
      </c>
      <c r="F138" s="186" t="str">
        <f>IF(A138="","",IF(_xlfn.XLOOKUP(B138,'DEQ TAC List'!$A$3:$A$609,'DEQ TAC List'!$F$3:$F$609)="HAP","Yes",""))</f>
        <v/>
      </c>
      <c r="G138" s="186" t="str">
        <f>_xlfn.XLOOKUP(C138,'DEQ TAC List'!$B$3:$B$609,'DEQ TAC List'!$I$3:$I$609,"")</f>
        <v/>
      </c>
    </row>
    <row r="139" spans="1:7" x14ac:dyDescent="0.25">
      <c r="A139" s="1" t="str">
        <f>IF(A138="","",IF(A138+1&gt;'6. Pollutant Emissions - MB'!$J$1,"",A138+1))</f>
        <v/>
      </c>
      <c r="B139" s="1" t="str">
        <f>IF(A139="","",INDEX('6. Pollutant Emissions - MB'!$I$9:$I$475,MATCH(A139,'6. Pollutant Emissions - MB'!$J$9:$J$475,0),1))</f>
        <v/>
      </c>
      <c r="C139" s="186" t="str">
        <f>IF(A139="","",VLOOKUP(B139,'DEQ TAC List'!$A$3:$C$609,2,FALSE))</f>
        <v/>
      </c>
      <c r="D139" s="186" t="str">
        <f>IF(A139="","",VLOOKUP(B139,'DEQ TAC List'!$A$3:$C$609,3,FALSE))</f>
        <v/>
      </c>
      <c r="E139" s="197" t="str">
        <f>IF(A139="","",SUMIF('6. Pollutant Emissions - MB'!$I$9:$I$475,B139,'6. Pollutant Emissions - MB'!$H$9:$H$475))</f>
        <v/>
      </c>
      <c r="F139" s="186" t="str">
        <f>IF(A139="","",IF(_xlfn.XLOOKUP(B139,'DEQ TAC List'!$A$3:$A$609,'DEQ TAC List'!$F$3:$F$609)="HAP","Yes",""))</f>
        <v/>
      </c>
      <c r="G139" s="186" t="str">
        <f>_xlfn.XLOOKUP(C139,'DEQ TAC List'!$B$3:$B$609,'DEQ TAC List'!$I$3:$I$609,"")</f>
        <v/>
      </c>
    </row>
    <row r="140" spans="1:7" x14ac:dyDescent="0.25">
      <c r="A140" s="1" t="str">
        <f>IF(A139="","",IF(A139+1&gt;'6. Pollutant Emissions - MB'!$J$1,"",A139+1))</f>
        <v/>
      </c>
      <c r="B140" s="1" t="str">
        <f>IF(A140="","",INDEX('6. Pollutant Emissions - MB'!$I$9:$I$475,MATCH(A140,'6. Pollutant Emissions - MB'!$J$9:$J$475,0),1))</f>
        <v/>
      </c>
      <c r="C140" s="186" t="str">
        <f>IF(A140="","",VLOOKUP(B140,'DEQ TAC List'!$A$3:$C$609,2,FALSE))</f>
        <v/>
      </c>
      <c r="D140" s="186" t="str">
        <f>IF(A140="","",VLOOKUP(B140,'DEQ TAC List'!$A$3:$C$609,3,FALSE))</f>
        <v/>
      </c>
      <c r="E140" s="197" t="str">
        <f>IF(A140="","",SUMIF('6. Pollutant Emissions - MB'!$I$9:$I$475,B140,'6. Pollutant Emissions - MB'!$H$9:$H$475))</f>
        <v/>
      </c>
      <c r="F140" s="186" t="str">
        <f>IF(A140="","",IF(_xlfn.XLOOKUP(B140,'DEQ TAC List'!$A$3:$A$609,'DEQ TAC List'!$F$3:$F$609)="HAP","Yes",""))</f>
        <v/>
      </c>
      <c r="G140" s="186" t="str">
        <f>_xlfn.XLOOKUP(C140,'DEQ TAC List'!$B$3:$B$609,'DEQ TAC List'!$I$3:$I$609,"")</f>
        <v/>
      </c>
    </row>
    <row r="141" spans="1:7" x14ac:dyDescent="0.25">
      <c r="A141" s="1" t="str">
        <f>IF(A140="","",IF(A140+1&gt;'6. Pollutant Emissions - MB'!$J$1,"",A140+1))</f>
        <v/>
      </c>
      <c r="B141" s="1" t="str">
        <f>IF(A141="","",INDEX('6. Pollutant Emissions - MB'!$I$9:$I$475,MATCH(A141,'6. Pollutant Emissions - MB'!$J$9:$J$475,0),1))</f>
        <v/>
      </c>
      <c r="C141" s="186" t="str">
        <f>IF(A141="","",VLOOKUP(B141,'DEQ TAC List'!$A$3:$C$609,2,FALSE))</f>
        <v/>
      </c>
      <c r="D141" s="186" t="str">
        <f>IF(A141="","",VLOOKUP(B141,'DEQ TAC List'!$A$3:$C$609,3,FALSE))</f>
        <v/>
      </c>
      <c r="E141" s="197" t="str">
        <f>IF(A141="","",SUMIF('6. Pollutant Emissions - MB'!$I$9:$I$475,B141,'6. Pollutant Emissions - MB'!$H$9:$H$475))</f>
        <v/>
      </c>
      <c r="F141" s="186" t="str">
        <f>IF(A141="","",IF(_xlfn.XLOOKUP(B141,'DEQ TAC List'!$A$3:$A$609,'DEQ TAC List'!$F$3:$F$609)="HAP","Yes",""))</f>
        <v/>
      </c>
      <c r="G141" s="186" t="str">
        <f>_xlfn.XLOOKUP(C141,'DEQ TAC List'!$B$3:$B$609,'DEQ TAC List'!$I$3:$I$609,"")</f>
        <v/>
      </c>
    </row>
    <row r="142" spans="1:7" x14ac:dyDescent="0.25">
      <c r="A142" s="1" t="str">
        <f>IF(A141="","",IF(A141+1&gt;'6. Pollutant Emissions - MB'!$J$1,"",A141+1))</f>
        <v/>
      </c>
      <c r="B142" s="1" t="str">
        <f>IF(A142="","",INDEX('6. Pollutant Emissions - MB'!$I$9:$I$475,MATCH(A142,'6. Pollutant Emissions - MB'!$J$9:$J$475,0),1))</f>
        <v/>
      </c>
      <c r="C142" s="186" t="str">
        <f>IF(A142="","",VLOOKUP(B142,'DEQ TAC List'!$A$3:$C$609,2,FALSE))</f>
        <v/>
      </c>
      <c r="D142" s="186" t="str">
        <f>IF(A142="","",VLOOKUP(B142,'DEQ TAC List'!$A$3:$C$609,3,FALSE))</f>
        <v/>
      </c>
      <c r="E142" s="197" t="str">
        <f>IF(A142="","",SUMIF('6. Pollutant Emissions - MB'!$I$9:$I$475,B142,'6. Pollutant Emissions - MB'!$H$9:$H$475))</f>
        <v/>
      </c>
      <c r="F142" s="186" t="str">
        <f>IF(A142="","",IF(_xlfn.XLOOKUP(B142,'DEQ TAC List'!$A$3:$A$609,'DEQ TAC List'!$F$3:$F$609)="HAP","Yes",""))</f>
        <v/>
      </c>
      <c r="G142" s="186" t="str">
        <f>_xlfn.XLOOKUP(C142,'DEQ TAC List'!$B$3:$B$609,'DEQ TAC List'!$I$3:$I$609,"")</f>
        <v/>
      </c>
    </row>
    <row r="143" spans="1:7" x14ac:dyDescent="0.25">
      <c r="A143" s="1" t="str">
        <f>IF(A142="","",IF(A142+1&gt;'6. Pollutant Emissions - MB'!$J$1,"",A142+1))</f>
        <v/>
      </c>
      <c r="B143" s="1" t="str">
        <f>IF(A143="","",INDEX('6. Pollutant Emissions - MB'!$I$9:$I$475,MATCH(A143,'6. Pollutant Emissions - MB'!$J$9:$J$475,0),1))</f>
        <v/>
      </c>
      <c r="C143" s="186" t="str">
        <f>IF(A143="","",VLOOKUP(B143,'DEQ TAC List'!$A$3:$C$609,2,FALSE))</f>
        <v/>
      </c>
      <c r="D143" s="186" t="str">
        <f>IF(A143="","",VLOOKUP(B143,'DEQ TAC List'!$A$3:$C$609,3,FALSE))</f>
        <v/>
      </c>
      <c r="E143" s="197" t="str">
        <f>IF(A143="","",SUMIF('6. Pollutant Emissions - MB'!$I$9:$I$475,B143,'6. Pollutant Emissions - MB'!$H$9:$H$475))</f>
        <v/>
      </c>
      <c r="F143" s="186" t="str">
        <f>IF(A143="","",IF(_xlfn.XLOOKUP(B143,'DEQ TAC List'!$A$3:$A$609,'DEQ TAC List'!$F$3:$F$609)="HAP","Yes",""))</f>
        <v/>
      </c>
      <c r="G143" s="186" t="str">
        <f>_xlfn.XLOOKUP(C143,'DEQ TAC List'!$B$3:$B$609,'DEQ TAC List'!$I$3:$I$609,"")</f>
        <v/>
      </c>
    </row>
    <row r="144" spans="1:7" x14ac:dyDescent="0.25">
      <c r="A144" s="1" t="str">
        <f>IF(A143="","",IF(A143+1&gt;'6. Pollutant Emissions - MB'!$J$1,"",A143+1))</f>
        <v/>
      </c>
      <c r="B144" s="1" t="str">
        <f>IF(A144="","",INDEX('6. Pollutant Emissions - MB'!$I$9:$I$475,MATCH(A144,'6. Pollutant Emissions - MB'!$J$9:$J$475,0),1))</f>
        <v/>
      </c>
      <c r="C144" s="186" t="str">
        <f>IF(A144="","",VLOOKUP(B144,'DEQ TAC List'!$A$3:$C$609,2,FALSE))</f>
        <v/>
      </c>
      <c r="D144" s="186" t="str">
        <f>IF(A144="","",VLOOKUP(B144,'DEQ TAC List'!$A$3:$C$609,3,FALSE))</f>
        <v/>
      </c>
      <c r="E144" s="197" t="str">
        <f>IF(A144="","",SUMIF('6. Pollutant Emissions - MB'!$I$9:$I$475,B144,'6. Pollutant Emissions - MB'!$H$9:$H$475))</f>
        <v/>
      </c>
      <c r="F144" s="186" t="str">
        <f>IF(A144="","",IF(_xlfn.XLOOKUP(B144,'DEQ TAC List'!$A$3:$A$609,'DEQ TAC List'!$F$3:$F$609)="HAP","Yes",""))</f>
        <v/>
      </c>
      <c r="G144" s="186" t="str">
        <f>_xlfn.XLOOKUP(C144,'DEQ TAC List'!$B$3:$B$609,'DEQ TAC List'!$I$3:$I$609,"")</f>
        <v/>
      </c>
    </row>
    <row r="145" spans="1:7" x14ac:dyDescent="0.25">
      <c r="A145" s="1" t="str">
        <f>IF(A144="","",IF(A144+1&gt;'6. Pollutant Emissions - MB'!$J$1,"",A144+1))</f>
        <v/>
      </c>
      <c r="B145" s="1" t="str">
        <f>IF(A145="","",INDEX('6. Pollutant Emissions - MB'!$I$9:$I$475,MATCH(A145,'6. Pollutant Emissions - MB'!$J$9:$J$475,0),1))</f>
        <v/>
      </c>
      <c r="C145" s="186" t="str">
        <f>IF(A145="","",VLOOKUP(B145,'DEQ TAC List'!$A$3:$C$609,2,FALSE))</f>
        <v/>
      </c>
      <c r="D145" s="186" t="str">
        <f>IF(A145="","",VLOOKUP(B145,'DEQ TAC List'!$A$3:$C$609,3,FALSE))</f>
        <v/>
      </c>
      <c r="E145" s="197" t="str">
        <f>IF(A145="","",SUMIF('6. Pollutant Emissions - MB'!$I$9:$I$475,B145,'6. Pollutant Emissions - MB'!$H$9:$H$475))</f>
        <v/>
      </c>
      <c r="F145" s="186" t="str">
        <f>IF(A145="","",IF(_xlfn.XLOOKUP(B145,'DEQ TAC List'!$A$3:$A$609,'DEQ TAC List'!$F$3:$F$609)="HAP","Yes",""))</f>
        <v/>
      </c>
      <c r="G145" s="186" t="str">
        <f>_xlfn.XLOOKUP(C145,'DEQ TAC List'!$B$3:$B$609,'DEQ TAC List'!$I$3:$I$609,"")</f>
        <v/>
      </c>
    </row>
    <row r="146" spans="1:7" x14ac:dyDescent="0.25">
      <c r="A146" s="1" t="str">
        <f>IF(A145="","",IF(A145+1&gt;'6. Pollutant Emissions - MB'!$J$1,"",A145+1))</f>
        <v/>
      </c>
      <c r="B146" s="1" t="str">
        <f>IF(A146="","",INDEX('6. Pollutant Emissions - MB'!$I$9:$I$475,MATCH(A146,'6. Pollutant Emissions - MB'!$J$9:$J$475,0),1))</f>
        <v/>
      </c>
      <c r="C146" s="186" t="str">
        <f>IF(A146="","",VLOOKUP(B146,'DEQ TAC List'!$A$3:$C$609,2,FALSE))</f>
        <v/>
      </c>
      <c r="D146" s="186" t="str">
        <f>IF(A146="","",VLOOKUP(B146,'DEQ TAC List'!$A$3:$C$609,3,FALSE))</f>
        <v/>
      </c>
      <c r="E146" s="197" t="str">
        <f>IF(A146="","",SUMIF('6. Pollutant Emissions - MB'!$I$9:$I$475,B146,'6. Pollutant Emissions - MB'!$H$9:$H$475))</f>
        <v/>
      </c>
      <c r="F146" s="186" t="str">
        <f>IF(A146="","",IF(_xlfn.XLOOKUP(B146,'DEQ TAC List'!$A$3:$A$609,'DEQ TAC List'!$F$3:$F$609)="HAP","Yes",""))</f>
        <v/>
      </c>
      <c r="G146" s="186" t="str">
        <f>_xlfn.XLOOKUP(C146,'DEQ TAC List'!$B$3:$B$609,'DEQ TAC List'!$I$3:$I$609,"")</f>
        <v/>
      </c>
    </row>
    <row r="147" spans="1:7" x14ac:dyDescent="0.25">
      <c r="A147" s="1" t="str">
        <f>IF(A146="","",IF(A146+1&gt;'6. Pollutant Emissions - MB'!$J$1,"",A146+1))</f>
        <v/>
      </c>
      <c r="B147" s="1" t="str">
        <f>IF(A147="","",INDEX('6. Pollutant Emissions - MB'!$I$9:$I$475,MATCH(A147,'6. Pollutant Emissions - MB'!$J$9:$J$475,0),1))</f>
        <v/>
      </c>
      <c r="C147" s="186" t="str">
        <f>IF(A147="","",VLOOKUP(B147,'DEQ TAC List'!$A$3:$C$609,2,FALSE))</f>
        <v/>
      </c>
      <c r="D147" s="186" t="str">
        <f>IF(A147="","",VLOOKUP(B147,'DEQ TAC List'!$A$3:$C$609,3,FALSE))</f>
        <v/>
      </c>
      <c r="E147" s="197" t="str">
        <f>IF(A147="","",SUMIF('6. Pollutant Emissions - MB'!$I$9:$I$475,B147,'6. Pollutant Emissions - MB'!$H$9:$H$475))</f>
        <v/>
      </c>
      <c r="F147" s="186" t="str">
        <f>IF(A147="","",IF(_xlfn.XLOOKUP(B147,'DEQ TAC List'!$A$3:$A$609,'DEQ TAC List'!$F$3:$F$609)="HAP","Yes",""))</f>
        <v/>
      </c>
      <c r="G147" s="186" t="str">
        <f>_xlfn.XLOOKUP(C147,'DEQ TAC List'!$B$3:$B$609,'DEQ TAC List'!$I$3:$I$609,"")</f>
        <v/>
      </c>
    </row>
    <row r="148" spans="1:7" x14ac:dyDescent="0.25">
      <c r="A148" s="1" t="str">
        <f>IF(A147="","",IF(A147+1&gt;'6. Pollutant Emissions - MB'!$J$1,"",A147+1))</f>
        <v/>
      </c>
      <c r="B148" s="1" t="str">
        <f>IF(A148="","",INDEX('6. Pollutant Emissions - MB'!$I$9:$I$475,MATCH(A148,'6. Pollutant Emissions - MB'!$J$9:$J$475,0),1))</f>
        <v/>
      </c>
      <c r="C148" s="186" t="str">
        <f>IF(A148="","",VLOOKUP(B148,'DEQ TAC List'!$A$3:$C$609,2,FALSE))</f>
        <v/>
      </c>
      <c r="D148" s="186" t="str">
        <f>IF(A148="","",VLOOKUP(B148,'DEQ TAC List'!$A$3:$C$609,3,FALSE))</f>
        <v/>
      </c>
      <c r="E148" s="197" t="str">
        <f>IF(A148="","",SUMIF('6. Pollutant Emissions - MB'!$I$9:$I$475,B148,'6. Pollutant Emissions - MB'!$H$9:$H$475))</f>
        <v/>
      </c>
      <c r="F148" s="186" t="str">
        <f>IF(A148="","",IF(_xlfn.XLOOKUP(B148,'DEQ TAC List'!$A$3:$A$609,'DEQ TAC List'!$F$3:$F$609)="HAP","Yes",""))</f>
        <v/>
      </c>
      <c r="G148" s="186" t="str">
        <f>_xlfn.XLOOKUP(C148,'DEQ TAC List'!$B$3:$B$609,'DEQ TAC List'!$I$3:$I$609,"")</f>
        <v/>
      </c>
    </row>
    <row r="149" spans="1:7" x14ac:dyDescent="0.25">
      <c r="A149" s="1" t="str">
        <f>IF(A148="","",IF(A148+1&gt;'6. Pollutant Emissions - MB'!$J$1,"",A148+1))</f>
        <v/>
      </c>
      <c r="B149" s="1" t="str">
        <f>IF(A149="","",INDEX('6. Pollutant Emissions - MB'!$I$9:$I$475,MATCH(A149,'6. Pollutant Emissions - MB'!$J$9:$J$475,0),1))</f>
        <v/>
      </c>
      <c r="C149" s="186" t="str">
        <f>IF(A149="","",VLOOKUP(B149,'DEQ TAC List'!$A$3:$C$609,2,FALSE))</f>
        <v/>
      </c>
      <c r="D149" s="186" t="str">
        <f>IF(A149="","",VLOOKUP(B149,'DEQ TAC List'!$A$3:$C$609,3,FALSE))</f>
        <v/>
      </c>
      <c r="E149" s="197" t="str">
        <f>IF(A149="","",SUMIF('6. Pollutant Emissions - MB'!$I$9:$I$475,B149,'6. Pollutant Emissions - MB'!$H$9:$H$475))</f>
        <v/>
      </c>
      <c r="F149" s="186" t="str">
        <f>IF(A149="","",IF(_xlfn.XLOOKUP(B149,'DEQ TAC List'!$A$3:$A$609,'DEQ TAC List'!$F$3:$F$609)="HAP","Yes",""))</f>
        <v/>
      </c>
      <c r="G149" s="186" t="str">
        <f>_xlfn.XLOOKUP(C149,'DEQ TAC List'!$B$3:$B$609,'DEQ TAC List'!$I$3:$I$609,"")</f>
        <v/>
      </c>
    </row>
    <row r="150" spans="1:7" x14ac:dyDescent="0.25">
      <c r="A150" s="1" t="str">
        <f>IF(A149="","",IF(A149+1&gt;'6. Pollutant Emissions - MB'!$J$1,"",A149+1))</f>
        <v/>
      </c>
      <c r="B150" s="1" t="str">
        <f>IF(A150="","",INDEX('6. Pollutant Emissions - MB'!$I$9:$I$475,MATCH(A150,'6. Pollutant Emissions - MB'!$J$9:$J$475,0),1))</f>
        <v/>
      </c>
      <c r="C150" s="186" t="str">
        <f>IF(A150="","",VLOOKUP(B150,'DEQ TAC List'!$A$3:$C$609,2,FALSE))</f>
        <v/>
      </c>
      <c r="D150" s="186" t="str">
        <f>IF(A150="","",VLOOKUP(B150,'DEQ TAC List'!$A$3:$C$609,3,FALSE))</f>
        <v/>
      </c>
      <c r="E150" s="197" t="str">
        <f>IF(A150="","",SUMIF('6. Pollutant Emissions - MB'!$I$9:$I$475,B150,'6. Pollutant Emissions - MB'!$H$9:$H$475))</f>
        <v/>
      </c>
      <c r="F150" s="186" t="str">
        <f>IF(A150="","",IF(_xlfn.XLOOKUP(B150,'DEQ TAC List'!$A$3:$A$609,'DEQ TAC List'!$F$3:$F$609)="HAP","Yes",""))</f>
        <v/>
      </c>
      <c r="G150" s="186" t="str">
        <f>_xlfn.XLOOKUP(C150,'DEQ TAC List'!$B$3:$B$609,'DEQ TAC List'!$I$3:$I$609,"")</f>
        <v/>
      </c>
    </row>
    <row r="151" spans="1:7" x14ac:dyDescent="0.25">
      <c r="A151" s="1" t="str">
        <f>IF(A150="","",IF(A150+1&gt;'6. Pollutant Emissions - MB'!$J$1,"",A150+1))</f>
        <v/>
      </c>
      <c r="B151" s="1" t="str">
        <f>IF(A151="","",INDEX('6. Pollutant Emissions - MB'!$I$9:$I$475,MATCH(A151,'6. Pollutant Emissions - MB'!$J$9:$J$475,0),1))</f>
        <v/>
      </c>
      <c r="C151" s="186" t="str">
        <f>IF(A151="","",VLOOKUP(B151,'DEQ TAC List'!$A$3:$C$609,2,FALSE))</f>
        <v/>
      </c>
      <c r="D151" s="186" t="str">
        <f>IF(A151="","",VLOOKUP(B151,'DEQ TAC List'!$A$3:$C$609,3,FALSE))</f>
        <v/>
      </c>
      <c r="E151" s="197" t="str">
        <f>IF(A151="","",SUMIF('6. Pollutant Emissions - MB'!$I$9:$I$475,B151,'6. Pollutant Emissions - MB'!$H$9:$H$475))</f>
        <v/>
      </c>
      <c r="F151" s="186" t="str">
        <f>IF(A151="","",IF(_xlfn.XLOOKUP(B151,'DEQ TAC List'!$A$3:$A$609,'DEQ TAC List'!$F$3:$F$609)="HAP","Yes",""))</f>
        <v/>
      </c>
      <c r="G151" s="186" t="str">
        <f>_xlfn.XLOOKUP(C151,'DEQ TAC List'!$B$3:$B$609,'DEQ TAC List'!$I$3:$I$609,"")</f>
        <v/>
      </c>
    </row>
    <row r="152" spans="1:7" x14ac:dyDescent="0.25">
      <c r="A152" s="1" t="str">
        <f>IF(A151="","",IF(A151+1&gt;'6. Pollutant Emissions - MB'!$J$1,"",A151+1))</f>
        <v/>
      </c>
      <c r="B152" s="1" t="str">
        <f>IF(A152="","",INDEX('6. Pollutant Emissions - MB'!$I$9:$I$475,MATCH(A152,'6. Pollutant Emissions - MB'!$J$9:$J$475,0),1))</f>
        <v/>
      </c>
      <c r="C152" s="186" t="str">
        <f>IF(A152="","",VLOOKUP(B152,'DEQ TAC List'!$A$3:$C$609,2,FALSE))</f>
        <v/>
      </c>
      <c r="D152" s="186" t="str">
        <f>IF(A152="","",VLOOKUP(B152,'DEQ TAC List'!$A$3:$C$609,3,FALSE))</f>
        <v/>
      </c>
      <c r="E152" s="197" t="str">
        <f>IF(A152="","",SUMIF('6. Pollutant Emissions - MB'!$I$9:$I$475,B152,'6. Pollutant Emissions - MB'!$H$9:$H$475))</f>
        <v/>
      </c>
      <c r="F152" s="186" t="str">
        <f>IF(A152="","",IF(_xlfn.XLOOKUP(B152,'DEQ TAC List'!$A$3:$A$609,'DEQ TAC List'!$F$3:$F$609)="HAP","Yes",""))</f>
        <v/>
      </c>
      <c r="G152" s="186" t="str">
        <f>_xlfn.XLOOKUP(C152,'DEQ TAC List'!$B$3:$B$609,'DEQ TAC List'!$I$3:$I$609,"")</f>
        <v/>
      </c>
    </row>
    <row r="153" spans="1:7" x14ac:dyDescent="0.25">
      <c r="A153" s="1" t="str">
        <f>IF(A152="","",IF(A152+1&gt;'6. Pollutant Emissions - MB'!$J$1,"",A152+1))</f>
        <v/>
      </c>
      <c r="B153" s="1" t="str">
        <f>IF(A153="","",INDEX('6. Pollutant Emissions - MB'!$I$9:$I$475,MATCH(A153,'6. Pollutant Emissions - MB'!$J$9:$J$475,0),1))</f>
        <v/>
      </c>
      <c r="C153" s="186" t="str">
        <f>IF(A153="","",VLOOKUP(B153,'DEQ TAC List'!$A$3:$C$609,2,FALSE))</f>
        <v/>
      </c>
      <c r="D153" s="186" t="str">
        <f>IF(A153="","",VLOOKUP(B153,'DEQ TAC List'!$A$3:$C$609,3,FALSE))</f>
        <v/>
      </c>
      <c r="E153" s="197" t="str">
        <f>IF(A153="","",SUMIF('6. Pollutant Emissions - MB'!$I$9:$I$475,B153,'6. Pollutant Emissions - MB'!$H$9:$H$475))</f>
        <v/>
      </c>
      <c r="F153" s="186" t="str">
        <f>IF(A153="","",IF(_xlfn.XLOOKUP(B153,'DEQ TAC List'!$A$3:$A$609,'DEQ TAC List'!$F$3:$F$609)="HAP","Yes",""))</f>
        <v/>
      </c>
      <c r="G153" s="186" t="str">
        <f>_xlfn.XLOOKUP(C153,'DEQ TAC List'!$B$3:$B$609,'DEQ TAC List'!$I$3:$I$609,"")</f>
        <v/>
      </c>
    </row>
    <row r="154" spans="1:7" x14ac:dyDescent="0.25">
      <c r="A154" s="1" t="str">
        <f>IF(A153="","",IF(A153+1&gt;'6. Pollutant Emissions - MB'!$J$1,"",A153+1))</f>
        <v/>
      </c>
      <c r="B154" s="1" t="str">
        <f>IF(A154="","",INDEX('6. Pollutant Emissions - MB'!$I$9:$I$475,MATCH(A154,'6. Pollutant Emissions - MB'!$J$9:$J$475,0),1))</f>
        <v/>
      </c>
      <c r="C154" s="186" t="str">
        <f>IF(A154="","",VLOOKUP(B154,'DEQ TAC List'!$A$3:$C$609,2,FALSE))</f>
        <v/>
      </c>
      <c r="D154" s="186" t="str">
        <f>IF(A154="","",VLOOKUP(B154,'DEQ TAC List'!$A$3:$C$609,3,FALSE))</f>
        <v/>
      </c>
      <c r="E154" s="197" t="str">
        <f>IF(A154="","",SUMIF('6. Pollutant Emissions - MB'!$I$9:$I$475,B154,'6. Pollutant Emissions - MB'!$H$9:$H$475))</f>
        <v/>
      </c>
      <c r="F154" s="186" t="str">
        <f>IF(A154="","",IF(_xlfn.XLOOKUP(B154,'DEQ TAC List'!$A$3:$A$609,'DEQ TAC List'!$F$3:$F$609)="HAP","Yes",""))</f>
        <v/>
      </c>
      <c r="G154" s="186" t="str">
        <f>_xlfn.XLOOKUP(C154,'DEQ TAC List'!$B$3:$B$609,'DEQ TAC List'!$I$3:$I$609,"")</f>
        <v/>
      </c>
    </row>
    <row r="155" spans="1:7" x14ac:dyDescent="0.25">
      <c r="A155" s="1" t="str">
        <f>IF(A154="","",IF(A154+1&gt;'6. Pollutant Emissions - MB'!$J$1,"",A154+1))</f>
        <v/>
      </c>
      <c r="B155" s="1" t="str">
        <f>IF(A155="","",INDEX('6. Pollutant Emissions - MB'!$I$9:$I$475,MATCH(A155,'6. Pollutant Emissions - MB'!$J$9:$J$475,0),1))</f>
        <v/>
      </c>
      <c r="C155" s="186" t="str">
        <f>IF(A155="","",VLOOKUP(B155,'DEQ TAC List'!$A$3:$C$609,2,FALSE))</f>
        <v/>
      </c>
      <c r="D155" s="186" t="str">
        <f>IF(A155="","",VLOOKUP(B155,'DEQ TAC List'!$A$3:$C$609,3,FALSE))</f>
        <v/>
      </c>
      <c r="E155" s="197" t="str">
        <f>IF(A155="","",SUMIF('6. Pollutant Emissions - MB'!$I$9:$I$475,B155,'6. Pollutant Emissions - MB'!$H$9:$H$475))</f>
        <v/>
      </c>
      <c r="F155" s="186" t="str">
        <f>IF(A155="","",IF(_xlfn.XLOOKUP(B155,'DEQ TAC List'!$A$3:$A$609,'DEQ TAC List'!$F$3:$F$609)="HAP","Yes",""))</f>
        <v/>
      </c>
      <c r="G155" s="186" t="str">
        <f>_xlfn.XLOOKUP(C155,'DEQ TAC List'!$B$3:$B$609,'DEQ TAC List'!$I$3:$I$609,"")</f>
        <v/>
      </c>
    </row>
    <row r="156" spans="1:7" x14ac:dyDescent="0.25">
      <c r="A156" s="1" t="str">
        <f>IF(A155="","",IF(A155+1&gt;'6. Pollutant Emissions - MB'!$J$1,"",A155+1))</f>
        <v/>
      </c>
      <c r="B156" s="1" t="str">
        <f>IF(A156="","",INDEX('6. Pollutant Emissions - MB'!$I$9:$I$475,MATCH(A156,'6. Pollutant Emissions - MB'!$J$9:$J$475,0),1))</f>
        <v/>
      </c>
      <c r="C156" s="186" t="str">
        <f>IF(A156="","",VLOOKUP(B156,'DEQ TAC List'!$A$3:$C$609,2,FALSE))</f>
        <v/>
      </c>
      <c r="D156" s="186" t="str">
        <f>IF(A156="","",VLOOKUP(B156,'DEQ TAC List'!$A$3:$C$609,3,FALSE))</f>
        <v/>
      </c>
      <c r="E156" s="197" t="str">
        <f>IF(A156="","",SUMIF('6. Pollutant Emissions - MB'!$I$9:$I$475,B156,'6. Pollutant Emissions - MB'!$H$9:$H$475))</f>
        <v/>
      </c>
      <c r="F156" s="186" t="str">
        <f>IF(A156="","",IF(_xlfn.XLOOKUP(B156,'DEQ TAC List'!$A$3:$A$609,'DEQ TAC List'!$F$3:$F$609)="HAP","Yes",""))</f>
        <v/>
      </c>
      <c r="G156" s="186" t="str">
        <f>_xlfn.XLOOKUP(C156,'DEQ TAC List'!$B$3:$B$609,'DEQ TAC List'!$I$3:$I$609,"")</f>
        <v/>
      </c>
    </row>
    <row r="157" spans="1:7" x14ac:dyDescent="0.25">
      <c r="A157" s="1" t="str">
        <f>IF(A156="","",IF(A156+1&gt;'6. Pollutant Emissions - MB'!$J$1,"",A156+1))</f>
        <v/>
      </c>
      <c r="B157" s="1" t="str">
        <f>IF(A157="","",INDEX('6. Pollutant Emissions - MB'!$I$9:$I$475,MATCH(A157,'6. Pollutant Emissions - MB'!$J$9:$J$475,0),1))</f>
        <v/>
      </c>
      <c r="C157" s="186" t="str">
        <f>IF(A157="","",VLOOKUP(B157,'DEQ TAC List'!$A$3:$C$609,2,FALSE))</f>
        <v/>
      </c>
      <c r="D157" s="186" t="str">
        <f>IF(A157="","",VLOOKUP(B157,'DEQ TAC List'!$A$3:$C$609,3,FALSE))</f>
        <v/>
      </c>
      <c r="E157" s="197" t="str">
        <f>IF(A157="","",SUMIF('6. Pollutant Emissions - MB'!$I$9:$I$475,B157,'6. Pollutant Emissions - MB'!$H$9:$H$475))</f>
        <v/>
      </c>
      <c r="F157" s="186" t="str">
        <f>IF(A157="","",IF(_xlfn.XLOOKUP(B157,'DEQ TAC List'!$A$3:$A$609,'DEQ TAC List'!$F$3:$F$609)="HAP","Yes",""))</f>
        <v/>
      </c>
      <c r="G157" s="186" t="str">
        <f>_xlfn.XLOOKUP(C157,'DEQ TAC List'!$B$3:$B$609,'DEQ TAC List'!$I$3:$I$609,"")</f>
        <v/>
      </c>
    </row>
    <row r="158" spans="1:7" x14ac:dyDescent="0.25">
      <c r="A158" s="1" t="str">
        <f>IF(A157="","",IF(A157+1&gt;'6. Pollutant Emissions - MB'!$J$1,"",A157+1))</f>
        <v/>
      </c>
      <c r="B158" s="1" t="str">
        <f>IF(A158="","",INDEX('6. Pollutant Emissions - MB'!$I$9:$I$475,MATCH(A158,'6. Pollutant Emissions - MB'!$J$9:$J$475,0),1))</f>
        <v/>
      </c>
      <c r="C158" s="186" t="str">
        <f>IF(A158="","",VLOOKUP(B158,'DEQ TAC List'!$A$3:$C$609,2,FALSE))</f>
        <v/>
      </c>
      <c r="D158" s="186" t="str">
        <f>IF(A158="","",VLOOKUP(B158,'DEQ TAC List'!$A$3:$C$609,3,FALSE))</f>
        <v/>
      </c>
      <c r="E158" s="197" t="str">
        <f>IF(A158="","",SUMIF('6. Pollutant Emissions - MB'!$I$9:$I$475,B158,'6. Pollutant Emissions - MB'!$H$9:$H$475))</f>
        <v/>
      </c>
      <c r="F158" s="186" t="str">
        <f>IF(A158="","",IF(_xlfn.XLOOKUP(B158,'DEQ TAC List'!$A$3:$A$609,'DEQ TAC List'!$F$3:$F$609)="HAP","Yes",""))</f>
        <v/>
      </c>
      <c r="G158" s="186" t="str">
        <f>_xlfn.XLOOKUP(C158,'DEQ TAC List'!$B$3:$B$609,'DEQ TAC List'!$I$3:$I$609,"")</f>
        <v/>
      </c>
    </row>
    <row r="159" spans="1:7" x14ac:dyDescent="0.25">
      <c r="A159" s="1" t="str">
        <f>IF(A158="","",IF(A158+1&gt;'6. Pollutant Emissions - MB'!$J$1,"",A158+1))</f>
        <v/>
      </c>
      <c r="B159" s="1" t="str">
        <f>IF(A159="","",INDEX('6. Pollutant Emissions - MB'!$I$9:$I$475,MATCH(A159,'6. Pollutant Emissions - MB'!$J$9:$J$475,0),1))</f>
        <v/>
      </c>
      <c r="C159" s="186" t="str">
        <f>IF(A159="","",VLOOKUP(B159,'DEQ TAC List'!$A$3:$C$609,2,FALSE))</f>
        <v/>
      </c>
      <c r="D159" s="186" t="str">
        <f>IF(A159="","",VLOOKUP(B159,'DEQ TAC List'!$A$3:$C$609,3,FALSE))</f>
        <v/>
      </c>
      <c r="E159" s="197" t="str">
        <f>IF(A159="","",SUMIF('6. Pollutant Emissions - MB'!$I$9:$I$475,B159,'6. Pollutant Emissions - MB'!$H$9:$H$475))</f>
        <v/>
      </c>
      <c r="F159" s="186" t="str">
        <f>IF(A159="","",IF(_xlfn.XLOOKUP(B159,'DEQ TAC List'!$A$3:$A$609,'DEQ TAC List'!$F$3:$F$609)="HAP","Yes",""))</f>
        <v/>
      </c>
      <c r="G159" s="186" t="str">
        <f>_xlfn.XLOOKUP(C159,'DEQ TAC List'!$B$3:$B$609,'DEQ TAC List'!$I$3:$I$609,"")</f>
        <v/>
      </c>
    </row>
    <row r="160" spans="1:7" x14ac:dyDescent="0.25">
      <c r="A160" s="1" t="str">
        <f>IF(A159="","",IF(A159+1&gt;'6. Pollutant Emissions - MB'!$J$1,"",A159+1))</f>
        <v/>
      </c>
      <c r="B160" s="1" t="str">
        <f>IF(A160="","",INDEX('6. Pollutant Emissions - MB'!$I$9:$I$475,MATCH(A160,'6. Pollutant Emissions - MB'!$J$9:$J$475,0),1))</f>
        <v/>
      </c>
      <c r="C160" s="186" t="str">
        <f>IF(A160="","",VLOOKUP(B160,'DEQ TAC List'!$A$3:$C$609,2,FALSE))</f>
        <v/>
      </c>
      <c r="D160" s="186" t="str">
        <f>IF(A160="","",VLOOKUP(B160,'DEQ TAC List'!$A$3:$C$609,3,FALSE))</f>
        <v/>
      </c>
      <c r="E160" s="197" t="str">
        <f>IF(A160="","",SUMIF('6. Pollutant Emissions - MB'!$I$9:$I$475,B160,'6. Pollutant Emissions - MB'!$H$9:$H$475))</f>
        <v/>
      </c>
      <c r="F160" s="186" t="str">
        <f>IF(A160="","",IF(_xlfn.XLOOKUP(B160,'DEQ TAC List'!$A$3:$A$609,'DEQ TAC List'!$F$3:$F$609)="HAP","Yes",""))</f>
        <v/>
      </c>
      <c r="G160" s="186" t="str">
        <f>_xlfn.XLOOKUP(C160,'DEQ TAC List'!$B$3:$B$609,'DEQ TAC List'!$I$3:$I$609,"")</f>
        <v/>
      </c>
    </row>
    <row r="161" spans="1:7" x14ac:dyDescent="0.25">
      <c r="A161" s="1" t="str">
        <f>IF(A160="","",IF(A160+1&gt;'6. Pollutant Emissions - MB'!$J$1,"",A160+1))</f>
        <v/>
      </c>
      <c r="B161" s="1" t="str">
        <f>IF(A161="","",INDEX('6. Pollutant Emissions - MB'!$I$9:$I$475,MATCH(A161,'6. Pollutant Emissions - MB'!$J$9:$J$475,0),1))</f>
        <v/>
      </c>
      <c r="C161" s="186" t="str">
        <f>IF(A161="","",VLOOKUP(B161,'DEQ TAC List'!$A$3:$C$609,2,FALSE))</f>
        <v/>
      </c>
      <c r="D161" s="186" t="str">
        <f>IF(A161="","",VLOOKUP(B161,'DEQ TAC List'!$A$3:$C$609,3,FALSE))</f>
        <v/>
      </c>
      <c r="E161" s="197" t="str">
        <f>IF(A161="","",SUMIF('6. Pollutant Emissions - MB'!$I$9:$I$475,B161,'6. Pollutant Emissions - MB'!$H$9:$H$475))</f>
        <v/>
      </c>
      <c r="F161" s="186" t="str">
        <f>IF(A161="","",IF(_xlfn.XLOOKUP(B161,'DEQ TAC List'!$A$3:$A$609,'DEQ TAC List'!$F$3:$F$609)="HAP","Yes",""))</f>
        <v/>
      </c>
      <c r="G161" s="186" t="str">
        <f>_xlfn.XLOOKUP(C161,'DEQ TAC List'!$B$3:$B$609,'DEQ TAC List'!$I$3:$I$609,"")</f>
        <v/>
      </c>
    </row>
    <row r="162" spans="1:7" x14ac:dyDescent="0.25">
      <c r="A162" s="1" t="str">
        <f>IF(A161="","",IF(A161+1&gt;'6. Pollutant Emissions - MB'!$J$1,"",A161+1))</f>
        <v/>
      </c>
      <c r="B162" s="1" t="str">
        <f>IF(A162="","",INDEX('6. Pollutant Emissions - MB'!$I$9:$I$475,MATCH(A162,'6. Pollutant Emissions - MB'!$J$9:$J$475,0),1))</f>
        <v/>
      </c>
      <c r="C162" s="186" t="str">
        <f>IF(A162="","",VLOOKUP(B162,'DEQ TAC List'!$A$3:$C$609,2,FALSE))</f>
        <v/>
      </c>
      <c r="D162" s="186" t="str">
        <f>IF(A162="","",VLOOKUP(B162,'DEQ TAC List'!$A$3:$C$609,3,FALSE))</f>
        <v/>
      </c>
      <c r="E162" s="197" t="str">
        <f>IF(A162="","",SUMIF('6. Pollutant Emissions - MB'!$I$9:$I$475,B162,'6. Pollutant Emissions - MB'!$H$9:$H$475))</f>
        <v/>
      </c>
      <c r="F162" s="186" t="str">
        <f>IF(A162="","",IF(_xlfn.XLOOKUP(B162,'DEQ TAC List'!$A$3:$A$609,'DEQ TAC List'!$F$3:$F$609)="HAP","Yes",""))</f>
        <v/>
      </c>
      <c r="G162" s="186" t="str">
        <f>_xlfn.XLOOKUP(C162,'DEQ TAC List'!$B$3:$B$609,'DEQ TAC List'!$I$3:$I$609,"")</f>
        <v/>
      </c>
    </row>
    <row r="163" spans="1:7" x14ac:dyDescent="0.25">
      <c r="A163" s="1" t="str">
        <f>IF(A162="","",IF(A162+1&gt;'6. Pollutant Emissions - MB'!$J$1,"",A162+1))</f>
        <v/>
      </c>
      <c r="B163" s="1" t="str">
        <f>IF(A163="","",INDEX('6. Pollutant Emissions - MB'!$I$9:$I$475,MATCH(A163,'6. Pollutant Emissions - MB'!$J$9:$J$475,0),1))</f>
        <v/>
      </c>
      <c r="C163" s="186" t="str">
        <f>IF(A163="","",VLOOKUP(B163,'DEQ TAC List'!$A$3:$C$609,2,FALSE))</f>
        <v/>
      </c>
      <c r="D163" s="186" t="str">
        <f>IF(A163="","",VLOOKUP(B163,'DEQ TAC List'!$A$3:$C$609,3,FALSE))</f>
        <v/>
      </c>
      <c r="E163" s="197" t="str">
        <f>IF(A163="","",SUMIF('6. Pollutant Emissions - MB'!$I$9:$I$475,B163,'6. Pollutant Emissions - MB'!$H$9:$H$475))</f>
        <v/>
      </c>
      <c r="F163" s="186" t="str">
        <f>IF(A163="","",IF(_xlfn.XLOOKUP(B163,'DEQ TAC List'!$A$3:$A$609,'DEQ TAC List'!$F$3:$F$609)="HAP","Yes",""))</f>
        <v/>
      </c>
      <c r="G163" s="186" t="str">
        <f>_xlfn.XLOOKUP(C163,'DEQ TAC List'!$B$3:$B$609,'DEQ TAC List'!$I$3:$I$609,"")</f>
        <v/>
      </c>
    </row>
    <row r="164" spans="1:7" x14ac:dyDescent="0.25">
      <c r="A164" s="1" t="str">
        <f>IF(A163="","",IF(A163+1&gt;'6. Pollutant Emissions - MB'!$J$1,"",A163+1))</f>
        <v/>
      </c>
      <c r="B164" s="1" t="str">
        <f>IF(A164="","",INDEX('6. Pollutant Emissions - MB'!$I$9:$I$475,MATCH(A164,'6. Pollutant Emissions - MB'!$J$9:$J$475,0),1))</f>
        <v/>
      </c>
      <c r="C164" s="186" t="str">
        <f>IF(A164="","",VLOOKUP(B164,'DEQ TAC List'!$A$3:$C$609,2,FALSE))</f>
        <v/>
      </c>
      <c r="D164" s="186" t="str">
        <f>IF(A164="","",VLOOKUP(B164,'DEQ TAC List'!$A$3:$C$609,3,FALSE))</f>
        <v/>
      </c>
      <c r="E164" s="197" t="str">
        <f>IF(A164="","",SUMIF('6. Pollutant Emissions - MB'!$I$9:$I$475,B164,'6. Pollutant Emissions - MB'!$H$9:$H$475))</f>
        <v/>
      </c>
      <c r="F164" s="186" t="str">
        <f>IF(A164="","",IF(_xlfn.XLOOKUP(B164,'DEQ TAC List'!$A$3:$A$609,'DEQ TAC List'!$F$3:$F$609)="HAP","Yes",""))</f>
        <v/>
      </c>
      <c r="G164" s="186" t="str">
        <f>_xlfn.XLOOKUP(C164,'DEQ TAC List'!$B$3:$B$609,'DEQ TAC List'!$I$3:$I$609,"")</f>
        <v/>
      </c>
    </row>
    <row r="165" spans="1:7" x14ac:dyDescent="0.25">
      <c r="A165" s="1" t="str">
        <f>IF(A164="","",IF(A164+1&gt;'6. Pollutant Emissions - MB'!$J$1,"",A164+1))</f>
        <v/>
      </c>
      <c r="B165" s="1" t="str">
        <f>IF(A165="","",INDEX('6. Pollutant Emissions - MB'!$I$9:$I$475,MATCH(A165,'6. Pollutant Emissions - MB'!$J$9:$J$475,0),1))</f>
        <v/>
      </c>
      <c r="C165" s="186" t="str">
        <f>IF(A165="","",VLOOKUP(B165,'DEQ TAC List'!$A$3:$C$609,2,FALSE))</f>
        <v/>
      </c>
      <c r="D165" s="186" t="str">
        <f>IF(A165="","",VLOOKUP(B165,'DEQ TAC List'!$A$3:$C$609,3,FALSE))</f>
        <v/>
      </c>
      <c r="E165" s="197" t="str">
        <f>IF(A165="","",SUMIF('6. Pollutant Emissions - MB'!$I$9:$I$475,B165,'6. Pollutant Emissions - MB'!$H$9:$H$475))</f>
        <v/>
      </c>
      <c r="F165" s="186" t="str">
        <f>IF(A165="","",IF(_xlfn.XLOOKUP(B165,'DEQ TAC List'!$A$3:$A$609,'DEQ TAC List'!$F$3:$F$609)="HAP","Yes",""))</f>
        <v/>
      </c>
      <c r="G165" s="186" t="str">
        <f>_xlfn.XLOOKUP(C165,'DEQ TAC List'!$B$3:$B$609,'DEQ TAC List'!$I$3:$I$609,"")</f>
        <v/>
      </c>
    </row>
    <row r="166" spans="1:7" x14ac:dyDescent="0.25">
      <c r="A166" s="1" t="str">
        <f>IF(A165="","",IF(A165+1&gt;'6. Pollutant Emissions - MB'!$J$1,"",A165+1))</f>
        <v/>
      </c>
      <c r="B166" s="1" t="str">
        <f>IF(A166="","",INDEX('6. Pollutant Emissions - MB'!$I$9:$I$475,MATCH(A166,'6. Pollutant Emissions - MB'!$J$9:$J$475,0),1))</f>
        <v/>
      </c>
      <c r="C166" s="186" t="str">
        <f>IF(A166="","",VLOOKUP(B166,'DEQ TAC List'!$A$3:$C$609,2,FALSE))</f>
        <v/>
      </c>
      <c r="D166" s="186" t="str">
        <f>IF(A166="","",VLOOKUP(B166,'DEQ TAC List'!$A$3:$C$609,3,FALSE))</f>
        <v/>
      </c>
      <c r="E166" s="197" t="str">
        <f>IF(A166="","",SUMIF('6. Pollutant Emissions - MB'!$I$9:$I$475,B166,'6. Pollutant Emissions - MB'!$H$9:$H$475))</f>
        <v/>
      </c>
      <c r="F166" s="186" t="str">
        <f>IF(A166="","",IF(_xlfn.XLOOKUP(B166,'DEQ TAC List'!$A$3:$A$609,'DEQ TAC List'!$F$3:$F$609)="HAP","Yes",""))</f>
        <v/>
      </c>
      <c r="G166" s="186" t="str">
        <f>_xlfn.XLOOKUP(C166,'DEQ TAC List'!$B$3:$B$609,'DEQ TAC List'!$I$3:$I$609,"")</f>
        <v/>
      </c>
    </row>
    <row r="167" spans="1:7" x14ac:dyDescent="0.25">
      <c r="A167" s="1" t="str">
        <f>IF(A166="","",IF(A166+1&gt;'6. Pollutant Emissions - MB'!$J$1,"",A166+1))</f>
        <v/>
      </c>
      <c r="B167" s="1" t="str">
        <f>IF(A167="","",INDEX('6. Pollutant Emissions - MB'!$I$9:$I$475,MATCH(A167,'6. Pollutant Emissions - MB'!$J$9:$J$475,0),1))</f>
        <v/>
      </c>
      <c r="C167" s="186" t="str">
        <f>IF(A167="","",VLOOKUP(B167,'DEQ TAC List'!$A$3:$C$609,2,FALSE))</f>
        <v/>
      </c>
      <c r="D167" s="186" t="str">
        <f>IF(A167="","",VLOOKUP(B167,'DEQ TAC List'!$A$3:$C$609,3,FALSE))</f>
        <v/>
      </c>
      <c r="E167" s="197" t="str">
        <f>IF(A167="","",SUMIF('6. Pollutant Emissions - MB'!$I$9:$I$475,B167,'6. Pollutant Emissions - MB'!$H$9:$H$475))</f>
        <v/>
      </c>
      <c r="F167" s="186" t="str">
        <f>IF(A167="","",IF(_xlfn.XLOOKUP(B167,'DEQ TAC List'!$A$3:$A$609,'DEQ TAC List'!$F$3:$F$609)="HAP","Yes",""))</f>
        <v/>
      </c>
      <c r="G167" s="186" t="str">
        <f>_xlfn.XLOOKUP(C167,'DEQ TAC List'!$B$3:$B$609,'DEQ TAC List'!$I$3:$I$609,"")</f>
        <v/>
      </c>
    </row>
    <row r="168" spans="1:7" x14ac:dyDescent="0.25">
      <c r="A168" s="1" t="str">
        <f>IF(A167="","",IF(A167+1&gt;'6. Pollutant Emissions - MB'!$J$1,"",A167+1))</f>
        <v/>
      </c>
      <c r="B168" s="1" t="str">
        <f>IF(A168="","",INDEX('6. Pollutant Emissions - MB'!$I$9:$I$475,MATCH(A168,'6. Pollutant Emissions - MB'!$J$9:$J$475,0),1))</f>
        <v/>
      </c>
      <c r="C168" s="186" t="str">
        <f>IF(A168="","",VLOOKUP(B168,'DEQ TAC List'!$A$3:$C$609,2,FALSE))</f>
        <v/>
      </c>
      <c r="D168" s="186" t="str">
        <f>IF(A168="","",VLOOKUP(B168,'DEQ TAC List'!$A$3:$C$609,3,FALSE))</f>
        <v/>
      </c>
      <c r="E168" s="197" t="str">
        <f>IF(A168="","",SUMIF('6. Pollutant Emissions - MB'!$I$9:$I$475,B168,'6. Pollutant Emissions - MB'!$H$9:$H$475))</f>
        <v/>
      </c>
      <c r="F168" s="186" t="str">
        <f>IF(A168="","",IF(_xlfn.XLOOKUP(B168,'DEQ TAC List'!$A$3:$A$609,'DEQ TAC List'!$F$3:$F$609)="HAP","Yes",""))</f>
        <v/>
      </c>
      <c r="G168" s="186" t="str">
        <f>_xlfn.XLOOKUP(C168,'DEQ TAC List'!$B$3:$B$609,'DEQ TAC List'!$I$3:$I$609,"")</f>
        <v/>
      </c>
    </row>
    <row r="169" spans="1:7" x14ac:dyDescent="0.25">
      <c r="A169" s="1" t="str">
        <f>IF(A168="","",IF(A168+1&gt;'6. Pollutant Emissions - MB'!$J$1,"",A168+1))</f>
        <v/>
      </c>
      <c r="B169" s="1" t="str">
        <f>IF(A169="","",INDEX('6. Pollutant Emissions - MB'!$I$9:$I$475,MATCH(A169,'6. Pollutant Emissions - MB'!$J$9:$J$475,0),1))</f>
        <v/>
      </c>
      <c r="C169" s="186" t="str">
        <f>IF(A169="","",VLOOKUP(B169,'DEQ TAC List'!$A$3:$C$609,2,FALSE))</f>
        <v/>
      </c>
      <c r="D169" s="186" t="str">
        <f>IF(A169="","",VLOOKUP(B169,'DEQ TAC List'!$A$3:$C$609,3,FALSE))</f>
        <v/>
      </c>
      <c r="E169" s="197" t="str">
        <f>IF(A169="","",SUMIF('6. Pollutant Emissions - MB'!$I$9:$I$475,B169,'6. Pollutant Emissions - MB'!$H$9:$H$475))</f>
        <v/>
      </c>
      <c r="F169" s="186" t="str">
        <f>IF(A169="","",IF(_xlfn.XLOOKUP(B169,'DEQ TAC List'!$A$3:$A$609,'DEQ TAC List'!$F$3:$F$609)="HAP","Yes",""))</f>
        <v/>
      </c>
      <c r="G169" s="186" t="str">
        <f>_xlfn.XLOOKUP(C169,'DEQ TAC List'!$B$3:$B$609,'DEQ TAC List'!$I$3:$I$609,"")</f>
        <v/>
      </c>
    </row>
    <row r="170" spans="1:7" x14ac:dyDescent="0.25">
      <c r="A170" s="1" t="str">
        <f>IF(A169="","",IF(A169+1&gt;'6. Pollutant Emissions - MB'!$J$1,"",A169+1))</f>
        <v/>
      </c>
      <c r="B170" s="1" t="str">
        <f>IF(A170="","",INDEX('6. Pollutant Emissions - MB'!$I$9:$I$475,MATCH(A170,'6. Pollutant Emissions - MB'!$J$9:$J$475,0),1))</f>
        <v/>
      </c>
      <c r="C170" s="186" t="str">
        <f>IF(A170="","",VLOOKUP(B170,'DEQ TAC List'!$A$3:$C$609,2,FALSE))</f>
        <v/>
      </c>
      <c r="D170" s="186" t="str">
        <f>IF(A170="","",VLOOKUP(B170,'DEQ TAC List'!$A$3:$C$609,3,FALSE))</f>
        <v/>
      </c>
      <c r="E170" s="197" t="str">
        <f>IF(A170="","",SUMIF('6. Pollutant Emissions - MB'!$I$9:$I$475,B170,'6. Pollutant Emissions - MB'!$H$9:$H$475))</f>
        <v/>
      </c>
      <c r="F170" s="186" t="str">
        <f>IF(A170="","",IF(_xlfn.XLOOKUP(B170,'DEQ TAC List'!$A$3:$A$609,'DEQ TAC List'!$F$3:$F$609)="HAP","Yes",""))</f>
        <v/>
      </c>
      <c r="G170" s="186" t="str">
        <f>_xlfn.XLOOKUP(C170,'DEQ TAC List'!$B$3:$B$609,'DEQ TAC List'!$I$3:$I$609,"")</f>
        <v/>
      </c>
    </row>
    <row r="171" spans="1:7" x14ac:dyDescent="0.25">
      <c r="A171" s="1" t="str">
        <f>IF(A170="","",IF(A170+1&gt;'6. Pollutant Emissions - MB'!$J$1,"",A170+1))</f>
        <v/>
      </c>
      <c r="B171" s="1" t="str">
        <f>IF(A171="","",INDEX('6. Pollutant Emissions - MB'!$I$9:$I$475,MATCH(A171,'6. Pollutant Emissions - MB'!$J$9:$J$475,0),1))</f>
        <v/>
      </c>
      <c r="C171" s="186" t="str">
        <f>IF(A171="","",VLOOKUP(B171,'DEQ TAC List'!$A$3:$C$609,2,FALSE))</f>
        <v/>
      </c>
      <c r="D171" s="186" t="str">
        <f>IF(A171="","",VLOOKUP(B171,'DEQ TAC List'!$A$3:$C$609,3,FALSE))</f>
        <v/>
      </c>
      <c r="E171" s="197" t="str">
        <f>IF(A171="","",SUMIF('6. Pollutant Emissions - MB'!$I$9:$I$475,B171,'6. Pollutant Emissions - MB'!$H$9:$H$475))</f>
        <v/>
      </c>
      <c r="F171" s="186" t="str">
        <f>IF(A171="","",IF(_xlfn.XLOOKUP(B171,'DEQ TAC List'!$A$3:$A$609,'DEQ TAC List'!$F$3:$F$609)="HAP","Yes",""))</f>
        <v/>
      </c>
      <c r="G171" s="186" t="str">
        <f>_xlfn.XLOOKUP(C171,'DEQ TAC List'!$B$3:$B$609,'DEQ TAC List'!$I$3:$I$609,"")</f>
        <v/>
      </c>
    </row>
    <row r="172" spans="1:7" x14ac:dyDescent="0.25">
      <c r="A172" s="1" t="str">
        <f>IF(A171="","",IF(A171+1&gt;'6. Pollutant Emissions - MB'!$J$1,"",A171+1))</f>
        <v/>
      </c>
      <c r="B172" s="1" t="str">
        <f>IF(A172="","",INDEX('6. Pollutant Emissions - MB'!$I$9:$I$475,MATCH(A172,'6. Pollutant Emissions - MB'!$J$9:$J$475,0),1))</f>
        <v/>
      </c>
      <c r="C172" s="186" t="str">
        <f>IF(A172="","",VLOOKUP(B172,'DEQ TAC List'!$A$3:$C$609,2,FALSE))</f>
        <v/>
      </c>
      <c r="D172" s="186" t="str">
        <f>IF(A172="","",VLOOKUP(B172,'DEQ TAC List'!$A$3:$C$609,3,FALSE))</f>
        <v/>
      </c>
      <c r="E172" s="197" t="str">
        <f>IF(A172="","",SUMIF('6. Pollutant Emissions - MB'!$I$9:$I$475,B172,'6. Pollutant Emissions - MB'!$H$9:$H$475))</f>
        <v/>
      </c>
      <c r="F172" s="186" t="str">
        <f>IF(A172="","",IF(_xlfn.XLOOKUP(B172,'DEQ TAC List'!$A$3:$A$609,'DEQ TAC List'!$F$3:$F$609)="HAP","Yes",""))</f>
        <v/>
      </c>
      <c r="G172" s="186" t="str">
        <f>_xlfn.XLOOKUP(C172,'DEQ TAC List'!$B$3:$B$609,'DEQ TAC List'!$I$3:$I$609,"")</f>
        <v/>
      </c>
    </row>
    <row r="173" spans="1:7" x14ac:dyDescent="0.25">
      <c r="A173" s="1" t="str">
        <f>IF(A172="","",IF(A172+1&gt;'6. Pollutant Emissions - MB'!$J$1,"",A172+1))</f>
        <v/>
      </c>
      <c r="B173" s="1" t="str">
        <f>IF(A173="","",INDEX('6. Pollutant Emissions - MB'!$I$9:$I$475,MATCH(A173,'6. Pollutant Emissions - MB'!$J$9:$J$475,0),1))</f>
        <v/>
      </c>
      <c r="C173" s="186" t="str">
        <f>IF(A173="","",VLOOKUP(B173,'DEQ TAC List'!$A$3:$C$609,2,FALSE))</f>
        <v/>
      </c>
      <c r="D173" s="186" t="str">
        <f>IF(A173="","",VLOOKUP(B173,'DEQ TAC List'!$A$3:$C$609,3,FALSE))</f>
        <v/>
      </c>
      <c r="E173" s="197" t="str">
        <f>IF(A173="","",SUMIF('6. Pollutant Emissions - MB'!$I$9:$I$475,B173,'6. Pollutant Emissions - MB'!$H$9:$H$475))</f>
        <v/>
      </c>
      <c r="F173" s="186" t="str">
        <f>IF(A173="","",IF(_xlfn.XLOOKUP(B173,'DEQ TAC List'!$A$3:$A$609,'DEQ TAC List'!$F$3:$F$609)="HAP","Yes",""))</f>
        <v/>
      </c>
      <c r="G173" s="186" t="str">
        <f>_xlfn.XLOOKUP(C173,'DEQ TAC List'!$B$3:$B$609,'DEQ TAC List'!$I$3:$I$609,"")</f>
        <v/>
      </c>
    </row>
    <row r="174" spans="1:7" x14ac:dyDescent="0.25">
      <c r="A174" s="1" t="str">
        <f>IF(A173="","",IF(A173+1&gt;'6. Pollutant Emissions - MB'!$J$1,"",A173+1))</f>
        <v/>
      </c>
      <c r="B174" s="1" t="str">
        <f>IF(A174="","",INDEX('6. Pollutant Emissions - MB'!$I$9:$I$475,MATCH(A174,'6. Pollutant Emissions - MB'!$J$9:$J$475,0),1))</f>
        <v/>
      </c>
      <c r="C174" s="186" t="str">
        <f>IF(A174="","",VLOOKUP(B174,'DEQ TAC List'!$A$3:$C$609,2,FALSE))</f>
        <v/>
      </c>
      <c r="D174" s="186" t="str">
        <f>IF(A174="","",VLOOKUP(B174,'DEQ TAC List'!$A$3:$C$609,3,FALSE))</f>
        <v/>
      </c>
      <c r="E174" s="197" t="str">
        <f>IF(A174="","",SUMIF('6. Pollutant Emissions - MB'!$I$9:$I$475,B174,'6. Pollutant Emissions - MB'!$H$9:$H$475))</f>
        <v/>
      </c>
      <c r="F174" s="186" t="str">
        <f>IF(A174="","",IF(_xlfn.XLOOKUP(B174,'DEQ TAC List'!$A$3:$A$609,'DEQ TAC List'!$F$3:$F$609)="HAP","Yes",""))</f>
        <v/>
      </c>
      <c r="G174" s="186" t="str">
        <f>_xlfn.XLOOKUP(C174,'DEQ TAC List'!$B$3:$B$609,'DEQ TAC List'!$I$3:$I$609,"")</f>
        <v/>
      </c>
    </row>
    <row r="175" spans="1:7" x14ac:dyDescent="0.25">
      <c r="A175" s="1" t="str">
        <f>IF(A174="","",IF(A174+1&gt;'6. Pollutant Emissions - MB'!$J$1,"",A174+1))</f>
        <v/>
      </c>
      <c r="B175" s="1" t="str">
        <f>IF(A175="","",INDEX('6. Pollutant Emissions - MB'!$I$9:$I$475,MATCH(A175,'6. Pollutant Emissions - MB'!$J$9:$J$475,0),1))</f>
        <v/>
      </c>
      <c r="C175" s="186" t="str">
        <f>IF(A175="","",VLOOKUP(B175,'DEQ TAC List'!$A$3:$C$609,2,FALSE))</f>
        <v/>
      </c>
      <c r="D175" s="186" t="str">
        <f>IF(A175="","",VLOOKUP(B175,'DEQ TAC List'!$A$3:$C$609,3,FALSE))</f>
        <v/>
      </c>
      <c r="E175" s="197" t="str">
        <f>IF(A175="","",SUMIF('6. Pollutant Emissions - MB'!$I$9:$I$475,B175,'6. Pollutant Emissions - MB'!$H$9:$H$475))</f>
        <v/>
      </c>
      <c r="F175" s="186" t="str">
        <f>IF(A175="","",IF(_xlfn.XLOOKUP(B175,'DEQ TAC List'!$A$3:$A$609,'DEQ TAC List'!$F$3:$F$609)="HAP","Yes",""))</f>
        <v/>
      </c>
      <c r="G175" s="186" t="str">
        <f>_xlfn.XLOOKUP(C175,'DEQ TAC List'!$B$3:$B$609,'DEQ TAC List'!$I$3:$I$609,"")</f>
        <v/>
      </c>
    </row>
    <row r="176" spans="1:7" x14ac:dyDescent="0.25">
      <c r="A176" s="1" t="str">
        <f>IF(A175="","",IF(A175+1&gt;'6. Pollutant Emissions - MB'!$J$1,"",A175+1))</f>
        <v/>
      </c>
      <c r="B176" s="1" t="str">
        <f>IF(A176="","",INDEX('6. Pollutant Emissions - MB'!$I$9:$I$475,MATCH(A176,'6. Pollutant Emissions - MB'!$J$9:$J$475,0),1))</f>
        <v/>
      </c>
      <c r="C176" s="186" t="str">
        <f>IF(A176="","",VLOOKUP(B176,'DEQ TAC List'!$A$3:$C$609,2,FALSE))</f>
        <v/>
      </c>
      <c r="D176" s="186" t="str">
        <f>IF(A176="","",VLOOKUP(B176,'DEQ TAC List'!$A$3:$C$609,3,FALSE))</f>
        <v/>
      </c>
      <c r="E176" s="197" t="str">
        <f>IF(A176="","",SUMIF('6. Pollutant Emissions - MB'!$I$9:$I$475,B176,'6. Pollutant Emissions - MB'!$H$9:$H$475))</f>
        <v/>
      </c>
      <c r="F176" s="186" t="str">
        <f>IF(A176="","",IF(_xlfn.XLOOKUP(B176,'DEQ TAC List'!$A$3:$A$609,'DEQ TAC List'!$F$3:$F$609)="HAP","Yes",""))</f>
        <v/>
      </c>
      <c r="G176" s="186" t="str">
        <f>_xlfn.XLOOKUP(C176,'DEQ TAC List'!$B$3:$B$609,'DEQ TAC List'!$I$3:$I$609,"")</f>
        <v/>
      </c>
    </row>
    <row r="177" spans="1:7" x14ac:dyDescent="0.25">
      <c r="A177" s="1" t="str">
        <f>IF(A176="","",IF(A176+1&gt;'6. Pollutant Emissions - MB'!$J$1,"",A176+1))</f>
        <v/>
      </c>
      <c r="B177" s="1" t="str">
        <f>IF(A177="","",INDEX('6. Pollutant Emissions - MB'!$I$9:$I$475,MATCH(A177,'6. Pollutant Emissions - MB'!$J$9:$J$475,0),1))</f>
        <v/>
      </c>
      <c r="C177" s="186" t="str">
        <f>IF(A177="","",VLOOKUP(B177,'DEQ TAC List'!$A$3:$C$609,2,FALSE))</f>
        <v/>
      </c>
      <c r="D177" s="186" t="str">
        <f>IF(A177="","",VLOOKUP(B177,'DEQ TAC List'!$A$3:$C$609,3,FALSE))</f>
        <v/>
      </c>
      <c r="E177" s="197" t="str">
        <f>IF(A177="","",SUMIF('6. Pollutant Emissions - MB'!$I$9:$I$475,B177,'6. Pollutant Emissions - MB'!$H$9:$H$475))</f>
        <v/>
      </c>
      <c r="F177" s="186" t="str">
        <f>IF(A177="","",IF(_xlfn.XLOOKUP(B177,'DEQ TAC List'!$A$3:$A$609,'DEQ TAC List'!$F$3:$F$609)="HAP","Yes",""))</f>
        <v/>
      </c>
      <c r="G177" s="186" t="str">
        <f>_xlfn.XLOOKUP(C177,'DEQ TAC List'!$B$3:$B$609,'DEQ TAC List'!$I$3:$I$609,"")</f>
        <v/>
      </c>
    </row>
    <row r="178" spans="1:7" x14ac:dyDescent="0.25">
      <c r="A178" s="1" t="str">
        <f>IF(A177="","",IF(A177+1&gt;'6. Pollutant Emissions - MB'!$J$1,"",A177+1))</f>
        <v/>
      </c>
      <c r="B178" s="1" t="str">
        <f>IF(A178="","",INDEX('6. Pollutant Emissions - MB'!$I$9:$I$475,MATCH(A178,'6. Pollutant Emissions - MB'!$J$9:$J$475,0),1))</f>
        <v/>
      </c>
      <c r="C178" s="186" t="str">
        <f>IF(A178="","",VLOOKUP(B178,'DEQ TAC List'!$A$3:$C$609,2,FALSE))</f>
        <v/>
      </c>
      <c r="D178" s="186" t="str">
        <f>IF(A178="","",VLOOKUP(B178,'DEQ TAC List'!$A$3:$C$609,3,FALSE))</f>
        <v/>
      </c>
      <c r="E178" s="197" t="str">
        <f>IF(A178="","",SUMIF('6. Pollutant Emissions - MB'!$I$9:$I$475,B178,'6. Pollutant Emissions - MB'!$H$9:$H$475))</f>
        <v/>
      </c>
      <c r="F178" s="186" t="str">
        <f>IF(A178="","",IF(_xlfn.XLOOKUP(B178,'DEQ TAC List'!$A$3:$A$609,'DEQ TAC List'!$F$3:$F$609)="HAP","Yes",""))</f>
        <v/>
      </c>
      <c r="G178" s="186" t="str">
        <f>_xlfn.XLOOKUP(C178,'DEQ TAC List'!$B$3:$B$609,'DEQ TAC List'!$I$3:$I$609,"")</f>
        <v/>
      </c>
    </row>
    <row r="179" spans="1:7" x14ac:dyDescent="0.25">
      <c r="A179" s="1" t="str">
        <f>IF(A178="","",IF(A178+1&gt;'6. Pollutant Emissions - MB'!$J$1,"",A178+1))</f>
        <v/>
      </c>
      <c r="B179" s="1" t="str">
        <f>IF(A179="","",INDEX('6. Pollutant Emissions - MB'!$I$9:$I$475,MATCH(A179,'6. Pollutant Emissions - MB'!$J$9:$J$475,0),1))</f>
        <v/>
      </c>
      <c r="C179" s="186" t="str">
        <f>IF(A179="","",VLOOKUP(B179,'DEQ TAC List'!$A$3:$C$609,2,FALSE))</f>
        <v/>
      </c>
      <c r="D179" s="186" t="str">
        <f>IF(A179="","",VLOOKUP(B179,'DEQ TAC List'!$A$3:$C$609,3,FALSE))</f>
        <v/>
      </c>
      <c r="E179" s="197" t="str">
        <f>IF(A179="","",SUMIF('6. Pollutant Emissions - MB'!$I$9:$I$475,B179,'6. Pollutant Emissions - MB'!$H$9:$H$475))</f>
        <v/>
      </c>
      <c r="F179" s="186" t="str">
        <f>IF(A179="","",IF(_xlfn.XLOOKUP(B179,'DEQ TAC List'!$A$3:$A$609,'DEQ TAC List'!$F$3:$F$609)="HAP","Yes",""))</f>
        <v/>
      </c>
      <c r="G179" s="186" t="str">
        <f>_xlfn.XLOOKUP(C179,'DEQ TAC List'!$B$3:$B$609,'DEQ TAC List'!$I$3:$I$609,"")</f>
        <v/>
      </c>
    </row>
    <row r="180" spans="1:7" x14ac:dyDescent="0.25">
      <c r="A180" s="1" t="str">
        <f>IF(A179="","",IF(A179+1&gt;'6. Pollutant Emissions - MB'!$J$1,"",A179+1))</f>
        <v/>
      </c>
      <c r="B180" s="1" t="str">
        <f>IF(A180="","",INDEX('6. Pollutant Emissions - MB'!$I$9:$I$475,MATCH(A180,'6. Pollutant Emissions - MB'!$J$9:$J$475,0),1))</f>
        <v/>
      </c>
      <c r="C180" s="186" t="str">
        <f>IF(A180="","",VLOOKUP(B180,'DEQ TAC List'!$A$3:$C$609,2,FALSE))</f>
        <v/>
      </c>
      <c r="D180" s="186" t="str">
        <f>IF(A180="","",VLOOKUP(B180,'DEQ TAC List'!$A$3:$C$609,3,FALSE))</f>
        <v/>
      </c>
      <c r="E180" s="197" t="str">
        <f>IF(A180="","",SUMIF('6. Pollutant Emissions - MB'!$I$9:$I$475,B180,'6. Pollutant Emissions - MB'!$H$9:$H$475))</f>
        <v/>
      </c>
      <c r="F180" s="186" t="str">
        <f>IF(A180="","",IF(_xlfn.XLOOKUP(B180,'DEQ TAC List'!$A$3:$A$609,'DEQ TAC List'!$F$3:$F$609)="HAP","Yes",""))</f>
        <v/>
      </c>
      <c r="G180" s="186" t="str">
        <f>_xlfn.XLOOKUP(C180,'DEQ TAC List'!$B$3:$B$609,'DEQ TAC List'!$I$3:$I$609,"")</f>
        <v/>
      </c>
    </row>
    <row r="181" spans="1:7" x14ac:dyDescent="0.25">
      <c r="A181" s="1" t="str">
        <f>IF(A180="","",IF(A180+1&gt;'6. Pollutant Emissions - MB'!$J$1,"",A180+1))</f>
        <v/>
      </c>
      <c r="B181" s="1" t="str">
        <f>IF(A181="","",INDEX('6. Pollutant Emissions - MB'!$I$9:$I$475,MATCH(A181,'6. Pollutant Emissions - MB'!$J$9:$J$475,0),1))</f>
        <v/>
      </c>
      <c r="C181" s="186" t="str">
        <f>IF(A181="","",VLOOKUP(B181,'DEQ TAC List'!$A$3:$C$609,2,FALSE))</f>
        <v/>
      </c>
      <c r="D181" s="186" t="str">
        <f>IF(A181="","",VLOOKUP(B181,'DEQ TAC List'!$A$3:$C$609,3,FALSE))</f>
        <v/>
      </c>
      <c r="E181" s="197" t="str">
        <f>IF(A181="","",SUMIF('6. Pollutant Emissions - MB'!$I$9:$I$475,B181,'6. Pollutant Emissions - MB'!$H$9:$H$475))</f>
        <v/>
      </c>
      <c r="F181" s="186" t="str">
        <f>IF(A181="","",IF(_xlfn.XLOOKUP(B181,'DEQ TAC List'!$A$3:$A$609,'DEQ TAC List'!$F$3:$F$609)="HAP","Yes",""))</f>
        <v/>
      </c>
      <c r="G181" s="186" t="str">
        <f>_xlfn.XLOOKUP(C181,'DEQ TAC List'!$B$3:$B$609,'DEQ TAC List'!$I$3:$I$609,"")</f>
        <v/>
      </c>
    </row>
    <row r="182" spans="1:7" x14ac:dyDescent="0.25">
      <c r="A182" s="1" t="str">
        <f>IF(A181="","",IF(A181+1&gt;'6. Pollutant Emissions - MB'!$J$1,"",A181+1))</f>
        <v/>
      </c>
      <c r="B182" s="1" t="str">
        <f>IF(A182="","",INDEX('6. Pollutant Emissions - MB'!$I$9:$I$475,MATCH(A182,'6. Pollutant Emissions - MB'!$J$9:$J$475,0),1))</f>
        <v/>
      </c>
      <c r="C182" s="186" t="str">
        <f>IF(A182="","",VLOOKUP(B182,'DEQ TAC List'!$A$3:$C$609,2,FALSE))</f>
        <v/>
      </c>
      <c r="D182" s="186" t="str">
        <f>IF(A182="","",VLOOKUP(B182,'DEQ TAC List'!$A$3:$C$609,3,FALSE))</f>
        <v/>
      </c>
      <c r="E182" s="197" t="str">
        <f>IF(A182="","",SUMIF('6. Pollutant Emissions - MB'!$I$9:$I$475,B182,'6. Pollutant Emissions - MB'!$H$9:$H$475))</f>
        <v/>
      </c>
      <c r="F182" s="186" t="str">
        <f>IF(A182="","",IF(_xlfn.XLOOKUP(B182,'DEQ TAC List'!$A$3:$A$609,'DEQ TAC List'!$F$3:$F$609)="HAP","Yes",""))</f>
        <v/>
      </c>
      <c r="G182" s="186" t="str">
        <f>_xlfn.XLOOKUP(C182,'DEQ TAC List'!$B$3:$B$609,'DEQ TAC List'!$I$3:$I$609,"")</f>
        <v/>
      </c>
    </row>
    <row r="183" spans="1:7" x14ac:dyDescent="0.25">
      <c r="A183" s="1" t="str">
        <f>IF(A182="","",IF(A182+1&gt;'6. Pollutant Emissions - MB'!$J$1,"",A182+1))</f>
        <v/>
      </c>
      <c r="B183" s="1" t="str">
        <f>IF(A183="","",INDEX('6. Pollutant Emissions - MB'!$I$9:$I$475,MATCH(A183,'6. Pollutant Emissions - MB'!$J$9:$J$475,0),1))</f>
        <v/>
      </c>
      <c r="C183" s="186" t="str">
        <f>IF(A183="","",VLOOKUP(B183,'DEQ TAC List'!$A$3:$C$609,2,FALSE))</f>
        <v/>
      </c>
      <c r="D183" s="186" t="str">
        <f>IF(A183="","",VLOOKUP(B183,'DEQ TAC List'!$A$3:$C$609,3,FALSE))</f>
        <v/>
      </c>
      <c r="E183" s="197" t="str">
        <f>IF(A183="","",SUMIF('6. Pollutant Emissions - MB'!$I$9:$I$475,B183,'6. Pollutant Emissions - MB'!$H$9:$H$475))</f>
        <v/>
      </c>
      <c r="F183" s="186" t="str">
        <f>IF(A183="","",IF(_xlfn.XLOOKUP(B183,'DEQ TAC List'!$A$3:$A$609,'DEQ TAC List'!$F$3:$F$609)="HAP","Yes",""))</f>
        <v/>
      </c>
      <c r="G183" s="186" t="str">
        <f>_xlfn.XLOOKUP(C183,'DEQ TAC List'!$B$3:$B$609,'DEQ TAC List'!$I$3:$I$609,"")</f>
        <v/>
      </c>
    </row>
    <row r="184" spans="1:7" x14ac:dyDescent="0.25">
      <c r="A184" s="1" t="str">
        <f>IF(A183="","",IF(A183+1&gt;'6. Pollutant Emissions - MB'!$J$1,"",A183+1))</f>
        <v/>
      </c>
      <c r="B184" s="1" t="str">
        <f>IF(A184="","",INDEX('6. Pollutant Emissions - MB'!$I$9:$I$475,MATCH(A184,'6. Pollutant Emissions - MB'!$J$9:$J$475,0),1))</f>
        <v/>
      </c>
      <c r="C184" s="186" t="str">
        <f>IF(A184="","",VLOOKUP(B184,'DEQ TAC List'!$A$3:$C$609,2,FALSE))</f>
        <v/>
      </c>
      <c r="D184" s="186" t="str">
        <f>IF(A184="","",VLOOKUP(B184,'DEQ TAC List'!$A$3:$C$609,3,FALSE))</f>
        <v/>
      </c>
      <c r="E184" s="197" t="str">
        <f>IF(A184="","",SUMIF('6. Pollutant Emissions - MB'!$I$9:$I$475,B184,'6. Pollutant Emissions - MB'!$H$9:$H$475))</f>
        <v/>
      </c>
      <c r="F184" s="186" t="str">
        <f>IF(A184="","",IF(_xlfn.XLOOKUP(B184,'DEQ TAC List'!$A$3:$A$609,'DEQ TAC List'!$F$3:$F$609)="HAP","Yes",""))</f>
        <v/>
      </c>
      <c r="G184" s="186" t="str">
        <f>_xlfn.XLOOKUP(C184,'DEQ TAC List'!$B$3:$B$609,'DEQ TAC List'!$I$3:$I$609,"")</f>
        <v/>
      </c>
    </row>
    <row r="185" spans="1:7" x14ac:dyDescent="0.25">
      <c r="A185" s="1" t="str">
        <f>IF(A184="","",IF(A184+1&gt;'6. Pollutant Emissions - MB'!$J$1,"",A184+1))</f>
        <v/>
      </c>
      <c r="B185" s="1" t="str">
        <f>IF(A185="","",INDEX('6. Pollutant Emissions - MB'!$I$9:$I$475,MATCH(A185,'6. Pollutant Emissions - MB'!$J$9:$J$475,0),1))</f>
        <v/>
      </c>
      <c r="C185" s="186" t="str">
        <f>IF(A185="","",VLOOKUP(B185,'DEQ TAC List'!$A$3:$C$609,2,FALSE))</f>
        <v/>
      </c>
      <c r="D185" s="186" t="str">
        <f>IF(A185="","",VLOOKUP(B185,'DEQ TAC List'!$A$3:$C$609,3,FALSE))</f>
        <v/>
      </c>
      <c r="E185" s="197" t="str">
        <f>IF(A185="","",SUMIF('6. Pollutant Emissions - MB'!$I$9:$I$475,B185,'6. Pollutant Emissions - MB'!$H$9:$H$475))</f>
        <v/>
      </c>
      <c r="F185" s="186" t="str">
        <f>IF(A185="","",IF(_xlfn.XLOOKUP(B185,'DEQ TAC List'!$A$3:$A$609,'DEQ TAC List'!$F$3:$F$609)="HAP","Yes",""))</f>
        <v/>
      </c>
      <c r="G185" s="186" t="str">
        <f>_xlfn.XLOOKUP(C185,'DEQ TAC List'!$B$3:$B$609,'DEQ TAC List'!$I$3:$I$609,"")</f>
        <v/>
      </c>
    </row>
    <row r="186" spans="1:7" x14ac:dyDescent="0.25">
      <c r="A186" s="1" t="str">
        <f>IF(A185="","",IF(A185+1&gt;'6. Pollutant Emissions - MB'!$J$1,"",A185+1))</f>
        <v/>
      </c>
      <c r="B186" s="1" t="str">
        <f>IF(A186="","",INDEX('6. Pollutant Emissions - MB'!$I$9:$I$475,MATCH(A186,'6. Pollutant Emissions - MB'!$J$9:$J$475,0),1))</f>
        <v/>
      </c>
      <c r="C186" s="186" t="str">
        <f>IF(A186="","",VLOOKUP(B186,'DEQ TAC List'!$A$3:$C$609,2,FALSE))</f>
        <v/>
      </c>
      <c r="D186" s="186" t="str">
        <f>IF(A186="","",VLOOKUP(B186,'DEQ TAC List'!$A$3:$C$609,3,FALSE))</f>
        <v/>
      </c>
      <c r="E186" s="197" t="str">
        <f>IF(A186="","",SUMIF('6. Pollutant Emissions - MB'!$I$9:$I$475,B186,'6. Pollutant Emissions - MB'!$H$9:$H$475))</f>
        <v/>
      </c>
      <c r="F186" s="186" t="str">
        <f>IF(A186="","",IF(_xlfn.XLOOKUP(B186,'DEQ TAC List'!$A$3:$A$609,'DEQ TAC List'!$F$3:$F$609)="HAP","Yes",""))</f>
        <v/>
      </c>
      <c r="G186" s="186" t="str">
        <f>_xlfn.XLOOKUP(C186,'DEQ TAC List'!$B$3:$B$609,'DEQ TAC List'!$I$3:$I$609,"")</f>
        <v/>
      </c>
    </row>
    <row r="187" spans="1:7" x14ac:dyDescent="0.25">
      <c r="A187" s="1" t="str">
        <f>IF(A186="","",IF(A186+1&gt;'6. Pollutant Emissions - MB'!$J$1,"",A186+1))</f>
        <v/>
      </c>
      <c r="B187" s="1" t="str">
        <f>IF(A187="","",INDEX('6. Pollutant Emissions - MB'!$I$9:$I$475,MATCH(A187,'6. Pollutant Emissions - MB'!$J$9:$J$475,0),1))</f>
        <v/>
      </c>
      <c r="C187" s="186" t="str">
        <f>IF(A187="","",VLOOKUP(B187,'DEQ TAC List'!$A$3:$C$609,2,FALSE))</f>
        <v/>
      </c>
      <c r="D187" s="186" t="str">
        <f>IF(A187="","",VLOOKUP(B187,'DEQ TAC List'!$A$3:$C$609,3,FALSE))</f>
        <v/>
      </c>
      <c r="E187" s="197" t="str">
        <f>IF(A187="","",SUMIF('6. Pollutant Emissions - MB'!$I$9:$I$475,B187,'6. Pollutant Emissions - MB'!$H$9:$H$475))</f>
        <v/>
      </c>
      <c r="F187" s="186" t="str">
        <f>IF(A187="","",IF(_xlfn.XLOOKUP(B187,'DEQ TAC List'!$A$3:$A$609,'DEQ TAC List'!$F$3:$F$609)="HAP","Yes",""))</f>
        <v/>
      </c>
      <c r="G187" s="186" t="str">
        <f>_xlfn.XLOOKUP(C187,'DEQ TAC List'!$B$3:$B$609,'DEQ TAC List'!$I$3:$I$609,"")</f>
        <v/>
      </c>
    </row>
    <row r="188" spans="1:7" x14ac:dyDescent="0.25">
      <c r="A188" s="1" t="str">
        <f>IF(A187="","",IF(A187+1&gt;'6. Pollutant Emissions - MB'!$J$1,"",A187+1))</f>
        <v/>
      </c>
      <c r="B188" s="1" t="str">
        <f>IF(A188="","",INDEX('6. Pollutant Emissions - MB'!$I$9:$I$475,MATCH(A188,'6. Pollutant Emissions - MB'!$J$9:$J$475,0),1))</f>
        <v/>
      </c>
      <c r="C188" s="186" t="str">
        <f>IF(A188="","",VLOOKUP(B188,'DEQ TAC List'!$A$3:$C$609,2,FALSE))</f>
        <v/>
      </c>
      <c r="D188" s="186" t="str">
        <f>IF(A188="","",VLOOKUP(B188,'DEQ TAC List'!$A$3:$C$609,3,FALSE))</f>
        <v/>
      </c>
      <c r="E188" s="197" t="str">
        <f>IF(A188="","",SUMIF('6. Pollutant Emissions - MB'!$I$9:$I$475,B188,'6. Pollutant Emissions - MB'!$H$9:$H$475))</f>
        <v/>
      </c>
      <c r="F188" s="186" t="str">
        <f>IF(A188="","",IF(_xlfn.XLOOKUP(B188,'DEQ TAC List'!$A$3:$A$609,'DEQ TAC List'!$F$3:$F$609)="HAP","Yes",""))</f>
        <v/>
      </c>
      <c r="G188" s="186" t="str">
        <f>_xlfn.XLOOKUP(C188,'DEQ TAC List'!$B$3:$B$609,'DEQ TAC List'!$I$3:$I$609,"")</f>
        <v/>
      </c>
    </row>
    <row r="189" spans="1:7" x14ac:dyDescent="0.25">
      <c r="A189" s="1" t="str">
        <f>IF(A188="","",IF(A188+1&gt;'6. Pollutant Emissions - MB'!$J$1,"",A188+1))</f>
        <v/>
      </c>
      <c r="B189" s="1" t="str">
        <f>IF(A189="","",INDEX('6. Pollutant Emissions - MB'!$I$9:$I$475,MATCH(A189,'6. Pollutant Emissions - MB'!$J$9:$J$475,0),1))</f>
        <v/>
      </c>
      <c r="C189" s="186" t="str">
        <f>IF(A189="","",VLOOKUP(B189,'DEQ TAC List'!$A$3:$C$609,2,FALSE))</f>
        <v/>
      </c>
      <c r="D189" s="186" t="str">
        <f>IF(A189="","",VLOOKUP(B189,'DEQ TAC List'!$A$3:$C$609,3,FALSE))</f>
        <v/>
      </c>
      <c r="E189" s="197" t="str">
        <f>IF(A189="","",SUMIF('6. Pollutant Emissions - MB'!$I$9:$I$475,B189,'6. Pollutant Emissions - MB'!$H$9:$H$475))</f>
        <v/>
      </c>
      <c r="F189" s="186" t="str">
        <f>IF(A189="","",IF(_xlfn.XLOOKUP(B189,'DEQ TAC List'!$A$3:$A$609,'DEQ TAC List'!$F$3:$F$609)="HAP","Yes",""))</f>
        <v/>
      </c>
      <c r="G189" s="186" t="str">
        <f>_xlfn.XLOOKUP(C189,'DEQ TAC List'!$B$3:$B$609,'DEQ TAC List'!$I$3:$I$609,"")</f>
        <v/>
      </c>
    </row>
    <row r="190" spans="1:7" x14ac:dyDescent="0.25">
      <c r="A190" s="1" t="str">
        <f>IF(A189="","",IF(A189+1&gt;'6. Pollutant Emissions - MB'!$J$1,"",A189+1))</f>
        <v/>
      </c>
      <c r="B190" s="1" t="str">
        <f>IF(A190="","",INDEX('6. Pollutant Emissions - MB'!$I$9:$I$475,MATCH(A190,'6. Pollutant Emissions - MB'!$J$9:$J$475,0),1))</f>
        <v/>
      </c>
      <c r="C190" s="186" t="str">
        <f>IF(A190="","",VLOOKUP(B190,'DEQ TAC List'!$A$3:$C$609,2,FALSE))</f>
        <v/>
      </c>
      <c r="D190" s="186" t="str">
        <f>IF(A190="","",VLOOKUP(B190,'DEQ TAC List'!$A$3:$C$609,3,FALSE))</f>
        <v/>
      </c>
      <c r="E190" s="197" t="str">
        <f>IF(A190="","",SUMIF('6. Pollutant Emissions - MB'!$I$9:$I$475,B190,'6. Pollutant Emissions - MB'!$H$9:$H$475))</f>
        <v/>
      </c>
      <c r="F190" s="186" t="str">
        <f>IF(A190="","",IF(_xlfn.XLOOKUP(B190,'DEQ TAC List'!$A$3:$A$609,'DEQ TAC List'!$F$3:$F$609)="HAP","Yes",""))</f>
        <v/>
      </c>
      <c r="G190" s="186" t="str">
        <f>_xlfn.XLOOKUP(C190,'DEQ TAC List'!$B$3:$B$609,'DEQ TAC List'!$I$3:$I$609,"")</f>
        <v/>
      </c>
    </row>
    <row r="191" spans="1:7" x14ac:dyDescent="0.25">
      <c r="A191" s="1" t="str">
        <f>IF(A190="","",IF(A190+1&gt;'6. Pollutant Emissions - MB'!$J$1,"",A190+1))</f>
        <v/>
      </c>
      <c r="B191" s="1" t="str">
        <f>IF(A191="","",INDEX('6. Pollutant Emissions - MB'!$I$9:$I$475,MATCH(A191,'6. Pollutant Emissions - MB'!$J$9:$J$475,0),1))</f>
        <v/>
      </c>
      <c r="C191" s="186" t="str">
        <f>IF(A191="","",VLOOKUP(B191,'DEQ TAC List'!$A$3:$C$609,2,FALSE))</f>
        <v/>
      </c>
      <c r="D191" s="186" t="str">
        <f>IF(A191="","",VLOOKUP(B191,'DEQ TAC List'!$A$3:$C$609,3,FALSE))</f>
        <v/>
      </c>
      <c r="E191" s="197" t="str">
        <f>IF(A191="","",SUMIF('6. Pollutant Emissions - MB'!$I$9:$I$475,B191,'6. Pollutant Emissions - MB'!$H$9:$H$475))</f>
        <v/>
      </c>
      <c r="F191" s="186" t="str">
        <f>IF(A191="","",IF(_xlfn.XLOOKUP(B191,'DEQ TAC List'!$A$3:$A$609,'DEQ TAC List'!$F$3:$F$609)="HAP","Yes",""))</f>
        <v/>
      </c>
      <c r="G191" s="186" t="str">
        <f>_xlfn.XLOOKUP(C191,'DEQ TAC List'!$B$3:$B$609,'DEQ TAC List'!$I$3:$I$609,"")</f>
        <v/>
      </c>
    </row>
    <row r="192" spans="1:7" x14ac:dyDescent="0.25">
      <c r="A192" s="1" t="str">
        <f>IF(A191="","",IF(A191+1&gt;'6. Pollutant Emissions - MB'!$J$1,"",A191+1))</f>
        <v/>
      </c>
      <c r="B192" s="1" t="str">
        <f>IF(A192="","",INDEX('6. Pollutant Emissions - MB'!$I$9:$I$475,MATCH(A192,'6. Pollutant Emissions - MB'!$J$9:$J$475,0),1))</f>
        <v/>
      </c>
      <c r="C192" s="186" t="str">
        <f>IF(A192="","",VLOOKUP(B192,'DEQ TAC List'!$A$3:$C$609,2,FALSE))</f>
        <v/>
      </c>
      <c r="D192" s="186" t="str">
        <f>IF(A192="","",VLOOKUP(B192,'DEQ TAC List'!$A$3:$C$609,3,FALSE))</f>
        <v/>
      </c>
      <c r="E192" s="197" t="str">
        <f>IF(A192="","",SUMIF('6. Pollutant Emissions - MB'!$I$9:$I$475,B192,'6. Pollutant Emissions - MB'!$H$9:$H$475))</f>
        <v/>
      </c>
      <c r="F192" s="186" t="str">
        <f>IF(A192="","",IF(_xlfn.XLOOKUP(B192,'DEQ TAC List'!$A$3:$A$609,'DEQ TAC List'!$F$3:$F$609)="HAP","Yes",""))</f>
        <v/>
      </c>
      <c r="G192" s="186" t="str">
        <f>_xlfn.XLOOKUP(C192,'DEQ TAC List'!$B$3:$B$609,'DEQ TAC List'!$I$3:$I$609,"")</f>
        <v/>
      </c>
    </row>
    <row r="193" spans="1:7" x14ac:dyDescent="0.25">
      <c r="A193" s="1" t="str">
        <f>IF(A192="","",IF(A192+1&gt;'6. Pollutant Emissions - MB'!$J$1,"",A192+1))</f>
        <v/>
      </c>
      <c r="B193" s="1" t="str">
        <f>IF(A193="","",INDEX('6. Pollutant Emissions - MB'!$I$9:$I$475,MATCH(A193,'6. Pollutant Emissions - MB'!$J$9:$J$475,0),1))</f>
        <v/>
      </c>
      <c r="C193" s="186" t="str">
        <f>IF(A193="","",VLOOKUP(B193,'DEQ TAC List'!$A$3:$C$609,2,FALSE))</f>
        <v/>
      </c>
      <c r="D193" s="186" t="str">
        <f>IF(A193="","",VLOOKUP(B193,'DEQ TAC List'!$A$3:$C$609,3,FALSE))</f>
        <v/>
      </c>
      <c r="E193" s="197" t="str">
        <f>IF(A193="","",SUMIF('6. Pollutant Emissions - MB'!$I$9:$I$475,B193,'6. Pollutant Emissions - MB'!$H$9:$H$475))</f>
        <v/>
      </c>
      <c r="F193" s="186" t="str">
        <f>IF(A193="","",IF(_xlfn.XLOOKUP(B193,'DEQ TAC List'!$A$3:$A$609,'DEQ TAC List'!$F$3:$F$609)="HAP","Yes",""))</f>
        <v/>
      </c>
      <c r="G193" s="186" t="str">
        <f>_xlfn.XLOOKUP(C193,'DEQ TAC List'!$B$3:$B$609,'DEQ TAC List'!$I$3:$I$609,"")</f>
        <v/>
      </c>
    </row>
    <row r="194" spans="1:7" x14ac:dyDescent="0.25">
      <c r="A194" s="1" t="str">
        <f>IF(A193="","",IF(A193+1&gt;'6. Pollutant Emissions - MB'!$J$1,"",A193+1))</f>
        <v/>
      </c>
      <c r="B194" s="1" t="str">
        <f>IF(A194="","",INDEX('6. Pollutant Emissions - MB'!$I$9:$I$475,MATCH(A194,'6. Pollutant Emissions - MB'!$J$9:$J$475,0),1))</f>
        <v/>
      </c>
      <c r="C194" s="186" t="str">
        <f>IF(A194="","",VLOOKUP(B194,'DEQ TAC List'!$A$3:$C$609,2,FALSE))</f>
        <v/>
      </c>
      <c r="D194" s="186" t="str">
        <f>IF(A194="","",VLOOKUP(B194,'DEQ TAC List'!$A$3:$C$609,3,FALSE))</f>
        <v/>
      </c>
      <c r="E194" s="197" t="str">
        <f>IF(A194="","",SUMIF('6. Pollutant Emissions - MB'!$I$9:$I$475,B194,'6. Pollutant Emissions - MB'!$H$9:$H$475))</f>
        <v/>
      </c>
      <c r="F194" s="186" t="str">
        <f>IF(A194="","",IF(_xlfn.XLOOKUP(B194,'DEQ TAC List'!$A$3:$A$609,'DEQ TAC List'!$F$3:$F$609)="HAP","Yes",""))</f>
        <v/>
      </c>
      <c r="G194" s="186" t="str">
        <f>_xlfn.XLOOKUP(C194,'DEQ TAC List'!$B$3:$B$609,'DEQ TAC List'!$I$3:$I$609,"")</f>
        <v/>
      </c>
    </row>
    <row r="195" spans="1:7" x14ac:dyDescent="0.25">
      <c r="A195" s="1" t="str">
        <f>IF(A194="","",IF(A194+1&gt;'6. Pollutant Emissions - MB'!$J$1,"",A194+1))</f>
        <v/>
      </c>
      <c r="B195" s="1" t="str">
        <f>IF(A195="","",INDEX('6. Pollutant Emissions - MB'!$I$9:$I$475,MATCH(A195,'6. Pollutant Emissions - MB'!$J$9:$J$475,0),1))</f>
        <v/>
      </c>
      <c r="C195" s="186" t="str">
        <f>IF(A195="","",VLOOKUP(B195,'DEQ TAC List'!$A$3:$C$609,2,FALSE))</f>
        <v/>
      </c>
      <c r="D195" s="186" t="str">
        <f>IF(A195="","",VLOOKUP(B195,'DEQ TAC List'!$A$3:$C$609,3,FALSE))</f>
        <v/>
      </c>
      <c r="E195" s="197" t="str">
        <f>IF(A195="","",SUMIF('6. Pollutant Emissions - MB'!$I$9:$I$475,B195,'6. Pollutant Emissions - MB'!$H$9:$H$475))</f>
        <v/>
      </c>
      <c r="F195" s="186" t="str">
        <f>IF(A195="","",IF(_xlfn.XLOOKUP(B195,'DEQ TAC List'!$A$3:$A$609,'DEQ TAC List'!$F$3:$F$609)="HAP","Yes",""))</f>
        <v/>
      </c>
      <c r="G195" s="186" t="str">
        <f>_xlfn.XLOOKUP(C195,'DEQ TAC List'!$B$3:$B$609,'DEQ TAC List'!$I$3:$I$609,"")</f>
        <v/>
      </c>
    </row>
    <row r="196" spans="1:7" x14ac:dyDescent="0.25">
      <c r="A196" s="1" t="str">
        <f>IF(A195="","",IF(A195+1&gt;'6. Pollutant Emissions - MB'!$J$1,"",A195+1))</f>
        <v/>
      </c>
      <c r="B196" s="1" t="str">
        <f>IF(A196="","",INDEX('6. Pollutant Emissions - MB'!$I$9:$I$475,MATCH(A196,'6. Pollutant Emissions - MB'!$J$9:$J$475,0),1))</f>
        <v/>
      </c>
      <c r="C196" s="186" t="str">
        <f>IF(A196="","",VLOOKUP(B196,'DEQ TAC List'!$A$3:$C$609,2,FALSE))</f>
        <v/>
      </c>
      <c r="D196" s="186" t="str">
        <f>IF(A196="","",VLOOKUP(B196,'DEQ TAC List'!$A$3:$C$609,3,FALSE))</f>
        <v/>
      </c>
      <c r="E196" s="197" t="str">
        <f>IF(A196="","",SUMIF('6. Pollutant Emissions - MB'!$I$9:$I$475,B196,'6. Pollutant Emissions - MB'!$H$9:$H$475))</f>
        <v/>
      </c>
      <c r="F196" s="186" t="str">
        <f>IF(A196="","",IF(_xlfn.XLOOKUP(B196,'DEQ TAC List'!$A$3:$A$609,'DEQ TAC List'!$F$3:$F$609)="HAP","Yes",""))</f>
        <v/>
      </c>
      <c r="G196" s="186" t="str">
        <f>_xlfn.XLOOKUP(C196,'DEQ TAC List'!$B$3:$B$609,'DEQ TAC List'!$I$3:$I$609,"")</f>
        <v/>
      </c>
    </row>
    <row r="197" spans="1:7" x14ac:dyDescent="0.25">
      <c r="A197" s="1" t="str">
        <f>IF(A196="","",IF(A196+1&gt;'6. Pollutant Emissions - MB'!$J$1,"",A196+1))</f>
        <v/>
      </c>
      <c r="B197" s="1" t="str">
        <f>IF(A197="","",INDEX('6. Pollutant Emissions - MB'!$I$9:$I$475,MATCH(A197,'6. Pollutant Emissions - MB'!$J$9:$J$475,0),1))</f>
        <v/>
      </c>
      <c r="C197" s="186" t="str">
        <f>IF(A197="","",VLOOKUP(B197,'DEQ TAC List'!$A$3:$C$609,2,FALSE))</f>
        <v/>
      </c>
      <c r="D197" s="186" t="str">
        <f>IF(A197="","",VLOOKUP(B197,'DEQ TAC List'!$A$3:$C$609,3,FALSE))</f>
        <v/>
      </c>
      <c r="E197" s="197" t="str">
        <f>IF(A197="","",SUMIF('6. Pollutant Emissions - MB'!$I$9:$I$475,B197,'6. Pollutant Emissions - MB'!$H$9:$H$475))</f>
        <v/>
      </c>
      <c r="F197" s="186" t="str">
        <f>IF(A197="","",IF(_xlfn.XLOOKUP(B197,'DEQ TAC List'!$A$3:$A$609,'DEQ TAC List'!$F$3:$F$609)="HAP","Yes",""))</f>
        <v/>
      </c>
      <c r="G197" s="186" t="str">
        <f>_xlfn.XLOOKUP(C197,'DEQ TAC List'!$B$3:$B$609,'DEQ TAC List'!$I$3:$I$609,"")</f>
        <v/>
      </c>
    </row>
    <row r="198" spans="1:7" x14ac:dyDescent="0.25">
      <c r="A198" s="1" t="str">
        <f>IF(A197="","",IF(A197+1&gt;'6. Pollutant Emissions - MB'!$J$1,"",A197+1))</f>
        <v/>
      </c>
      <c r="B198" s="1" t="str">
        <f>IF(A198="","",INDEX('6. Pollutant Emissions - MB'!$I$9:$I$475,MATCH(A198,'6. Pollutant Emissions - MB'!$J$9:$J$475,0),1))</f>
        <v/>
      </c>
      <c r="C198" s="186" t="str">
        <f>IF(A198="","",VLOOKUP(B198,'DEQ TAC List'!$A$3:$C$609,2,FALSE))</f>
        <v/>
      </c>
      <c r="D198" s="186" t="str">
        <f>IF(A198="","",VLOOKUP(B198,'DEQ TAC List'!$A$3:$C$609,3,FALSE))</f>
        <v/>
      </c>
      <c r="E198" s="197" t="str">
        <f>IF(A198="","",SUMIF('6. Pollutant Emissions - MB'!$I$9:$I$475,B198,'6. Pollutant Emissions - MB'!$H$9:$H$475))</f>
        <v/>
      </c>
      <c r="F198" s="186" t="str">
        <f>IF(A198="","",IF(_xlfn.XLOOKUP(B198,'DEQ TAC List'!$A$3:$A$609,'DEQ TAC List'!$F$3:$F$609)="HAP","Yes",""))</f>
        <v/>
      </c>
      <c r="G198" s="186" t="str">
        <f>_xlfn.XLOOKUP(C198,'DEQ TAC List'!$B$3:$B$609,'DEQ TAC List'!$I$3:$I$609,"")</f>
        <v/>
      </c>
    </row>
    <row r="199" spans="1:7" x14ac:dyDescent="0.25">
      <c r="A199" s="1" t="str">
        <f>IF(A198="","",IF(A198+1&gt;'6. Pollutant Emissions - MB'!$J$1,"",A198+1))</f>
        <v/>
      </c>
      <c r="B199" s="1" t="str">
        <f>IF(A199="","",INDEX('6. Pollutant Emissions - MB'!$I$9:$I$475,MATCH(A199,'6. Pollutant Emissions - MB'!$J$9:$J$475,0),1))</f>
        <v/>
      </c>
      <c r="C199" s="186" t="str">
        <f>IF(A199="","",VLOOKUP(B199,'DEQ TAC List'!$A$3:$C$609,2,FALSE))</f>
        <v/>
      </c>
      <c r="D199" s="186" t="str">
        <f>IF(A199="","",VLOOKUP(B199,'DEQ TAC List'!$A$3:$C$609,3,FALSE))</f>
        <v/>
      </c>
      <c r="E199" s="197" t="str">
        <f>IF(A199="","",SUMIF('6. Pollutant Emissions - MB'!$I$9:$I$475,B199,'6. Pollutant Emissions - MB'!$H$9:$H$475))</f>
        <v/>
      </c>
      <c r="F199" s="186" t="str">
        <f>IF(A199="","",IF(_xlfn.XLOOKUP(B199,'DEQ TAC List'!$A$3:$A$609,'DEQ TAC List'!$F$3:$F$609)="HAP","Yes",""))</f>
        <v/>
      </c>
      <c r="G199" s="186" t="str">
        <f>_xlfn.XLOOKUP(C199,'DEQ TAC List'!$B$3:$B$609,'DEQ TAC List'!$I$3:$I$609,"")</f>
        <v/>
      </c>
    </row>
    <row r="200" spans="1:7" x14ac:dyDescent="0.25">
      <c r="A200" s="1" t="str">
        <f>IF(A199="","",IF(A199+1&gt;'6. Pollutant Emissions - MB'!$J$1,"",A199+1))</f>
        <v/>
      </c>
      <c r="B200" s="1" t="str">
        <f>IF(A200="","",INDEX('6. Pollutant Emissions - MB'!$I$9:$I$475,MATCH(A200,'6. Pollutant Emissions - MB'!$J$9:$J$475,0),1))</f>
        <v/>
      </c>
      <c r="C200" s="186" t="str">
        <f>IF(A200="","",VLOOKUP(B200,'DEQ TAC List'!$A$3:$C$609,2,FALSE))</f>
        <v/>
      </c>
      <c r="D200" s="186" t="str">
        <f>IF(A200="","",VLOOKUP(B200,'DEQ TAC List'!$A$3:$C$609,3,FALSE))</f>
        <v/>
      </c>
      <c r="E200" s="197" t="str">
        <f>IF(A200="","",SUMIF('6. Pollutant Emissions - MB'!$I$9:$I$475,B200,'6. Pollutant Emissions - MB'!$H$9:$H$475))</f>
        <v/>
      </c>
      <c r="F200" s="186" t="str">
        <f>IF(A200="","",IF(_xlfn.XLOOKUP(B200,'DEQ TAC List'!$A$3:$A$609,'DEQ TAC List'!$F$3:$F$609)="HAP","Yes",""))</f>
        <v/>
      </c>
      <c r="G200" s="186" t="str">
        <f>_xlfn.XLOOKUP(C200,'DEQ TAC List'!$B$3:$B$609,'DEQ TAC List'!$I$3:$I$609,"")</f>
        <v/>
      </c>
    </row>
    <row r="201" spans="1:7" x14ac:dyDescent="0.25">
      <c r="A201" s="1" t="str">
        <f>IF(A200="","",IF(A200+1&gt;'6. Pollutant Emissions - MB'!$J$1,"",A200+1))</f>
        <v/>
      </c>
      <c r="B201" s="1" t="str">
        <f>IF(A201="","",INDEX('6. Pollutant Emissions - MB'!$I$9:$I$475,MATCH(A201,'6. Pollutant Emissions - MB'!$J$9:$J$475,0),1))</f>
        <v/>
      </c>
      <c r="C201" s="186" t="str">
        <f>IF(A201="","",VLOOKUP(B201,'DEQ TAC List'!$A$3:$C$609,2,FALSE))</f>
        <v/>
      </c>
      <c r="D201" s="186" t="str">
        <f>IF(A201="","",VLOOKUP(B201,'DEQ TAC List'!$A$3:$C$609,3,FALSE))</f>
        <v/>
      </c>
      <c r="E201" s="197" t="str">
        <f>IF(A201="","",SUMIF('6. Pollutant Emissions - MB'!$I$9:$I$475,B201,'6. Pollutant Emissions - MB'!$H$9:$H$475))</f>
        <v/>
      </c>
      <c r="F201" s="186" t="str">
        <f>IF(A201="","",IF(_xlfn.XLOOKUP(B201,'DEQ TAC List'!$A$3:$A$609,'DEQ TAC List'!$F$3:$F$609)="HAP","Yes",""))</f>
        <v/>
      </c>
      <c r="G201" s="186" t="str">
        <f>_xlfn.XLOOKUP(C201,'DEQ TAC List'!$B$3:$B$609,'DEQ TAC List'!$I$3:$I$609,"")</f>
        <v/>
      </c>
    </row>
    <row r="202" spans="1:7" x14ac:dyDescent="0.25">
      <c r="A202" s="1" t="str">
        <f>IF(A201="","",IF(A201+1&gt;'6. Pollutant Emissions - MB'!$J$1,"",A201+1))</f>
        <v/>
      </c>
      <c r="B202" s="1" t="str">
        <f>IF(A202="","",INDEX('6. Pollutant Emissions - MB'!$I$9:$I$475,MATCH(A202,'6. Pollutant Emissions - MB'!$J$9:$J$475,0),1))</f>
        <v/>
      </c>
      <c r="C202" s="186" t="str">
        <f>IF(A202="","",VLOOKUP(B202,'DEQ TAC List'!$A$3:$C$609,2,FALSE))</f>
        <v/>
      </c>
      <c r="D202" s="186" t="str">
        <f>IF(A202="","",VLOOKUP(B202,'DEQ TAC List'!$A$3:$C$609,3,FALSE))</f>
        <v/>
      </c>
      <c r="E202" s="197" t="str">
        <f>IF(A202="","",SUMIF('6. Pollutant Emissions - MB'!$I$9:$I$475,B202,'6. Pollutant Emissions - MB'!$H$9:$H$475))</f>
        <v/>
      </c>
      <c r="F202" s="186" t="str">
        <f>IF(A202="","",IF(_xlfn.XLOOKUP(B202,'DEQ TAC List'!$A$3:$A$609,'DEQ TAC List'!$F$3:$F$609)="HAP","Yes",""))</f>
        <v/>
      </c>
      <c r="G202" s="186" t="str">
        <f>_xlfn.XLOOKUP(C202,'DEQ TAC List'!$B$3:$B$609,'DEQ TAC List'!$I$3:$I$609,"")</f>
        <v/>
      </c>
    </row>
    <row r="203" spans="1:7" x14ac:dyDescent="0.25">
      <c r="A203" s="1" t="str">
        <f>IF(A202="","",IF(A202+1&gt;'6. Pollutant Emissions - MB'!$J$1,"",A202+1))</f>
        <v/>
      </c>
      <c r="B203" s="1" t="str">
        <f>IF(A203="","",INDEX('6. Pollutant Emissions - MB'!$I$9:$I$475,MATCH(A203,'6. Pollutant Emissions - MB'!$J$9:$J$475,0),1))</f>
        <v/>
      </c>
      <c r="C203" s="186" t="str">
        <f>IF(A203="","",VLOOKUP(B203,'DEQ TAC List'!$A$3:$C$609,2,FALSE))</f>
        <v/>
      </c>
      <c r="D203" s="186" t="str">
        <f>IF(A203="","",VLOOKUP(B203,'DEQ TAC List'!$A$3:$C$609,3,FALSE))</f>
        <v/>
      </c>
      <c r="E203" s="197" t="str">
        <f>IF(A203="","",SUMIF('6. Pollutant Emissions - MB'!$I$9:$I$475,B203,'6. Pollutant Emissions - MB'!$H$9:$H$475))</f>
        <v/>
      </c>
      <c r="F203" s="186" t="str">
        <f>IF(A203="","",IF(_xlfn.XLOOKUP(B203,'DEQ TAC List'!$A$3:$A$609,'DEQ TAC List'!$F$3:$F$609)="HAP","Yes",""))</f>
        <v/>
      </c>
      <c r="G203" s="186" t="str">
        <f>_xlfn.XLOOKUP(C203,'DEQ TAC List'!$B$3:$B$609,'DEQ TAC List'!$I$3:$I$609,"")</f>
        <v/>
      </c>
    </row>
    <row r="204" spans="1:7" x14ac:dyDescent="0.25">
      <c r="A204" s="1" t="str">
        <f>IF(A203="","",IF(A203+1&gt;'6. Pollutant Emissions - MB'!$J$1,"",A203+1))</f>
        <v/>
      </c>
      <c r="B204" s="1" t="str">
        <f>IF(A204="","",INDEX('6. Pollutant Emissions - MB'!$I$9:$I$475,MATCH(A204,'6. Pollutant Emissions - MB'!$J$9:$J$475,0),1))</f>
        <v/>
      </c>
      <c r="C204" s="186" t="str">
        <f>IF(A204="","",VLOOKUP(B204,'DEQ TAC List'!$A$3:$C$609,2,FALSE))</f>
        <v/>
      </c>
      <c r="D204" s="186" t="str">
        <f>IF(A204="","",VLOOKUP(B204,'DEQ TAC List'!$A$3:$C$609,3,FALSE))</f>
        <v/>
      </c>
      <c r="E204" s="197" t="str">
        <f>IF(A204="","",SUMIF('6. Pollutant Emissions - MB'!$I$9:$I$475,B204,'6. Pollutant Emissions - MB'!$H$9:$H$475))</f>
        <v/>
      </c>
      <c r="F204" s="186" t="str">
        <f>IF(A204="","",IF(_xlfn.XLOOKUP(B204,'DEQ TAC List'!$A$3:$A$609,'DEQ TAC List'!$F$3:$F$609)="HAP","Yes",""))</f>
        <v/>
      </c>
      <c r="G204" s="186" t="str">
        <f>_xlfn.XLOOKUP(C204,'DEQ TAC List'!$B$3:$B$609,'DEQ TAC List'!$I$3:$I$609,"")</f>
        <v/>
      </c>
    </row>
    <row r="205" spans="1:7" x14ac:dyDescent="0.25">
      <c r="A205" s="1" t="str">
        <f>IF(A204="","",IF(A204+1&gt;'6. Pollutant Emissions - MB'!$J$1,"",A204+1))</f>
        <v/>
      </c>
      <c r="B205" s="1" t="str">
        <f>IF(A205="","",INDEX('6. Pollutant Emissions - MB'!$I$9:$I$475,MATCH(A205,'6. Pollutant Emissions - MB'!$J$9:$J$475,0),1))</f>
        <v/>
      </c>
      <c r="C205" s="186" t="str">
        <f>IF(A205="","",VLOOKUP(B205,'DEQ TAC List'!$A$3:$C$609,2,FALSE))</f>
        <v/>
      </c>
      <c r="D205" s="186" t="str">
        <f>IF(A205="","",VLOOKUP(B205,'DEQ TAC List'!$A$3:$C$609,3,FALSE))</f>
        <v/>
      </c>
      <c r="E205" s="197" t="str">
        <f>IF(A205="","",SUMIF('6. Pollutant Emissions - MB'!$I$9:$I$475,B205,'6. Pollutant Emissions - MB'!$H$9:$H$475))</f>
        <v/>
      </c>
      <c r="F205" s="186" t="str">
        <f>IF(A205="","",IF(_xlfn.XLOOKUP(B205,'DEQ TAC List'!$A$3:$A$609,'DEQ TAC List'!$F$3:$F$609)="HAP","Yes",""))</f>
        <v/>
      </c>
      <c r="G205" s="186" t="str">
        <f>_xlfn.XLOOKUP(C205,'DEQ TAC List'!$B$3:$B$609,'DEQ TAC List'!$I$3:$I$609,"")</f>
        <v/>
      </c>
    </row>
    <row r="206" spans="1:7" x14ac:dyDescent="0.25">
      <c r="A206" s="1" t="str">
        <f>IF(A205="","",IF(A205+1&gt;'6. Pollutant Emissions - MB'!$J$1,"",A205+1))</f>
        <v/>
      </c>
      <c r="B206" s="1" t="str">
        <f>IF(A206="","",INDEX('6. Pollutant Emissions - MB'!$I$9:$I$475,MATCH(A206,'6. Pollutant Emissions - MB'!$J$9:$J$475,0),1))</f>
        <v/>
      </c>
      <c r="C206" s="186" t="str">
        <f>IF(A206="","",VLOOKUP(B206,'DEQ TAC List'!$A$3:$C$609,2,FALSE))</f>
        <v/>
      </c>
      <c r="D206" s="186" t="str">
        <f>IF(A206="","",VLOOKUP(B206,'DEQ TAC List'!$A$3:$C$609,3,FALSE))</f>
        <v/>
      </c>
      <c r="E206" s="197" t="str">
        <f>IF(A206="","",SUMIF('6. Pollutant Emissions - MB'!$I$9:$I$475,B206,'6. Pollutant Emissions - MB'!$H$9:$H$475))</f>
        <v/>
      </c>
      <c r="F206" s="186" t="str">
        <f>IF(A206="","",IF(_xlfn.XLOOKUP(B206,'DEQ TAC List'!$A$3:$A$609,'DEQ TAC List'!$F$3:$F$609)="HAP","Yes",""))</f>
        <v/>
      </c>
      <c r="G206" s="186" t="str">
        <f>_xlfn.XLOOKUP(C206,'DEQ TAC List'!$B$3:$B$609,'DEQ TAC List'!$I$3:$I$609,"")</f>
        <v/>
      </c>
    </row>
    <row r="207" spans="1:7" x14ac:dyDescent="0.25">
      <c r="A207" s="1" t="str">
        <f>IF(A206="","",IF(A206+1&gt;'6. Pollutant Emissions - MB'!$J$1,"",A206+1))</f>
        <v/>
      </c>
      <c r="B207" s="1" t="str">
        <f>IF(A207="","",INDEX('6. Pollutant Emissions - MB'!$I$9:$I$475,MATCH(A207,'6. Pollutant Emissions - MB'!$J$9:$J$475,0),1))</f>
        <v/>
      </c>
      <c r="C207" s="186" t="str">
        <f>IF(A207="","",VLOOKUP(B207,'DEQ TAC List'!$A$3:$C$609,2,FALSE))</f>
        <v/>
      </c>
      <c r="D207" s="186" t="str">
        <f>IF(A207="","",VLOOKUP(B207,'DEQ TAC List'!$A$3:$C$609,3,FALSE))</f>
        <v/>
      </c>
      <c r="E207" s="197" t="str">
        <f>IF(A207="","",SUMIF('6. Pollutant Emissions - MB'!$I$9:$I$475,B207,'6. Pollutant Emissions - MB'!$H$9:$H$475))</f>
        <v/>
      </c>
      <c r="F207" s="186" t="str">
        <f>IF(A207="","",IF(_xlfn.XLOOKUP(B207,'DEQ TAC List'!$A$3:$A$609,'DEQ TAC List'!$F$3:$F$609)="HAP","Yes",""))</f>
        <v/>
      </c>
      <c r="G207" s="186" t="str">
        <f>_xlfn.XLOOKUP(C207,'DEQ TAC List'!$B$3:$B$609,'DEQ TAC List'!$I$3:$I$609,"")</f>
        <v/>
      </c>
    </row>
    <row r="208" spans="1:7" x14ac:dyDescent="0.25">
      <c r="A208" s="1" t="str">
        <f>IF(A207="","",IF(A207+1&gt;'6. Pollutant Emissions - MB'!$J$1,"",A207+1))</f>
        <v/>
      </c>
      <c r="B208" s="1" t="str">
        <f>IF(A208="","",INDEX('6. Pollutant Emissions - MB'!$I$9:$I$475,MATCH(A208,'6. Pollutant Emissions - MB'!$J$9:$J$475,0),1))</f>
        <v/>
      </c>
      <c r="C208" s="186" t="str">
        <f>IF(A208="","",VLOOKUP(B208,'DEQ TAC List'!$A$3:$C$609,2,FALSE))</f>
        <v/>
      </c>
      <c r="D208" s="186" t="str">
        <f>IF(A208="","",VLOOKUP(B208,'DEQ TAC List'!$A$3:$C$609,3,FALSE))</f>
        <v/>
      </c>
      <c r="E208" s="197" t="str">
        <f>IF(A208="","",SUMIF('6. Pollutant Emissions - MB'!$I$9:$I$475,B208,'6. Pollutant Emissions - MB'!$H$9:$H$475))</f>
        <v/>
      </c>
      <c r="F208" s="186" t="str">
        <f>IF(A208="","",IF(_xlfn.XLOOKUP(B208,'DEQ TAC List'!$A$3:$A$609,'DEQ TAC List'!$F$3:$F$609)="HAP","Yes",""))</f>
        <v/>
      </c>
      <c r="G208" s="186" t="str">
        <f>_xlfn.XLOOKUP(C208,'DEQ TAC List'!$B$3:$B$609,'DEQ TAC List'!$I$3:$I$609,"")</f>
        <v/>
      </c>
    </row>
    <row r="209" spans="1:7" x14ac:dyDescent="0.25">
      <c r="A209" s="1" t="str">
        <f>IF(A208="","",IF(A208+1&gt;'6. Pollutant Emissions - MB'!$J$1,"",A208+1))</f>
        <v/>
      </c>
      <c r="B209" s="1" t="str">
        <f>IF(A209="","",INDEX('6. Pollutant Emissions - MB'!$I$9:$I$475,MATCH(A209,'6. Pollutant Emissions - MB'!$J$9:$J$475,0),1))</f>
        <v/>
      </c>
      <c r="C209" s="186" t="str">
        <f>IF(A209="","",VLOOKUP(B209,'DEQ TAC List'!$A$3:$C$609,2,FALSE))</f>
        <v/>
      </c>
      <c r="D209" s="186" t="str">
        <f>IF(A209="","",VLOOKUP(B209,'DEQ TAC List'!$A$3:$C$609,3,FALSE))</f>
        <v/>
      </c>
      <c r="E209" s="197" t="str">
        <f>IF(A209="","",SUMIF('6. Pollutant Emissions - MB'!$I$9:$I$475,B209,'6. Pollutant Emissions - MB'!$H$9:$H$475))</f>
        <v/>
      </c>
      <c r="F209" s="186" t="str">
        <f>IF(A209="","",IF(_xlfn.XLOOKUP(B209,'DEQ TAC List'!$A$3:$A$609,'DEQ TAC List'!$F$3:$F$609)="HAP","Yes",""))</f>
        <v/>
      </c>
      <c r="G209" s="186" t="str">
        <f>_xlfn.XLOOKUP(C209,'DEQ TAC List'!$B$3:$B$609,'DEQ TAC List'!$I$3:$I$609,"")</f>
        <v/>
      </c>
    </row>
    <row r="210" spans="1:7" x14ac:dyDescent="0.25">
      <c r="A210" s="1" t="str">
        <f>IF(A209="","",IF(A209+1&gt;'6. Pollutant Emissions - MB'!$J$1,"",A209+1))</f>
        <v/>
      </c>
      <c r="B210" s="1" t="str">
        <f>IF(A210="","",INDEX('6. Pollutant Emissions - MB'!$I$9:$I$284,MATCH(A210,'6. Pollutant Emissions - MB'!$J$9:$J$284,0),1))</f>
        <v/>
      </c>
      <c r="C210" t="str">
        <f>IF(A210="","",VLOOKUP(B210,'DEQ TAC List'!$A$3:$C$609,2,FALSE))</f>
        <v/>
      </c>
      <c r="D210" t="str">
        <f>IF(A210="","",VLOOKUP(B210,'DEQ TAC List'!$A$3:$C$609,3,FALSE))</f>
        <v/>
      </c>
      <c r="E210" t="str">
        <f>IF(A210="","",SUMIF('6. Pollutant Emissions - MB'!$I$9:$I$284,'7. MB Summary'!B210,'6. Pollutant Emissions - MB'!$H$9:$H$284))</f>
        <v/>
      </c>
      <c r="F210" s="1" t="str">
        <f>IF(A210="","",IF(VLOOKUP(B210,'DEQ TAC List'!$A$3:$F$609,4,FALSE)="HAP","Yes",""))</f>
        <v/>
      </c>
    </row>
    <row r="211" spans="1:7" x14ac:dyDescent="0.25">
      <c r="A211" s="1" t="str">
        <f>IF(A210="","",IF(A210+1&gt;'6. Pollutant Emissions - MB'!$J$1,"",A210+1))</f>
        <v/>
      </c>
      <c r="B211" s="1" t="str">
        <f>IF(A211="","",INDEX('6. Pollutant Emissions - MB'!$I$9:$I$284,MATCH(A211,'6. Pollutant Emissions - MB'!$J$9:$J$284,0),1))</f>
        <v/>
      </c>
      <c r="C211" t="str">
        <f>IF(A211="","",VLOOKUP(B211,'DEQ TAC List'!$A$3:$C$609,2,FALSE))</f>
        <v/>
      </c>
      <c r="D211" t="str">
        <f>IF(A211="","",VLOOKUP(B211,'DEQ TAC List'!$A$3:$C$609,3,FALSE))</f>
        <v/>
      </c>
      <c r="E211" t="str">
        <f>IF(A211="","",SUMIF('6. Pollutant Emissions - MB'!$I$9:$I$284,'7. MB Summary'!B211,'6. Pollutant Emissions - MB'!$H$9:$H$284))</f>
        <v/>
      </c>
      <c r="F211" s="1" t="str">
        <f>IF(A211="","",IF(VLOOKUP(B211,'DEQ TAC List'!$A$3:$F$609,4,FALSE)="HAP","Yes",""))</f>
        <v/>
      </c>
    </row>
    <row r="212" spans="1:7" x14ac:dyDescent="0.25">
      <c r="A212" s="1" t="str">
        <f>IF(A211="","",IF(A211+1&gt;'6. Pollutant Emissions - MB'!$J$1,"",A211+1))</f>
        <v/>
      </c>
      <c r="B212" s="1" t="str">
        <f>IF(A212="","",INDEX('6. Pollutant Emissions - MB'!$I$9:$I$284,MATCH(A212,'6. Pollutant Emissions - MB'!$J$9:$J$284,0),1))</f>
        <v/>
      </c>
      <c r="C212" t="str">
        <f>IF(A212="","",VLOOKUP(B212,'DEQ TAC List'!$A$3:$C$609,2,FALSE))</f>
        <v/>
      </c>
      <c r="D212" t="str">
        <f>IF(A212="","",VLOOKUP(B212,'DEQ TAC List'!$A$3:$C$609,3,FALSE))</f>
        <v/>
      </c>
      <c r="E212" t="str">
        <f>IF(A212="","",SUMIF('6. Pollutant Emissions - MB'!$I$9:$I$284,'7. MB Summary'!B212,'6. Pollutant Emissions - MB'!$H$9:$H$284))</f>
        <v/>
      </c>
      <c r="F212" s="1" t="str">
        <f>IF(A212="","",IF(VLOOKUP(B212,'DEQ TAC List'!$A$3:$F$609,4,FALSE)="HAP","Yes",""))</f>
        <v/>
      </c>
    </row>
    <row r="213" spans="1:7" x14ac:dyDescent="0.25">
      <c r="A213" s="1" t="str">
        <f>IF(A212="","",IF(A212+1&gt;'6. Pollutant Emissions - MB'!$J$1,"",A212+1))</f>
        <v/>
      </c>
      <c r="B213" s="1" t="str">
        <f>IF(A213="","",INDEX('6. Pollutant Emissions - MB'!$I$9:$I$284,MATCH(A213,'6. Pollutant Emissions - MB'!$J$9:$J$284,0),1))</f>
        <v/>
      </c>
      <c r="C213" t="str">
        <f>IF(A213="","",VLOOKUP(B213,'DEQ TAC List'!$A$3:$C$609,2,FALSE))</f>
        <v/>
      </c>
      <c r="D213" t="str">
        <f>IF(A213="","",VLOOKUP(B213,'DEQ TAC List'!$A$3:$C$609,3,FALSE))</f>
        <v/>
      </c>
      <c r="E213" t="str">
        <f>IF(A213="","",SUMIF('6. Pollutant Emissions - MB'!$I$9:$I$284,'7. MB Summary'!B213,'6. Pollutant Emissions - MB'!$H$9:$H$284))</f>
        <v/>
      </c>
      <c r="F213" s="1" t="str">
        <f>IF(A213="","",IF(VLOOKUP(B213,'DEQ TAC List'!$A$3:$F$609,4,FALSE)="HAP","Yes",""))</f>
        <v/>
      </c>
    </row>
    <row r="214" spans="1:7" x14ac:dyDescent="0.25">
      <c r="A214" s="1" t="str">
        <f>IF(A213="","",IF(A213+1&gt;'6. Pollutant Emissions - MB'!$J$1,"",A213+1))</f>
        <v/>
      </c>
      <c r="B214" s="1" t="str">
        <f>IF(A214="","",INDEX('6. Pollutant Emissions - MB'!$I$9:$I$284,MATCH(A214,'6. Pollutant Emissions - MB'!$J$9:$J$284,0),1))</f>
        <v/>
      </c>
      <c r="C214" t="str">
        <f>IF(A214="","",VLOOKUP(B214,'DEQ TAC List'!$A$3:$C$609,2,FALSE))</f>
        <v/>
      </c>
      <c r="D214" t="str">
        <f>IF(A214="","",VLOOKUP(B214,'DEQ TAC List'!$A$3:$C$609,3,FALSE))</f>
        <v/>
      </c>
      <c r="E214" t="str">
        <f>IF(A214="","",SUMIF('6. Pollutant Emissions - MB'!$I$9:$I$284,'7. MB Summary'!B214,'6. Pollutant Emissions - MB'!$H$9:$H$284))</f>
        <v/>
      </c>
      <c r="F214" s="1" t="str">
        <f>IF(A214="","",IF(VLOOKUP(B214,'DEQ TAC List'!$A$3:$F$609,4,FALSE)="HAP","Yes",""))</f>
        <v/>
      </c>
    </row>
    <row r="215" spans="1:7" x14ac:dyDescent="0.25">
      <c r="A215" s="1" t="str">
        <f>IF(A214="","",IF(A214+1&gt;'6. Pollutant Emissions - MB'!$J$1,"",A214+1))</f>
        <v/>
      </c>
      <c r="B215" s="1" t="str">
        <f>IF(A215="","",INDEX('6. Pollutant Emissions - MB'!$I$9:$I$284,MATCH(A215,'6. Pollutant Emissions - MB'!$J$9:$J$284,0),1))</f>
        <v/>
      </c>
      <c r="C215" t="str">
        <f>IF(A215="","",VLOOKUP(B215,'DEQ TAC List'!$A$3:$C$609,2,FALSE))</f>
        <v/>
      </c>
      <c r="D215" t="str">
        <f>IF(A215="","",VLOOKUP(B215,'DEQ TAC List'!$A$3:$C$609,3,FALSE))</f>
        <v/>
      </c>
      <c r="E215" t="str">
        <f>IF(A215="","",SUMIF('6. Pollutant Emissions - MB'!$I$9:$I$284,'7. MB Summary'!B215,'6. Pollutant Emissions - MB'!$H$9:$H$284))</f>
        <v/>
      </c>
      <c r="F215" s="1" t="str">
        <f>IF(A215="","",IF(VLOOKUP(B215,'DEQ TAC List'!$A$3:$F$609,4,FALSE)="HAP","Yes",""))</f>
        <v/>
      </c>
    </row>
    <row r="216" spans="1:7" x14ac:dyDescent="0.25">
      <c r="A216" s="1" t="str">
        <f>IF(A215="","",IF(A215+1&gt;'6. Pollutant Emissions - MB'!$J$1,"",A215+1))</f>
        <v/>
      </c>
      <c r="B216" s="1" t="str">
        <f>IF(A216="","",INDEX('6. Pollutant Emissions - MB'!$I$9:$I$284,MATCH(A216,'6. Pollutant Emissions - MB'!$J$9:$J$284,0),1))</f>
        <v/>
      </c>
      <c r="C216" t="str">
        <f>IF(A216="","",VLOOKUP(B216,'DEQ TAC List'!$A$3:$C$609,2,FALSE))</f>
        <v/>
      </c>
      <c r="D216" t="str">
        <f>IF(A216="","",VLOOKUP(B216,'DEQ TAC List'!$A$3:$C$609,3,FALSE))</f>
        <v/>
      </c>
      <c r="E216" t="str">
        <f>IF(A216="","",SUMIF('6. Pollutant Emissions - MB'!$I$9:$I$284,'7. MB Summary'!B216,'6. Pollutant Emissions - MB'!$H$9:$H$284))</f>
        <v/>
      </c>
      <c r="F216" s="1" t="str">
        <f>IF(A216="","",IF(VLOOKUP(B216,'DEQ TAC List'!$A$3:$F$609,4,FALSE)="HAP","Yes",""))</f>
        <v/>
      </c>
    </row>
    <row r="217" spans="1:7" x14ac:dyDescent="0.25">
      <c r="A217" s="1" t="str">
        <f>IF(A216="","",IF(A216+1&gt;'6. Pollutant Emissions - MB'!$J$1,"",A216+1))</f>
        <v/>
      </c>
      <c r="B217" s="1" t="str">
        <f>IF(A217="","",INDEX('6. Pollutant Emissions - MB'!$I$9:$I$284,MATCH(A217,'6. Pollutant Emissions - MB'!$J$9:$J$284,0),1))</f>
        <v/>
      </c>
      <c r="C217" t="str">
        <f>IF(A217="","",VLOOKUP(B217,'DEQ TAC List'!$A$3:$C$609,2,FALSE))</f>
        <v/>
      </c>
      <c r="D217" t="str">
        <f>IF(A217="","",VLOOKUP(B217,'DEQ TAC List'!$A$3:$C$609,3,FALSE))</f>
        <v/>
      </c>
      <c r="E217" t="str">
        <f>IF(A217="","",SUMIF('6. Pollutant Emissions - MB'!$I$9:$I$284,'7. MB Summary'!B217,'6. Pollutant Emissions - MB'!$H$9:$H$284))</f>
        <v/>
      </c>
      <c r="F217" s="1" t="str">
        <f>IF(A217="","",IF(VLOOKUP(B217,'DEQ TAC List'!$A$3:$F$609,4,FALSE)="HAP","Yes",""))</f>
        <v/>
      </c>
    </row>
    <row r="218" spans="1:7" x14ac:dyDescent="0.25">
      <c r="A218" s="1" t="str">
        <f>IF(A217="","",IF(A217+1&gt;'6. Pollutant Emissions - MB'!$J$1,"",A217+1))</f>
        <v/>
      </c>
      <c r="B218" s="1" t="str">
        <f>IF(A218="","",INDEX('6. Pollutant Emissions - MB'!$I$9:$I$284,MATCH(A218,'6. Pollutant Emissions - MB'!$J$9:$J$284,0),1))</f>
        <v/>
      </c>
      <c r="C218" t="str">
        <f>IF(A218="","",VLOOKUP(B218,'DEQ TAC List'!$A$3:$C$609,2,FALSE))</f>
        <v/>
      </c>
      <c r="D218" t="str">
        <f>IF(A218="","",VLOOKUP(B218,'DEQ TAC List'!$A$3:$C$609,3,FALSE))</f>
        <v/>
      </c>
      <c r="E218" t="str">
        <f>IF(A218="","",SUMIF('6. Pollutant Emissions - MB'!$I$9:$I$284,'7. MB Summary'!B218,'6. Pollutant Emissions - MB'!$H$9:$H$284))</f>
        <v/>
      </c>
      <c r="F218" s="1" t="str">
        <f>IF(A218="","",IF(VLOOKUP(B218,'DEQ TAC List'!$A$3:$F$609,4,FALSE)="HAP","Yes",""))</f>
        <v/>
      </c>
    </row>
    <row r="219" spans="1:7" x14ac:dyDescent="0.25">
      <c r="A219" s="1" t="str">
        <f>IF(A218="","",IF(A218+1&gt;'6. Pollutant Emissions - MB'!$J$1,"",A218+1))</f>
        <v/>
      </c>
      <c r="B219" s="1" t="str">
        <f>IF(A219="","",INDEX('6. Pollutant Emissions - MB'!$I$9:$I$284,MATCH(A219,'6. Pollutant Emissions - MB'!$J$9:$J$284,0),1))</f>
        <v/>
      </c>
      <c r="C219" t="str">
        <f>IF(A219="","",VLOOKUP(B219,'DEQ TAC List'!$A$3:$C$609,2,FALSE))</f>
        <v/>
      </c>
      <c r="D219" t="str">
        <f>IF(A219="","",VLOOKUP(B219,'DEQ TAC List'!$A$3:$C$609,3,FALSE))</f>
        <v/>
      </c>
      <c r="E219" t="str">
        <f>IF(A219="","",SUMIF('6. Pollutant Emissions - MB'!$I$9:$I$284,'7. MB Summary'!B219,'6. Pollutant Emissions - MB'!$H$9:$H$284))</f>
        <v/>
      </c>
      <c r="F219" s="1" t="str">
        <f>IF(A219="","",IF(VLOOKUP(B219,'DEQ TAC List'!$A$3:$F$609,4,FALSE)="HAP","Yes",""))</f>
        <v/>
      </c>
    </row>
    <row r="220" spans="1:7" x14ac:dyDescent="0.25">
      <c r="A220" s="1" t="str">
        <f>IF(A219="","",IF(A219+1&gt;'6. Pollutant Emissions - MB'!$J$1,"",A219+1))</f>
        <v/>
      </c>
      <c r="B220" s="1" t="str">
        <f>IF(A220="","",INDEX('6. Pollutant Emissions - MB'!$I$9:$I$284,MATCH(A220,'6. Pollutant Emissions - MB'!$J$9:$J$284,0),1))</f>
        <v/>
      </c>
      <c r="C220" t="str">
        <f>IF(A220="","",VLOOKUP(B220,'DEQ TAC List'!$A$3:$C$609,2,FALSE))</f>
        <v/>
      </c>
      <c r="D220" t="str">
        <f>IF(A220="","",VLOOKUP(B220,'DEQ TAC List'!$A$3:$C$609,3,FALSE))</f>
        <v/>
      </c>
      <c r="E220" t="str">
        <f>IF(A220="","",SUMIF('6. Pollutant Emissions - MB'!$I$9:$I$284,'7. MB Summary'!B220,'6. Pollutant Emissions - MB'!$H$9:$H$284))</f>
        <v/>
      </c>
      <c r="F220" s="1" t="str">
        <f>IF(A220="","",IF(VLOOKUP(B220,'DEQ TAC List'!$A$3:$F$609,4,FALSE)="HAP","Yes",""))</f>
        <v/>
      </c>
    </row>
    <row r="221" spans="1:7" x14ac:dyDescent="0.25">
      <c r="A221" s="1" t="str">
        <f>IF(A220="","",IF(A220+1&gt;'6. Pollutant Emissions - MB'!$J$1,"",A220+1))</f>
        <v/>
      </c>
      <c r="B221" s="1" t="str">
        <f>IF(A221="","",INDEX('6. Pollutant Emissions - MB'!$I$9:$I$284,MATCH(A221,'6. Pollutant Emissions - MB'!$J$9:$J$284,0),1))</f>
        <v/>
      </c>
      <c r="C221" t="str">
        <f>IF(A221="","",VLOOKUP(B221,'DEQ TAC List'!$A$3:$C$609,2,FALSE))</f>
        <v/>
      </c>
      <c r="D221" t="str">
        <f>IF(A221="","",VLOOKUP(B221,'DEQ TAC List'!$A$3:$C$609,3,FALSE))</f>
        <v/>
      </c>
      <c r="E221" t="str">
        <f>IF(A221="","",SUMIF('6. Pollutant Emissions - MB'!$I$9:$I$284,'7. MB Summary'!B221,'6. Pollutant Emissions - MB'!$H$9:$H$284))</f>
        <v/>
      </c>
      <c r="F221" s="1" t="str">
        <f>IF(A221="","",IF(VLOOKUP(B221,'DEQ TAC List'!$A$3:$F$609,4,FALSE)="HAP","Yes",""))</f>
        <v/>
      </c>
    </row>
    <row r="222" spans="1:7" x14ac:dyDescent="0.25">
      <c r="A222" s="1" t="str">
        <f>IF(A221="","",IF(A221+1&gt;'6. Pollutant Emissions - MB'!$J$1,"",A221+1))</f>
        <v/>
      </c>
      <c r="B222" s="1" t="str">
        <f>IF(A222="","",INDEX('6. Pollutant Emissions - MB'!$I$9:$I$284,MATCH(A222,'6. Pollutant Emissions - MB'!$J$9:$J$284,0),1))</f>
        <v/>
      </c>
      <c r="C222" t="str">
        <f>IF(A222="","",VLOOKUP(B222,'DEQ TAC List'!$A$3:$C$609,2,FALSE))</f>
        <v/>
      </c>
      <c r="D222" t="str">
        <f>IF(A222="","",VLOOKUP(B222,'DEQ TAC List'!$A$3:$C$609,3,FALSE))</f>
        <v/>
      </c>
      <c r="E222" t="str">
        <f>IF(A222="","",SUMIF('6. Pollutant Emissions - MB'!$I$9:$I$284,'7. MB Summary'!B222,'6. Pollutant Emissions - MB'!$H$9:$H$284))</f>
        <v/>
      </c>
      <c r="F222" s="1" t="str">
        <f>IF(A222="","",IF(VLOOKUP(B222,'DEQ TAC List'!$A$3:$F$609,4,FALSE)="HAP","Yes",""))</f>
        <v/>
      </c>
    </row>
    <row r="223" spans="1:7" x14ac:dyDescent="0.25">
      <c r="A223" s="1" t="str">
        <f>IF(A222="","",IF(A222+1&gt;'6. Pollutant Emissions - MB'!$J$1,"",A222+1))</f>
        <v/>
      </c>
      <c r="B223" s="1" t="str">
        <f>IF(A223="","",INDEX('6. Pollutant Emissions - MB'!$I$9:$I$284,MATCH(A223,'6. Pollutant Emissions - MB'!$J$9:$J$284,0),1))</f>
        <v/>
      </c>
      <c r="C223" t="str">
        <f>IF(A223="","",VLOOKUP(B223,'DEQ TAC List'!$A$3:$C$609,2,FALSE))</f>
        <v/>
      </c>
      <c r="D223" t="str">
        <f>IF(A223="","",VLOOKUP(B223,'DEQ TAC List'!$A$3:$C$609,3,FALSE))</f>
        <v/>
      </c>
      <c r="E223" t="str">
        <f>IF(A223="","",SUMIF('6. Pollutant Emissions - MB'!$I$9:$I$284,'7. MB Summary'!B223,'6. Pollutant Emissions - MB'!$H$9:$H$284))</f>
        <v/>
      </c>
      <c r="F223" s="1" t="str">
        <f>IF(A223="","",IF(VLOOKUP(B223,'DEQ TAC List'!$A$3:$F$609,4,FALSE)="HAP","Yes",""))</f>
        <v/>
      </c>
    </row>
    <row r="224" spans="1:7" x14ac:dyDescent="0.25">
      <c r="A224" s="1" t="str">
        <f>IF(A223="","",IF(A223+1&gt;'6. Pollutant Emissions - MB'!$J$1,"",A223+1))</f>
        <v/>
      </c>
      <c r="B224" s="1" t="str">
        <f>IF(A224="","",INDEX('6. Pollutant Emissions - MB'!$I$9:$I$284,MATCH(A224,'6. Pollutant Emissions - MB'!$J$9:$J$284,0),1))</f>
        <v/>
      </c>
      <c r="C224" t="str">
        <f>IF(A224="","",VLOOKUP(B224,'DEQ TAC List'!$A$3:$C$609,2,FALSE))</f>
        <v/>
      </c>
      <c r="D224" t="str">
        <f>IF(A224="","",VLOOKUP(B224,'DEQ TAC List'!$A$3:$C$609,3,FALSE))</f>
        <v/>
      </c>
      <c r="E224" t="str">
        <f>IF(A224="","",SUMIF('6. Pollutant Emissions - MB'!$I$9:$I$284,'7. MB Summary'!B224,'6. Pollutant Emissions - MB'!$H$9:$H$284))</f>
        <v/>
      </c>
      <c r="F224" s="1" t="str">
        <f>IF(A224="","",IF(VLOOKUP(B224,'DEQ TAC List'!$A$3:$F$609,4,FALSE)="HAP","Yes",""))</f>
        <v/>
      </c>
    </row>
    <row r="225" spans="1:6" x14ac:dyDescent="0.25">
      <c r="A225" s="1" t="str">
        <f>IF(A224="","",IF(A224+1&gt;'6. Pollutant Emissions - MB'!$J$1,"",A224+1))</f>
        <v/>
      </c>
      <c r="B225" s="1" t="str">
        <f>IF(A225="","",INDEX('6. Pollutant Emissions - MB'!$I$9:$I$284,MATCH(A225,'6. Pollutant Emissions - MB'!$J$9:$J$284,0),1))</f>
        <v/>
      </c>
      <c r="C225" t="str">
        <f>IF(A225="","",VLOOKUP(B225,'DEQ TAC List'!$A$3:$C$609,2,FALSE))</f>
        <v/>
      </c>
      <c r="D225" t="str">
        <f>IF(A225="","",VLOOKUP(B225,'DEQ TAC List'!$A$3:$C$609,3,FALSE))</f>
        <v/>
      </c>
      <c r="E225" t="str">
        <f>IF(A225="","",SUMIF('6. Pollutant Emissions - MB'!$I$9:$I$284,'7. MB Summary'!B225,'6. Pollutant Emissions - MB'!$H$9:$H$284))</f>
        <v/>
      </c>
      <c r="F225" s="1" t="str">
        <f>IF(A225="","",IF(VLOOKUP(B225,'DEQ TAC List'!$A$3:$F$609,4,FALSE)="HAP","Yes",""))</f>
        <v/>
      </c>
    </row>
    <row r="226" spans="1:6" x14ac:dyDescent="0.25">
      <c r="A226" s="1" t="str">
        <f>IF(A225="","",IF(A225+1&gt;'6. Pollutant Emissions - MB'!$J$1,"",A225+1))</f>
        <v/>
      </c>
      <c r="B226" s="1" t="str">
        <f>IF(A226="","",INDEX('6. Pollutant Emissions - MB'!$I$9:$I$284,MATCH(A226,'6. Pollutant Emissions - MB'!$J$9:$J$284,0),1))</f>
        <v/>
      </c>
      <c r="C226" t="str">
        <f>IF(A226="","",VLOOKUP(B226,'DEQ TAC List'!$A$3:$C$609,2,FALSE))</f>
        <v/>
      </c>
      <c r="D226" t="str">
        <f>IF(A226="","",VLOOKUP(B226,'DEQ TAC List'!$A$3:$C$609,3,FALSE))</f>
        <v/>
      </c>
      <c r="E226" t="str">
        <f>IF(A226="","",SUMIF('6. Pollutant Emissions - MB'!$I$9:$I$284,'7. MB Summary'!B226,'6. Pollutant Emissions - MB'!$H$9:$H$284))</f>
        <v/>
      </c>
      <c r="F226" s="1" t="str">
        <f>IF(A226="","",IF(VLOOKUP(B226,'DEQ TAC List'!$A$3:$F$609,4,FALSE)="HAP","Yes",""))</f>
        <v/>
      </c>
    </row>
    <row r="227" spans="1:6" x14ac:dyDescent="0.25">
      <c r="A227" s="1" t="str">
        <f>IF(A226="","",IF(A226+1&gt;'6. Pollutant Emissions - MB'!$J$1,"",A226+1))</f>
        <v/>
      </c>
      <c r="B227" s="1" t="str">
        <f>IF(A227="","",INDEX('6. Pollutant Emissions - MB'!$I$9:$I$284,MATCH(A227,'6. Pollutant Emissions - MB'!$J$9:$J$284,0),1))</f>
        <v/>
      </c>
      <c r="C227" t="str">
        <f>IF(A227="","",VLOOKUP(B227,'DEQ TAC List'!$A$3:$C$609,2,FALSE))</f>
        <v/>
      </c>
      <c r="D227" t="str">
        <f>IF(A227="","",VLOOKUP(B227,'DEQ TAC List'!$A$3:$C$609,3,FALSE))</f>
        <v/>
      </c>
      <c r="E227" t="str">
        <f>IF(A227="","",SUMIF('6. Pollutant Emissions - MB'!$I$9:$I$284,'7. MB Summary'!B227,'6. Pollutant Emissions - MB'!$H$9:$H$284))</f>
        <v/>
      </c>
      <c r="F227" s="1" t="str">
        <f>IF(A227="","",IF(VLOOKUP(B227,'DEQ TAC List'!$A$3:$F$609,4,FALSE)="HAP","Yes",""))</f>
        <v/>
      </c>
    </row>
    <row r="228" spans="1:6" x14ac:dyDescent="0.25">
      <c r="A228" s="1" t="str">
        <f>IF(A227="","",IF(A227+1&gt;'6. Pollutant Emissions - MB'!$J$1,"",A227+1))</f>
        <v/>
      </c>
      <c r="B228" s="1" t="str">
        <f>IF(A228="","",INDEX('6. Pollutant Emissions - MB'!$I$9:$I$284,MATCH(A228,'6. Pollutant Emissions - MB'!$J$9:$J$284,0),1))</f>
        <v/>
      </c>
      <c r="C228" t="str">
        <f>IF(A228="","",VLOOKUP(B228,'DEQ TAC List'!$A$3:$C$609,2,FALSE))</f>
        <v/>
      </c>
      <c r="D228" t="str">
        <f>IF(A228="","",VLOOKUP(B228,'DEQ TAC List'!$A$3:$C$609,3,FALSE))</f>
        <v/>
      </c>
      <c r="E228" t="str">
        <f>IF(A228="","",SUMIF('6. Pollutant Emissions - MB'!$I$9:$I$284,'7. MB Summary'!B228,'6. Pollutant Emissions - MB'!$H$9:$H$284))</f>
        <v/>
      </c>
      <c r="F228" s="1" t="str">
        <f>IF(A228="","",IF(VLOOKUP(B228,'DEQ TAC List'!$A$3:$F$609,4,FALSE)="HAP","Yes",""))</f>
        <v/>
      </c>
    </row>
    <row r="229" spans="1:6" x14ac:dyDescent="0.25">
      <c r="A229" s="1" t="str">
        <f>IF(A228="","",IF(A228+1&gt;'6. Pollutant Emissions - MB'!$J$1,"",A228+1))</f>
        <v/>
      </c>
      <c r="B229" s="1" t="str">
        <f>IF(A229="","",INDEX('6. Pollutant Emissions - MB'!$I$9:$I$284,MATCH(A229,'6. Pollutant Emissions - MB'!$J$9:$J$284,0),1))</f>
        <v/>
      </c>
      <c r="C229" t="str">
        <f>IF(A229="","",VLOOKUP(B229,'DEQ TAC List'!$A$3:$C$609,2,FALSE))</f>
        <v/>
      </c>
      <c r="D229" t="str">
        <f>IF(A229="","",VLOOKUP(B229,'DEQ TAC List'!$A$3:$C$609,3,FALSE))</f>
        <v/>
      </c>
      <c r="E229" t="str">
        <f>IF(A229="","",SUMIF('6. Pollutant Emissions - MB'!$I$9:$I$284,'7. MB Summary'!B229,'6. Pollutant Emissions - MB'!$H$9:$H$284))</f>
        <v/>
      </c>
      <c r="F229" s="1" t="str">
        <f>IF(A229="","",IF(VLOOKUP(B229,'DEQ TAC List'!$A$3:$F$609,4,FALSE)="HAP","Yes",""))</f>
        <v/>
      </c>
    </row>
    <row r="230" spans="1:6" x14ac:dyDescent="0.25">
      <c r="A230" s="1" t="str">
        <f>IF(A229="","",IF(A229+1&gt;'6. Pollutant Emissions - MB'!$J$1,"",A229+1))</f>
        <v/>
      </c>
      <c r="B230" s="1" t="str">
        <f>IF(A230="","",INDEX('6. Pollutant Emissions - MB'!$I$9:$I$284,MATCH(A230,'6. Pollutant Emissions - MB'!$J$9:$J$284,0),1))</f>
        <v/>
      </c>
      <c r="C230" t="str">
        <f>IF(A230="","",VLOOKUP(B230,'DEQ TAC List'!$A$3:$C$609,2,FALSE))</f>
        <v/>
      </c>
      <c r="D230" t="str">
        <f>IF(A230="","",VLOOKUP(B230,'DEQ TAC List'!$A$3:$C$609,3,FALSE))</f>
        <v/>
      </c>
      <c r="E230" t="str">
        <f>IF(A230="","",SUMIF('6. Pollutant Emissions - MB'!$I$9:$I$284,'7. MB Summary'!B230,'6. Pollutant Emissions - MB'!$H$9:$H$284))</f>
        <v/>
      </c>
      <c r="F230" s="1" t="str">
        <f>IF(A230="","",IF(VLOOKUP(B230,'DEQ TAC List'!$A$3:$F$609,4,FALSE)="HAP","Yes",""))</f>
        <v/>
      </c>
    </row>
    <row r="231" spans="1:6" x14ac:dyDescent="0.25">
      <c r="A231" s="1" t="str">
        <f>IF(A230="","",IF(A230+1&gt;'6. Pollutant Emissions - MB'!$J$1,"",A230+1))</f>
        <v/>
      </c>
      <c r="B231" s="1" t="str">
        <f>IF(A231="","",INDEX('6. Pollutant Emissions - MB'!$I$9:$I$284,MATCH(A231,'6. Pollutant Emissions - MB'!$J$9:$J$284,0),1))</f>
        <v/>
      </c>
      <c r="C231" t="str">
        <f>IF(A231="","",VLOOKUP(B231,'DEQ TAC List'!$A$3:$C$609,2,FALSE))</f>
        <v/>
      </c>
      <c r="D231" t="str">
        <f>IF(A231="","",VLOOKUP(B231,'DEQ TAC List'!$A$3:$C$609,3,FALSE))</f>
        <v/>
      </c>
      <c r="E231" t="str">
        <f>IF(A231="","",SUMIF('6. Pollutant Emissions - MB'!$I$9:$I$284,'7. MB Summary'!B231,'6. Pollutant Emissions - MB'!$H$9:$H$284))</f>
        <v/>
      </c>
      <c r="F231" s="1" t="str">
        <f>IF(A231="","",IF(VLOOKUP(B231,'DEQ TAC List'!$A$3:$F$609,4,FALSE)="HAP","Yes",""))</f>
        <v/>
      </c>
    </row>
    <row r="232" spans="1:6" x14ac:dyDescent="0.25">
      <c r="A232" s="1" t="str">
        <f>IF(A231="","",IF(A231+1&gt;'6. Pollutant Emissions - MB'!$J$1,"",A231+1))</f>
        <v/>
      </c>
      <c r="B232" s="1" t="str">
        <f>IF(A232="","",INDEX('6. Pollutant Emissions - MB'!$I$9:$I$284,MATCH(A232,'6. Pollutant Emissions - MB'!$J$9:$J$284,0),1))</f>
        <v/>
      </c>
      <c r="C232" t="str">
        <f>IF(A232="","",VLOOKUP(B232,'DEQ TAC List'!$A$3:$C$609,2,FALSE))</f>
        <v/>
      </c>
      <c r="D232" t="str">
        <f>IF(A232="","",VLOOKUP(B232,'DEQ TAC List'!$A$3:$C$609,3,FALSE))</f>
        <v/>
      </c>
      <c r="E232" t="str">
        <f>IF(A232="","",SUMIF('6. Pollutant Emissions - MB'!$I$9:$I$284,'7. MB Summary'!B232,'6. Pollutant Emissions - MB'!$H$9:$H$284))</f>
        <v/>
      </c>
      <c r="F232" s="1" t="str">
        <f>IF(A232="","",IF(VLOOKUP(B232,'DEQ TAC List'!$A$3:$F$609,4,FALSE)="HAP","Yes",""))</f>
        <v/>
      </c>
    </row>
    <row r="233" spans="1:6" x14ac:dyDescent="0.25">
      <c r="A233" s="1" t="str">
        <f>IF(A232="","",IF(A232+1&gt;'6. Pollutant Emissions - MB'!$J$1,"",A232+1))</f>
        <v/>
      </c>
      <c r="B233" s="1" t="str">
        <f>IF(A233="","",INDEX('6. Pollutant Emissions - MB'!$I$9:$I$284,MATCH(A233,'6. Pollutant Emissions - MB'!$J$9:$J$284,0),1))</f>
        <v/>
      </c>
      <c r="C233" t="str">
        <f>IF(A233="","",VLOOKUP(B233,'DEQ TAC List'!$A$3:$C$609,2,FALSE))</f>
        <v/>
      </c>
      <c r="D233" t="str">
        <f>IF(A233="","",VLOOKUP(B233,'DEQ TAC List'!$A$3:$C$609,3,FALSE))</f>
        <v/>
      </c>
      <c r="E233" t="str">
        <f>IF(A233="","",SUMIF('6. Pollutant Emissions - MB'!$I$9:$I$284,'7. MB Summary'!B233,'6. Pollutant Emissions - MB'!$H$9:$H$284))</f>
        <v/>
      </c>
      <c r="F233" s="1" t="str">
        <f>IF(A233="","",IF(VLOOKUP(B233,'DEQ TAC List'!$A$3:$F$609,4,FALSE)="HAP","Yes",""))</f>
        <v/>
      </c>
    </row>
    <row r="234" spans="1:6" x14ac:dyDescent="0.25">
      <c r="A234" s="1" t="str">
        <f>IF(A233="","",IF(A233+1&gt;'6. Pollutant Emissions - MB'!$J$1,"",A233+1))</f>
        <v/>
      </c>
      <c r="B234" s="1" t="str">
        <f>IF(A234="","",INDEX('6. Pollutant Emissions - MB'!$I$9:$I$284,MATCH(A234,'6. Pollutant Emissions - MB'!$J$9:$J$284,0),1))</f>
        <v/>
      </c>
      <c r="C234" t="str">
        <f>IF(A234="","",VLOOKUP(B234,'DEQ TAC List'!$A$3:$C$609,2,FALSE))</f>
        <v/>
      </c>
      <c r="D234" t="str">
        <f>IF(A234="","",VLOOKUP(B234,'DEQ TAC List'!$A$3:$C$609,3,FALSE))</f>
        <v/>
      </c>
      <c r="E234" t="str">
        <f>IF(A234="","",SUMIF('6. Pollutant Emissions - MB'!$I$9:$I$284,'7. MB Summary'!B234,'6. Pollutant Emissions - MB'!$H$9:$H$284))</f>
        <v/>
      </c>
      <c r="F234" s="1" t="str">
        <f>IF(A234="","",IF(VLOOKUP(B234,'DEQ TAC List'!$A$3:$F$609,4,FALSE)="HAP","Yes",""))</f>
        <v/>
      </c>
    </row>
    <row r="235" spans="1:6" x14ac:dyDescent="0.25">
      <c r="A235" s="1" t="str">
        <f>IF(A234="","",IF(A234+1&gt;'6. Pollutant Emissions - MB'!$J$1,"",A234+1))</f>
        <v/>
      </c>
      <c r="B235" s="1" t="str">
        <f>IF(A235="","",INDEX('6. Pollutant Emissions - MB'!$I$9:$I$284,MATCH(A235,'6. Pollutant Emissions - MB'!$J$9:$J$284,0),1))</f>
        <v/>
      </c>
      <c r="C235" t="str">
        <f>IF(A235="","",VLOOKUP(B235,'DEQ TAC List'!$A$3:$C$609,2,FALSE))</f>
        <v/>
      </c>
      <c r="D235" t="str">
        <f>IF(A235="","",VLOOKUP(B235,'DEQ TAC List'!$A$3:$C$609,3,FALSE))</f>
        <v/>
      </c>
      <c r="E235" t="str">
        <f>IF(A235="","",SUMIF('6. Pollutant Emissions - MB'!$I$9:$I$284,'7. MB Summary'!B235,'6. Pollutant Emissions - MB'!$H$9:$H$284))</f>
        <v/>
      </c>
      <c r="F235" s="1" t="str">
        <f>IF(A235="","",IF(VLOOKUP(B235,'DEQ TAC List'!$A$3:$F$609,4,FALSE)="HAP","Yes",""))</f>
        <v/>
      </c>
    </row>
    <row r="236" spans="1:6" x14ac:dyDescent="0.25">
      <c r="A236" s="1" t="str">
        <f>IF(A235="","",IF(A235+1&gt;'6. Pollutant Emissions - MB'!$J$1,"",A235+1))</f>
        <v/>
      </c>
      <c r="B236" s="1" t="str">
        <f>IF(A236="","",INDEX('6. Pollutant Emissions - MB'!$I$9:$I$284,MATCH(A236,'6. Pollutant Emissions - MB'!$J$9:$J$284,0),1))</f>
        <v/>
      </c>
      <c r="C236" t="str">
        <f>IF(A236="","",VLOOKUP(B236,'DEQ TAC List'!$A$3:$C$609,2,FALSE))</f>
        <v/>
      </c>
      <c r="D236" t="str">
        <f>IF(A236="","",VLOOKUP(B236,'DEQ TAC List'!$A$3:$C$609,3,FALSE))</f>
        <v/>
      </c>
      <c r="E236" t="str">
        <f>IF(A236="","",SUMIF('6. Pollutant Emissions - MB'!$I$9:$I$284,'7. MB Summary'!B236,'6. Pollutant Emissions - MB'!$H$9:$H$284))</f>
        <v/>
      </c>
      <c r="F236" s="1" t="str">
        <f>IF(A236="","",IF(VLOOKUP(B236,'DEQ TAC List'!$A$3:$F$609,4,FALSE)="HAP","Yes",""))</f>
        <v/>
      </c>
    </row>
    <row r="237" spans="1:6" x14ac:dyDescent="0.25">
      <c r="A237" s="1" t="str">
        <f>IF(A236="","",IF(A236+1&gt;'6. Pollutant Emissions - MB'!$J$1,"",A236+1))</f>
        <v/>
      </c>
      <c r="B237" s="1" t="str">
        <f>IF(A237="","",INDEX('6. Pollutant Emissions - MB'!$I$9:$I$284,MATCH(A237,'6. Pollutant Emissions - MB'!$J$9:$J$284,0),1))</f>
        <v/>
      </c>
      <c r="C237" t="str">
        <f>IF(A237="","",VLOOKUP(B237,'DEQ TAC List'!$A$3:$C$609,2,FALSE))</f>
        <v/>
      </c>
      <c r="D237" t="str">
        <f>IF(A237="","",VLOOKUP(B237,'DEQ TAC List'!$A$3:$C$609,3,FALSE))</f>
        <v/>
      </c>
      <c r="E237" t="str">
        <f>IF(A237="","",SUMIF('6. Pollutant Emissions - MB'!$I$9:$I$284,'7. MB Summary'!B237,'6. Pollutant Emissions - MB'!$H$9:$H$284))</f>
        <v/>
      </c>
      <c r="F237" s="1" t="str">
        <f>IF(A237="","",IF(VLOOKUP(B237,'DEQ TAC List'!$A$3:$F$609,4,FALSE)="HAP","Yes",""))</f>
        <v/>
      </c>
    </row>
    <row r="238" spans="1:6" x14ac:dyDescent="0.25">
      <c r="A238" s="1" t="str">
        <f>IF(A237="","",IF(A237+1&gt;'6. Pollutant Emissions - MB'!$J$1,"",A237+1))</f>
        <v/>
      </c>
      <c r="B238" s="1" t="str">
        <f>IF(A238="","",INDEX('6. Pollutant Emissions - MB'!$I$9:$I$284,MATCH(A238,'6. Pollutant Emissions - MB'!$J$9:$J$284,0),1))</f>
        <v/>
      </c>
      <c r="C238" t="str">
        <f>IF(A238="","",VLOOKUP(B238,'DEQ TAC List'!$A$3:$C$609,2,FALSE))</f>
        <v/>
      </c>
      <c r="D238" t="str">
        <f>IF(A238="","",VLOOKUP(B238,'DEQ TAC List'!$A$3:$C$609,3,FALSE))</f>
        <v/>
      </c>
      <c r="E238" t="str">
        <f>IF(A238="","",SUMIF('6. Pollutant Emissions - MB'!$I$9:$I$284,'7. MB Summary'!B238,'6. Pollutant Emissions - MB'!$H$9:$H$284))</f>
        <v/>
      </c>
      <c r="F238" s="1" t="str">
        <f>IF(A238="","",IF(VLOOKUP(B238,'DEQ TAC List'!$A$3:$F$609,4,FALSE)="HAP","Yes",""))</f>
        <v/>
      </c>
    </row>
    <row r="239" spans="1:6" x14ac:dyDescent="0.25">
      <c r="A239" s="1" t="str">
        <f>IF(A238="","",IF(A238+1&gt;'6. Pollutant Emissions - MB'!$J$1,"",A238+1))</f>
        <v/>
      </c>
      <c r="B239" s="1" t="str">
        <f>IF(A239="","",INDEX('6. Pollutant Emissions - MB'!$I$9:$I$284,MATCH(A239,'6. Pollutant Emissions - MB'!$J$9:$J$284,0),1))</f>
        <v/>
      </c>
      <c r="C239" t="str">
        <f>IF(A239="","",VLOOKUP(B239,'DEQ TAC List'!$A$3:$C$609,2,FALSE))</f>
        <v/>
      </c>
      <c r="D239" t="str">
        <f>IF(A239="","",VLOOKUP(B239,'DEQ TAC List'!$A$3:$C$609,3,FALSE))</f>
        <v/>
      </c>
      <c r="E239" t="str">
        <f>IF(A239="","",SUMIF('6. Pollutant Emissions - MB'!$I$9:$I$284,'7. MB Summary'!B239,'6. Pollutant Emissions - MB'!$H$9:$H$284))</f>
        <v/>
      </c>
      <c r="F239" s="1" t="str">
        <f>IF(A239="","",IF(VLOOKUP(B239,'DEQ TAC List'!$A$3:$F$609,4,FALSE)="HAP","Yes",""))</f>
        <v/>
      </c>
    </row>
    <row r="240" spans="1:6" x14ac:dyDescent="0.25">
      <c r="A240" s="1" t="str">
        <f>IF(A239="","",IF(A239+1&gt;'6. Pollutant Emissions - MB'!$J$1,"",A239+1))</f>
        <v/>
      </c>
      <c r="B240" s="1" t="str">
        <f>IF(A240="","",INDEX('6. Pollutant Emissions - MB'!$I$9:$I$284,MATCH(A240,'6. Pollutant Emissions - MB'!$J$9:$J$284,0),1))</f>
        <v/>
      </c>
      <c r="C240" t="str">
        <f>IF(A240="","",VLOOKUP(B240,'DEQ TAC List'!$A$3:$C$609,2,FALSE))</f>
        <v/>
      </c>
      <c r="D240" t="str">
        <f>IF(A240="","",VLOOKUP(B240,'DEQ TAC List'!$A$3:$C$609,3,FALSE))</f>
        <v/>
      </c>
      <c r="E240" t="str">
        <f>IF(A240="","",SUMIF('6. Pollutant Emissions - MB'!$I$9:$I$284,'7. MB Summary'!B240,'6. Pollutant Emissions - MB'!$H$9:$H$284))</f>
        <v/>
      </c>
      <c r="F240" s="1" t="str">
        <f>IF(A240="","",IF(VLOOKUP(B240,'DEQ TAC List'!$A$3:$F$609,4,FALSE)="HAP","Yes",""))</f>
        <v/>
      </c>
    </row>
    <row r="241" spans="1:6" x14ac:dyDescent="0.25">
      <c r="A241" s="1" t="str">
        <f>IF(A240="","",IF(A240+1&gt;'6. Pollutant Emissions - MB'!$J$1,"",A240+1))</f>
        <v/>
      </c>
      <c r="B241" s="1" t="str">
        <f>IF(A241="","",INDEX('6. Pollutant Emissions - MB'!$I$9:$I$284,MATCH(A241,'6. Pollutant Emissions - MB'!$J$9:$J$284,0),1))</f>
        <v/>
      </c>
      <c r="C241" t="str">
        <f>IF(A241="","",VLOOKUP(B241,'DEQ TAC List'!$A$3:$C$609,2,FALSE))</f>
        <v/>
      </c>
      <c r="D241" t="str">
        <f>IF(A241="","",VLOOKUP(B241,'DEQ TAC List'!$A$3:$C$609,3,FALSE))</f>
        <v/>
      </c>
      <c r="E241" t="str">
        <f>IF(A241="","",SUMIF('6. Pollutant Emissions - MB'!$I$9:$I$284,'7. MB Summary'!B241,'6. Pollutant Emissions - MB'!$H$9:$H$284))</f>
        <v/>
      </c>
      <c r="F241" s="1" t="str">
        <f>IF(A241="","",IF(VLOOKUP(B241,'DEQ TAC List'!$A$3:$F$609,4,FALSE)="HAP","Yes",""))</f>
        <v/>
      </c>
    </row>
    <row r="242" spans="1:6" x14ac:dyDescent="0.25">
      <c r="A242" s="1" t="str">
        <f>IF(A241="","",IF(A241+1&gt;'6. Pollutant Emissions - MB'!$J$1,"",A241+1))</f>
        <v/>
      </c>
      <c r="B242" s="1" t="str">
        <f>IF(A242="","",INDEX('6. Pollutant Emissions - MB'!$I$9:$I$284,MATCH(A242,'6. Pollutant Emissions - MB'!$J$9:$J$284,0),1))</f>
        <v/>
      </c>
      <c r="C242" t="str">
        <f>IF(A242="","",VLOOKUP(B242,'DEQ TAC List'!$A$3:$C$609,2,FALSE))</f>
        <v/>
      </c>
      <c r="D242" t="str">
        <f>IF(A242="","",VLOOKUP(B242,'DEQ TAC List'!$A$3:$C$609,3,FALSE))</f>
        <v/>
      </c>
      <c r="E242" t="str">
        <f>IF(A242="","",SUMIF('6. Pollutant Emissions - MB'!$I$9:$I$284,'7. MB Summary'!B242,'6. Pollutant Emissions - MB'!$H$9:$H$284))</f>
        <v/>
      </c>
      <c r="F242" s="1" t="str">
        <f>IF(A242="","",IF(VLOOKUP(B242,'DEQ TAC List'!$A$3:$F$609,4,FALSE)="HAP","Yes",""))</f>
        <v/>
      </c>
    </row>
    <row r="243" spans="1:6" x14ac:dyDescent="0.25">
      <c r="A243" s="1" t="str">
        <f>IF(A242="","",IF(A242+1&gt;'6. Pollutant Emissions - MB'!$J$1,"",A242+1))</f>
        <v/>
      </c>
      <c r="B243" s="1" t="str">
        <f>IF(A243="","",INDEX('6. Pollutant Emissions - MB'!$I$9:$I$284,MATCH(A243,'6. Pollutant Emissions - MB'!$J$9:$J$284,0),1))</f>
        <v/>
      </c>
      <c r="C243" t="str">
        <f>IF(A243="","",VLOOKUP(B243,'DEQ TAC List'!$A$3:$C$609,2,FALSE))</f>
        <v/>
      </c>
      <c r="D243" t="str">
        <f>IF(A243="","",VLOOKUP(B243,'DEQ TAC List'!$A$3:$C$609,3,FALSE))</f>
        <v/>
      </c>
      <c r="E243" t="str">
        <f>IF(A243="","",SUMIF('6. Pollutant Emissions - MB'!$I$9:$I$284,'7. MB Summary'!B243,'6. Pollutant Emissions - MB'!$H$9:$H$284))</f>
        <v/>
      </c>
      <c r="F243" s="1" t="str">
        <f>IF(A243="","",IF(VLOOKUP(B243,'DEQ TAC List'!$A$3:$F$609,4,FALSE)="HAP","Yes",""))</f>
        <v/>
      </c>
    </row>
    <row r="244" spans="1:6" x14ac:dyDescent="0.25">
      <c r="A244" s="1" t="str">
        <f>IF(A243="","",IF(A243+1&gt;'6. Pollutant Emissions - MB'!$J$1,"",A243+1))</f>
        <v/>
      </c>
      <c r="B244" s="1" t="str">
        <f>IF(A244="","",INDEX('6. Pollutant Emissions - MB'!$I$9:$I$284,MATCH(A244,'6. Pollutant Emissions - MB'!$J$9:$J$284,0),1))</f>
        <v/>
      </c>
      <c r="C244" t="str">
        <f>IF(A244="","",VLOOKUP(B244,'DEQ TAC List'!$A$3:$C$609,2,FALSE))</f>
        <v/>
      </c>
      <c r="D244" t="str">
        <f>IF(A244="","",VLOOKUP(B244,'DEQ TAC List'!$A$3:$C$609,3,FALSE))</f>
        <v/>
      </c>
      <c r="E244" t="str">
        <f>IF(A244="","",SUMIF('6. Pollutant Emissions - MB'!$I$9:$I$284,'7. MB Summary'!B244,'6. Pollutant Emissions - MB'!$H$9:$H$284))</f>
        <v/>
      </c>
      <c r="F244" s="1" t="str">
        <f>IF(A244="","",IF(VLOOKUP(B244,'DEQ TAC List'!$A$3:$F$609,4,FALSE)="HAP","Yes",""))</f>
        <v/>
      </c>
    </row>
    <row r="245" spans="1:6" x14ac:dyDescent="0.25">
      <c r="A245" s="1" t="str">
        <f>IF(A244="","",IF(A244+1&gt;'6. Pollutant Emissions - MB'!$J$1,"",A244+1))</f>
        <v/>
      </c>
      <c r="B245" s="1" t="str">
        <f>IF(A245="","",INDEX('6. Pollutant Emissions - MB'!$I$9:$I$284,MATCH(A245,'6. Pollutant Emissions - MB'!$J$9:$J$284,0),1))</f>
        <v/>
      </c>
      <c r="C245" t="str">
        <f>IF(A245="","",VLOOKUP(B245,'DEQ TAC List'!$A$3:$C$609,2,FALSE))</f>
        <v/>
      </c>
      <c r="D245" t="str">
        <f>IF(A245="","",VLOOKUP(B245,'DEQ TAC List'!$A$3:$C$609,3,FALSE))</f>
        <v/>
      </c>
      <c r="E245" t="str">
        <f>IF(A245="","",SUMIF('6. Pollutant Emissions - MB'!$I$9:$I$284,'7. MB Summary'!B245,'6. Pollutant Emissions - MB'!$H$9:$H$284))</f>
        <v/>
      </c>
      <c r="F245" s="1" t="str">
        <f>IF(A245="","",IF(VLOOKUP(B245,'DEQ TAC List'!$A$3:$F$609,4,FALSE)="HAP","Yes",""))</f>
        <v/>
      </c>
    </row>
    <row r="246" spans="1:6" x14ac:dyDescent="0.25">
      <c r="A246" s="1" t="str">
        <f>IF(A245="","",IF(A245+1&gt;'6. Pollutant Emissions - MB'!$J$1,"",A245+1))</f>
        <v/>
      </c>
      <c r="B246" s="1" t="str">
        <f>IF(A246="","",INDEX('6. Pollutant Emissions - MB'!$I$9:$I$284,MATCH(A246,'6. Pollutant Emissions - MB'!$J$9:$J$284,0),1))</f>
        <v/>
      </c>
      <c r="C246" t="str">
        <f>IF(A246="","",VLOOKUP(B246,'DEQ TAC List'!$A$3:$C$609,2,FALSE))</f>
        <v/>
      </c>
      <c r="D246" t="str">
        <f>IF(A246="","",VLOOKUP(B246,'DEQ TAC List'!$A$3:$C$609,3,FALSE))</f>
        <v/>
      </c>
      <c r="E246" t="str">
        <f>IF(A246="","",SUMIF('6. Pollutant Emissions - MB'!$I$9:$I$284,'7. MB Summary'!B246,'6. Pollutant Emissions - MB'!$H$9:$H$284))</f>
        <v/>
      </c>
      <c r="F246" s="1" t="str">
        <f>IF(A246="","",IF(VLOOKUP(B246,'DEQ TAC List'!$A$3:$F$609,4,FALSE)="HAP","Yes",""))</f>
        <v/>
      </c>
    </row>
    <row r="247" spans="1:6" x14ac:dyDescent="0.25">
      <c r="A247" s="1" t="str">
        <f>IF(A246="","",IF(A246+1&gt;'6. Pollutant Emissions - MB'!$J$1,"",A246+1))</f>
        <v/>
      </c>
      <c r="B247" s="1" t="str">
        <f>IF(A247="","",INDEX('6. Pollutant Emissions - MB'!$I$9:$I$284,MATCH(A247,'6. Pollutant Emissions - MB'!$J$9:$J$284,0),1))</f>
        <v/>
      </c>
      <c r="C247" t="str">
        <f>IF(A247="","",VLOOKUP(B247,'DEQ TAC List'!$A$3:$C$609,2,FALSE))</f>
        <v/>
      </c>
      <c r="D247" t="str">
        <f>IF(A247="","",VLOOKUP(B247,'DEQ TAC List'!$A$3:$C$609,3,FALSE))</f>
        <v/>
      </c>
      <c r="E247" t="str">
        <f>IF(A247="","",SUMIF('6. Pollutant Emissions - MB'!$I$9:$I$284,'7. MB Summary'!B247,'6. Pollutant Emissions - MB'!$H$9:$H$284))</f>
        <v/>
      </c>
      <c r="F247" s="1" t="str">
        <f>IF(A247="","",IF(VLOOKUP(B247,'DEQ TAC List'!$A$3:$F$609,4,FALSE)="HAP","Yes",""))</f>
        <v/>
      </c>
    </row>
    <row r="248" spans="1:6" x14ac:dyDescent="0.25">
      <c r="A248" s="1" t="str">
        <f>IF(A247="","",IF(A247+1&gt;'6. Pollutant Emissions - MB'!$J$1,"",A247+1))</f>
        <v/>
      </c>
      <c r="B248" s="1" t="str">
        <f>IF(A248="","",INDEX('6. Pollutant Emissions - MB'!$I$9:$I$284,MATCH(A248,'6. Pollutant Emissions - MB'!$J$9:$J$284,0),1))</f>
        <v/>
      </c>
      <c r="C248" t="str">
        <f>IF(A248="","",VLOOKUP(B248,'DEQ TAC List'!$A$3:$C$609,2,FALSE))</f>
        <v/>
      </c>
      <c r="D248" t="str">
        <f>IF(A248="","",VLOOKUP(B248,'DEQ TAC List'!$A$3:$C$609,3,FALSE))</f>
        <v/>
      </c>
      <c r="E248" t="str">
        <f>IF(A248="","",SUMIF('6. Pollutant Emissions - MB'!$I$9:$I$284,'7. MB Summary'!B248,'6. Pollutant Emissions - MB'!$H$9:$H$284))</f>
        <v/>
      </c>
      <c r="F248" s="1" t="str">
        <f>IF(A248="","",IF(VLOOKUP(B248,'DEQ TAC List'!$A$3:$F$609,4,FALSE)="HAP","Yes",""))</f>
        <v/>
      </c>
    </row>
    <row r="249" spans="1:6" x14ac:dyDescent="0.25">
      <c r="A249" s="1" t="str">
        <f>IF(A248="","",IF(A248+1&gt;'6. Pollutant Emissions - MB'!$J$1,"",A248+1))</f>
        <v/>
      </c>
      <c r="B249" s="1" t="str">
        <f>IF(A249="","",INDEX('6. Pollutant Emissions - MB'!$I$9:$I$284,MATCH(A249,'6. Pollutant Emissions - MB'!$J$9:$J$284,0),1))</f>
        <v/>
      </c>
      <c r="C249" t="str">
        <f>IF(A249="","",VLOOKUP(B249,'DEQ TAC List'!$A$3:$C$609,2,FALSE))</f>
        <v/>
      </c>
      <c r="D249" t="str">
        <f>IF(A249="","",VLOOKUP(B249,'DEQ TAC List'!$A$3:$C$609,3,FALSE))</f>
        <v/>
      </c>
      <c r="E249" t="str">
        <f>IF(A249="","",SUMIF('6. Pollutant Emissions - MB'!$I$9:$I$284,'7. MB Summary'!B249,'6. Pollutant Emissions - MB'!$H$9:$H$284))</f>
        <v/>
      </c>
      <c r="F249" s="1" t="str">
        <f>IF(A249="","",IF(VLOOKUP(B249,'DEQ TAC List'!$A$3:$F$609,4,FALSE)="HAP","Yes",""))</f>
        <v/>
      </c>
    </row>
    <row r="250" spans="1:6" x14ac:dyDescent="0.25">
      <c r="A250" s="1" t="str">
        <f>IF(A249="","",IF(A249+1&gt;'6. Pollutant Emissions - MB'!$J$1,"",A249+1))</f>
        <v/>
      </c>
      <c r="B250" s="1" t="str">
        <f>IF(A250="","",INDEX('6. Pollutant Emissions - MB'!$I$9:$I$284,MATCH(A250,'6. Pollutant Emissions - MB'!$J$9:$J$284,0),1))</f>
        <v/>
      </c>
      <c r="C250" t="str">
        <f>IF(A250="","",VLOOKUP(B250,'DEQ TAC List'!$A$3:$C$609,2,FALSE))</f>
        <v/>
      </c>
      <c r="D250" t="str">
        <f>IF(A250="","",VLOOKUP(B250,'DEQ TAC List'!$A$3:$C$609,3,FALSE))</f>
        <v/>
      </c>
      <c r="E250" t="str">
        <f>IF(A250="","",SUMIF('6. Pollutant Emissions - MB'!$I$9:$I$284,'7. MB Summary'!B250,'6. Pollutant Emissions - MB'!$H$9:$H$284))</f>
        <v/>
      </c>
      <c r="F250" s="1" t="str">
        <f>IF(A250="","",IF(VLOOKUP(B250,'DEQ TAC List'!$A$3:$F$609,4,FALSE)="HAP","Yes",""))</f>
        <v/>
      </c>
    </row>
    <row r="251" spans="1:6" x14ac:dyDescent="0.25">
      <c r="A251" s="1" t="str">
        <f>IF(A250="","",IF(A250+1&gt;'6. Pollutant Emissions - MB'!$J$1,"",A250+1))</f>
        <v/>
      </c>
      <c r="B251" s="1" t="str">
        <f>IF(A251="","",INDEX('6. Pollutant Emissions - MB'!$I$9:$I$284,MATCH(A251,'6. Pollutant Emissions - MB'!$J$9:$J$284,0),1))</f>
        <v/>
      </c>
      <c r="C251" t="str">
        <f>IF(A251="","",VLOOKUP(B251,'DEQ TAC List'!$A$3:$C$609,2,FALSE))</f>
        <v/>
      </c>
      <c r="D251" t="str">
        <f>IF(A251="","",VLOOKUP(B251,'DEQ TAC List'!$A$3:$C$609,3,FALSE))</f>
        <v/>
      </c>
      <c r="E251" t="str">
        <f>IF(A251="","",SUMIF('6. Pollutant Emissions - MB'!$I$9:$I$284,'7. MB Summary'!B251,'6. Pollutant Emissions - MB'!$H$9:$H$284))</f>
        <v/>
      </c>
      <c r="F251" s="1" t="str">
        <f>IF(A251="","",IF(VLOOKUP(B251,'DEQ TAC List'!$A$3:$F$609,4,FALSE)="HAP","Yes",""))</f>
        <v/>
      </c>
    </row>
    <row r="252" spans="1:6" x14ac:dyDescent="0.25">
      <c r="A252" s="1" t="str">
        <f>IF(A251="","",IF(A251+1&gt;'6. Pollutant Emissions - MB'!$J$1,"",A251+1))</f>
        <v/>
      </c>
      <c r="B252" s="1" t="str">
        <f>IF(A252="","",INDEX('6. Pollutant Emissions - MB'!$I$9:$I$284,MATCH(A252,'6. Pollutant Emissions - MB'!$J$9:$J$284,0),1))</f>
        <v/>
      </c>
      <c r="C252" t="str">
        <f>IF(A252="","",VLOOKUP(B252,'DEQ TAC List'!$A$3:$C$609,2,FALSE))</f>
        <v/>
      </c>
      <c r="D252" t="str">
        <f>IF(A252="","",VLOOKUP(B252,'DEQ TAC List'!$A$3:$C$609,3,FALSE))</f>
        <v/>
      </c>
      <c r="E252" t="str">
        <f>IF(A252="","",SUMIF('6. Pollutant Emissions - MB'!$I$9:$I$284,'7. MB Summary'!B252,'6. Pollutant Emissions - MB'!$H$9:$H$284))</f>
        <v/>
      </c>
      <c r="F252" s="1" t="str">
        <f>IF(A252="","",IF(VLOOKUP(B252,'DEQ TAC List'!$A$3:$F$609,4,FALSE)="HAP","Yes",""))</f>
        <v/>
      </c>
    </row>
    <row r="253" spans="1:6" x14ac:dyDescent="0.25">
      <c r="A253" s="1" t="str">
        <f>IF(A252="","",IF(A252+1&gt;'6. Pollutant Emissions - MB'!$J$1,"",A252+1))</f>
        <v/>
      </c>
      <c r="B253" s="1" t="str">
        <f>IF(A253="","",INDEX('6. Pollutant Emissions - MB'!$I$9:$I$284,MATCH(A253,'6. Pollutant Emissions - MB'!$J$9:$J$284,0),1))</f>
        <v/>
      </c>
      <c r="C253" t="str">
        <f>IF(A253="","",VLOOKUP(B253,'DEQ TAC List'!$A$3:$C$609,2,FALSE))</f>
        <v/>
      </c>
      <c r="D253" t="str">
        <f>IF(A253="","",VLOOKUP(B253,'DEQ TAC List'!$A$3:$C$609,3,FALSE))</f>
        <v/>
      </c>
      <c r="E253" t="str">
        <f>IF(A253="","",SUMIF('6. Pollutant Emissions - MB'!$I$9:$I$284,'7. MB Summary'!B253,'6. Pollutant Emissions - MB'!$H$9:$H$284))</f>
        <v/>
      </c>
      <c r="F253" s="1" t="str">
        <f>IF(A253="","",IF(VLOOKUP(B253,'DEQ TAC List'!$A$3:$F$609,4,FALSE)="HAP","Yes",""))</f>
        <v/>
      </c>
    </row>
    <row r="254" spans="1:6" x14ac:dyDescent="0.25">
      <c r="A254" s="1" t="str">
        <f>IF(A253="","",IF(A253+1&gt;'6. Pollutant Emissions - MB'!$J$1,"",A253+1))</f>
        <v/>
      </c>
      <c r="B254" s="1" t="str">
        <f>IF(A254="","",INDEX('6. Pollutant Emissions - MB'!$I$9:$I$284,MATCH(A254,'6. Pollutant Emissions - MB'!$J$9:$J$284,0),1))</f>
        <v/>
      </c>
      <c r="C254" t="str">
        <f>IF(A254="","",VLOOKUP(B254,'DEQ TAC List'!$A$3:$C$609,2,FALSE))</f>
        <v/>
      </c>
      <c r="D254" t="str">
        <f>IF(A254="","",VLOOKUP(B254,'DEQ TAC List'!$A$3:$C$609,3,FALSE))</f>
        <v/>
      </c>
      <c r="E254" t="str">
        <f>IF(A254="","",SUMIF('6. Pollutant Emissions - MB'!$I$9:$I$284,'7. MB Summary'!B254,'6. Pollutant Emissions - MB'!$H$9:$H$284))</f>
        <v/>
      </c>
      <c r="F254" s="1" t="str">
        <f>IF(A254="","",IF(VLOOKUP(B254,'DEQ TAC List'!$A$3:$F$609,4,FALSE)="HAP","Yes",""))</f>
        <v/>
      </c>
    </row>
    <row r="255" spans="1:6" x14ac:dyDescent="0.25">
      <c r="A255" s="1" t="str">
        <f>IF(A254="","",IF(A254+1&gt;'6. Pollutant Emissions - MB'!$J$1,"",A254+1))</f>
        <v/>
      </c>
      <c r="B255" s="1" t="str">
        <f>IF(A255="","",INDEX('6. Pollutant Emissions - MB'!$I$9:$I$284,MATCH(A255,'6. Pollutant Emissions - MB'!$J$9:$J$284,0),1))</f>
        <v/>
      </c>
      <c r="C255" t="str">
        <f>IF(A255="","",VLOOKUP(B255,'DEQ TAC List'!$A$3:$C$609,2,FALSE))</f>
        <v/>
      </c>
      <c r="D255" t="str">
        <f>IF(A255="","",VLOOKUP(B255,'DEQ TAC List'!$A$3:$C$609,3,FALSE))</f>
        <v/>
      </c>
      <c r="E255" t="str">
        <f>IF(A255="","",SUMIF('6. Pollutant Emissions - MB'!$I$9:$I$284,'7. MB Summary'!B255,'6. Pollutant Emissions - MB'!$H$9:$H$284))</f>
        <v/>
      </c>
      <c r="F255" s="1" t="str">
        <f>IF(A255="","",IF(VLOOKUP(B255,'DEQ TAC List'!$A$3:$F$609,4,FALSE)="HAP","Yes",""))</f>
        <v/>
      </c>
    </row>
    <row r="256" spans="1:6" x14ac:dyDescent="0.25">
      <c r="A256" s="1" t="str">
        <f>IF(A255="","",IF(A255+1&gt;'6. Pollutant Emissions - MB'!$J$1,"",A255+1))</f>
        <v/>
      </c>
      <c r="B256" s="1" t="str">
        <f>IF(A256="","",INDEX('6. Pollutant Emissions - MB'!$I$9:$I$284,MATCH(A256,'6. Pollutant Emissions - MB'!$J$9:$J$284,0),1))</f>
        <v/>
      </c>
      <c r="C256" t="str">
        <f>IF(A256="","",VLOOKUP(B256,'DEQ TAC List'!$A$3:$C$609,2,FALSE))</f>
        <v/>
      </c>
      <c r="D256" t="str">
        <f>IF(A256="","",VLOOKUP(B256,'DEQ TAC List'!$A$3:$C$609,3,FALSE))</f>
        <v/>
      </c>
      <c r="E256" t="str">
        <f>IF(A256="","",SUMIF('6. Pollutant Emissions - MB'!$I$9:$I$284,'7. MB Summary'!B256,'6. Pollutant Emissions - MB'!$H$9:$H$284))</f>
        <v/>
      </c>
      <c r="F256" s="1" t="str">
        <f>IF(A256="","",IF(VLOOKUP(B256,'DEQ TAC List'!$A$3:$F$609,4,FALSE)="HAP","Yes",""))</f>
        <v/>
      </c>
    </row>
    <row r="257" spans="1:6" x14ac:dyDescent="0.25">
      <c r="A257" s="1" t="str">
        <f>IF(A256="","",IF(A256+1&gt;'6. Pollutant Emissions - MB'!$J$1,"",A256+1))</f>
        <v/>
      </c>
      <c r="B257" s="1" t="str">
        <f>IF(A257="","",INDEX('6. Pollutant Emissions - MB'!$I$9:$I$284,MATCH(A257,'6. Pollutant Emissions - MB'!$J$9:$J$284,0),1))</f>
        <v/>
      </c>
      <c r="C257" t="str">
        <f>IF(A257="","",VLOOKUP(B257,'DEQ TAC List'!$A$3:$C$609,2,FALSE))</f>
        <v/>
      </c>
      <c r="D257" t="str">
        <f>IF(A257="","",VLOOKUP(B257,'DEQ TAC List'!$A$3:$C$609,3,FALSE))</f>
        <v/>
      </c>
      <c r="E257" t="str">
        <f>IF(A257="","",SUMIF('6. Pollutant Emissions - MB'!$I$9:$I$284,'7. MB Summary'!B257,'6. Pollutant Emissions - MB'!$H$9:$H$284))</f>
        <v/>
      </c>
      <c r="F257" s="1" t="str">
        <f>IF(A257="","",IF(VLOOKUP(B257,'DEQ TAC List'!$A$3:$F$609,4,FALSE)="HAP","Yes",""))</f>
        <v/>
      </c>
    </row>
    <row r="258" spans="1:6" x14ac:dyDescent="0.25">
      <c r="A258" s="1" t="str">
        <f>IF(A257="","",IF(A257+1&gt;'6. Pollutant Emissions - MB'!$J$1,"",A257+1))</f>
        <v/>
      </c>
      <c r="B258" s="1" t="str">
        <f>IF(A258="","",INDEX('6. Pollutant Emissions - MB'!$I$9:$I$284,MATCH(A258,'6. Pollutant Emissions - MB'!$J$9:$J$284,0),1))</f>
        <v/>
      </c>
      <c r="C258" t="str">
        <f>IF(A258="","",VLOOKUP(B258,'DEQ TAC List'!$A$3:$C$609,2,FALSE))</f>
        <v/>
      </c>
      <c r="D258" t="str">
        <f>IF(A258="","",VLOOKUP(B258,'DEQ TAC List'!$A$3:$C$609,3,FALSE))</f>
        <v/>
      </c>
      <c r="E258" t="str">
        <f>IF(A258="","",SUMIF('6. Pollutant Emissions - MB'!$I$9:$I$284,'7. MB Summary'!B258,'6. Pollutant Emissions - MB'!$H$9:$H$284))</f>
        <v/>
      </c>
      <c r="F258" s="1" t="str">
        <f>IF(A258="","",IF(VLOOKUP(B258,'DEQ TAC List'!$A$3:$F$609,4,FALSE)="HAP","Yes",""))</f>
        <v/>
      </c>
    </row>
    <row r="259" spans="1:6" x14ac:dyDescent="0.25">
      <c r="A259" s="1" t="str">
        <f>IF(A258="","",IF(A258+1&gt;'6. Pollutant Emissions - MB'!$J$1,"",A258+1))</f>
        <v/>
      </c>
      <c r="B259" s="1" t="str">
        <f>IF(A259="","",INDEX('6. Pollutant Emissions - MB'!$I$9:$I$284,MATCH(A259,'6. Pollutant Emissions - MB'!$J$9:$J$284,0),1))</f>
        <v/>
      </c>
      <c r="C259" t="str">
        <f>IF(A259="","",VLOOKUP(B259,'DEQ TAC List'!$A$3:$C$609,2,FALSE))</f>
        <v/>
      </c>
      <c r="D259" t="str">
        <f>IF(A259="","",VLOOKUP(B259,'DEQ TAC List'!$A$3:$C$609,3,FALSE))</f>
        <v/>
      </c>
      <c r="E259" t="str">
        <f>IF(A259="","",SUMIF('6. Pollutant Emissions - MB'!$I$9:$I$284,'7. MB Summary'!B259,'6. Pollutant Emissions - MB'!$H$9:$H$284))</f>
        <v/>
      </c>
      <c r="F259" s="1" t="str">
        <f>IF(A259="","",IF(VLOOKUP(B259,'DEQ TAC List'!$A$3:$F$609,4,FALSE)="HAP","Yes",""))</f>
        <v/>
      </c>
    </row>
    <row r="260" spans="1:6" x14ac:dyDescent="0.25">
      <c r="A260" s="1" t="str">
        <f>IF(A259="","",IF(A259+1&gt;'6. Pollutant Emissions - MB'!$J$1,"",A259+1))</f>
        <v/>
      </c>
      <c r="B260" s="1" t="str">
        <f>IF(A260="","",INDEX('6. Pollutant Emissions - MB'!$I$9:$I$284,MATCH(A260,'6. Pollutant Emissions - MB'!$J$9:$J$284,0),1))</f>
        <v/>
      </c>
      <c r="C260" t="str">
        <f>IF(A260="","",VLOOKUP(B260,'DEQ TAC List'!$A$3:$C$609,2,FALSE))</f>
        <v/>
      </c>
      <c r="D260" t="str">
        <f>IF(A260="","",VLOOKUP(B260,'DEQ TAC List'!$A$3:$C$609,3,FALSE))</f>
        <v/>
      </c>
      <c r="E260" t="str">
        <f>IF(A260="","",SUMIF('6. Pollutant Emissions - MB'!$I$9:$I$284,'7. MB Summary'!B260,'6. Pollutant Emissions - MB'!$H$9:$H$284))</f>
        <v/>
      </c>
      <c r="F260" s="1" t="str">
        <f>IF(A260="","",IF(VLOOKUP(B260,'DEQ TAC List'!$A$3:$F$609,4,FALSE)="HAP","Yes",""))</f>
        <v/>
      </c>
    </row>
    <row r="261" spans="1:6" x14ac:dyDescent="0.25">
      <c r="A261" s="1" t="str">
        <f>IF(A260="","",IF(A260+1&gt;'6. Pollutant Emissions - MB'!$J$1,"",A260+1))</f>
        <v/>
      </c>
      <c r="B261" s="1" t="str">
        <f>IF(A261="","",INDEX('6. Pollutant Emissions - MB'!$I$9:$I$284,MATCH(A261,'6. Pollutant Emissions - MB'!$J$9:$J$284,0),1))</f>
        <v/>
      </c>
      <c r="C261" t="str">
        <f>IF(A261="","",VLOOKUP(B261,'DEQ TAC List'!$A$3:$C$609,2,FALSE))</f>
        <v/>
      </c>
      <c r="D261" t="str">
        <f>IF(A261="","",VLOOKUP(B261,'DEQ TAC List'!$A$3:$C$609,3,FALSE))</f>
        <v/>
      </c>
      <c r="E261" t="str">
        <f>IF(A261="","",SUMIF('6. Pollutant Emissions - MB'!$I$9:$I$284,'7. MB Summary'!B261,'6. Pollutant Emissions - MB'!$H$9:$H$284))</f>
        <v/>
      </c>
      <c r="F261" s="1" t="str">
        <f>IF(A261="","",IF(VLOOKUP(B261,'DEQ TAC List'!$A$3:$F$609,4,FALSE)="HAP","Yes",""))</f>
        <v/>
      </c>
    </row>
    <row r="262" spans="1:6" x14ac:dyDescent="0.25">
      <c r="A262" s="1" t="str">
        <f>IF(A261="","",IF(A261+1&gt;'6. Pollutant Emissions - MB'!$J$1,"",A261+1))</f>
        <v/>
      </c>
      <c r="B262" s="1" t="str">
        <f>IF(A262="","",INDEX('6. Pollutant Emissions - MB'!$I$9:$I$284,MATCH(A262,'6. Pollutant Emissions - MB'!$J$9:$J$284,0),1))</f>
        <v/>
      </c>
      <c r="C262" t="str">
        <f>IF(A262="","",VLOOKUP(B262,'DEQ TAC List'!$A$3:$C$609,2,FALSE))</f>
        <v/>
      </c>
      <c r="D262" t="str">
        <f>IF(A262="","",VLOOKUP(B262,'DEQ TAC List'!$A$3:$C$609,3,FALSE))</f>
        <v/>
      </c>
      <c r="E262" t="str">
        <f>IF(A262="","",SUMIF('6. Pollutant Emissions - MB'!$I$9:$I$284,'7. MB Summary'!B262,'6. Pollutant Emissions - MB'!$H$9:$H$284))</f>
        <v/>
      </c>
      <c r="F262" s="1" t="str">
        <f>IF(A262="","",IF(VLOOKUP(B262,'DEQ TAC List'!$A$3:$F$609,4,FALSE)="HAP","Yes",""))</f>
        <v/>
      </c>
    </row>
    <row r="263" spans="1:6" x14ac:dyDescent="0.25">
      <c r="A263" s="1" t="str">
        <f>IF(A262="","",IF(A262+1&gt;'6. Pollutant Emissions - MB'!$J$1,"",A262+1))</f>
        <v/>
      </c>
      <c r="B263" s="1" t="str">
        <f>IF(A263="","",INDEX('6. Pollutant Emissions - MB'!$I$9:$I$284,MATCH(A263,'6. Pollutant Emissions - MB'!$J$9:$J$284,0),1))</f>
        <v/>
      </c>
      <c r="C263" t="str">
        <f>IF(A263="","",VLOOKUP(B263,'DEQ TAC List'!$A$3:$C$609,2,FALSE))</f>
        <v/>
      </c>
      <c r="D263" t="str">
        <f>IF(A263="","",VLOOKUP(B263,'DEQ TAC List'!$A$3:$C$609,3,FALSE))</f>
        <v/>
      </c>
      <c r="E263" t="str">
        <f>IF(A263="","",SUMIF('6. Pollutant Emissions - MB'!$I$9:$I$284,'7. MB Summary'!B263,'6. Pollutant Emissions - MB'!$H$9:$H$284))</f>
        <v/>
      </c>
      <c r="F263" s="1" t="str">
        <f>IF(A263="","",IF(VLOOKUP(B263,'DEQ TAC List'!$A$3:$F$609,4,FALSE)="HAP","Yes",""))</f>
        <v/>
      </c>
    </row>
    <row r="264" spans="1:6" x14ac:dyDescent="0.25">
      <c r="A264" s="1" t="str">
        <f>IF(A263="","",IF(A263+1&gt;'6. Pollutant Emissions - MB'!$J$1,"",A263+1))</f>
        <v/>
      </c>
      <c r="B264" s="1" t="str">
        <f>IF(A264="","",INDEX('6. Pollutant Emissions - MB'!$I$9:$I$284,MATCH(A264,'6. Pollutant Emissions - MB'!$J$9:$J$284,0),1))</f>
        <v/>
      </c>
      <c r="C264" t="str">
        <f>IF(A264="","",VLOOKUP(B264,'DEQ TAC List'!$A$3:$C$609,2,FALSE))</f>
        <v/>
      </c>
      <c r="D264" t="str">
        <f>IF(A264="","",VLOOKUP(B264,'DEQ TAC List'!$A$3:$C$609,3,FALSE))</f>
        <v/>
      </c>
      <c r="E264" t="str">
        <f>IF(A264="","",SUMIF('6. Pollutant Emissions - MB'!$I$9:$I$284,'7. MB Summary'!B264,'6. Pollutant Emissions - MB'!$H$9:$H$284))</f>
        <v/>
      </c>
      <c r="F264" s="1" t="str">
        <f>IF(A264="","",IF(VLOOKUP(B264,'DEQ TAC List'!$A$3:$F$609,4,FALSE)="HAP","Yes",""))</f>
        <v/>
      </c>
    </row>
    <row r="265" spans="1:6" x14ac:dyDescent="0.25">
      <c r="A265" s="1" t="str">
        <f>IF(A264="","",IF(A264+1&gt;'6. Pollutant Emissions - MB'!$J$1,"",A264+1))</f>
        <v/>
      </c>
      <c r="B265" s="1" t="str">
        <f>IF(A265="","",INDEX('6. Pollutant Emissions - MB'!$I$9:$I$284,MATCH(A265,'6. Pollutant Emissions - MB'!$J$9:$J$284,0),1))</f>
        <v/>
      </c>
      <c r="C265" t="str">
        <f>IF(A265="","",VLOOKUP(B265,'DEQ TAC List'!$A$3:$C$609,2,FALSE))</f>
        <v/>
      </c>
      <c r="D265" t="str">
        <f>IF(A265="","",VLOOKUP(B265,'DEQ TAC List'!$A$3:$C$609,3,FALSE))</f>
        <v/>
      </c>
      <c r="E265" t="str">
        <f>IF(A265="","",SUMIF('6. Pollutant Emissions - MB'!$I$9:$I$284,'7. MB Summary'!B265,'6. Pollutant Emissions - MB'!$H$9:$H$284))</f>
        <v/>
      </c>
      <c r="F265" s="1" t="str">
        <f>IF(A265="","",IF(VLOOKUP(B265,'DEQ TAC List'!$A$3:$F$609,4,FALSE)="HAP","Yes",""))</f>
        <v/>
      </c>
    </row>
    <row r="266" spans="1:6" x14ac:dyDescent="0.25">
      <c r="A266" s="1" t="str">
        <f>IF(A265="","",IF(A265+1&gt;'6. Pollutant Emissions - MB'!$J$1,"",A265+1))</f>
        <v/>
      </c>
      <c r="B266" s="1" t="str">
        <f>IF(A266="","",INDEX('6. Pollutant Emissions - MB'!$I$9:$I$284,MATCH(A266,'6. Pollutant Emissions - MB'!$J$9:$J$284,0),1))</f>
        <v/>
      </c>
      <c r="C266" t="str">
        <f>IF(A266="","",VLOOKUP(B266,'DEQ TAC List'!$A$3:$C$609,2,FALSE))</f>
        <v/>
      </c>
      <c r="D266" t="str">
        <f>IF(A266="","",VLOOKUP(B266,'DEQ TAC List'!$A$3:$C$609,3,FALSE))</f>
        <v/>
      </c>
      <c r="E266" t="str">
        <f>IF(A266="","",SUMIF('6. Pollutant Emissions - MB'!$I$9:$I$284,'7. MB Summary'!B266,'6. Pollutant Emissions - MB'!$H$9:$H$284))</f>
        <v/>
      </c>
      <c r="F266" s="1" t="str">
        <f>IF(A266="","",IF(VLOOKUP(B266,'DEQ TAC List'!$A$3:$F$609,4,FALSE)="HAP","Yes",""))</f>
        <v/>
      </c>
    </row>
    <row r="267" spans="1:6" x14ac:dyDescent="0.25">
      <c r="A267" s="1" t="str">
        <f>IF(A266="","",IF(A266+1&gt;'6. Pollutant Emissions - MB'!$J$1,"",A266+1))</f>
        <v/>
      </c>
      <c r="B267" s="1" t="str">
        <f>IF(A267="","",INDEX('6. Pollutant Emissions - MB'!$I$9:$I$284,MATCH(A267,'6. Pollutant Emissions - MB'!$J$9:$J$284,0),1))</f>
        <v/>
      </c>
      <c r="C267" t="str">
        <f>IF(A267="","",VLOOKUP(B267,'DEQ TAC List'!$A$3:$C$609,2,FALSE))</f>
        <v/>
      </c>
      <c r="D267" t="str">
        <f>IF(A267="","",VLOOKUP(B267,'DEQ TAC List'!$A$3:$C$609,3,FALSE))</f>
        <v/>
      </c>
      <c r="E267" t="str">
        <f>IF(A267="","",SUMIF('6. Pollutant Emissions - MB'!$I$9:$I$284,'7. MB Summary'!B267,'6. Pollutant Emissions - MB'!$H$9:$H$284))</f>
        <v/>
      </c>
      <c r="F267" s="1" t="str">
        <f>IF(A267="","",IF(VLOOKUP(B267,'DEQ TAC List'!$A$3:$F$609,4,FALSE)="HAP","Yes",""))</f>
        <v/>
      </c>
    </row>
    <row r="268" spans="1:6" x14ac:dyDescent="0.25">
      <c r="A268" s="1" t="str">
        <f>IF(A267="","",IF(A267+1&gt;'6. Pollutant Emissions - MB'!$J$1,"",A267+1))</f>
        <v/>
      </c>
      <c r="B268" s="1" t="str">
        <f>IF(A268="","",INDEX('6. Pollutant Emissions - MB'!$I$9:$I$284,MATCH(A268,'6. Pollutant Emissions - MB'!$J$9:$J$284,0),1))</f>
        <v/>
      </c>
      <c r="C268" t="str">
        <f>IF(A268="","",VLOOKUP(B268,'DEQ TAC List'!$A$3:$C$609,2,FALSE))</f>
        <v/>
      </c>
      <c r="D268" t="str">
        <f>IF(A268="","",VLOOKUP(B268,'DEQ TAC List'!$A$3:$C$609,3,FALSE))</f>
        <v/>
      </c>
      <c r="E268" t="str">
        <f>IF(A268="","",SUMIF('6. Pollutant Emissions - MB'!$I$9:$I$284,'7. MB Summary'!B268,'6. Pollutant Emissions - MB'!$H$9:$H$284))</f>
        <v/>
      </c>
      <c r="F268" s="1" t="str">
        <f>IF(A268="","",IF(VLOOKUP(B268,'DEQ TAC List'!$A$3:$F$609,4,FALSE)="HAP","Yes",""))</f>
        <v/>
      </c>
    </row>
    <row r="269" spans="1:6" x14ac:dyDescent="0.25">
      <c r="A269" s="1" t="str">
        <f>IF(A268="","",IF(A268+1&gt;'6. Pollutant Emissions - MB'!$J$1,"",A268+1))</f>
        <v/>
      </c>
      <c r="B269" s="1" t="str">
        <f>IF(A269="","",INDEX('6. Pollutant Emissions - MB'!$I$9:$I$284,MATCH(A269,'6. Pollutant Emissions - MB'!$J$9:$J$284,0),1))</f>
        <v/>
      </c>
      <c r="C269" t="str">
        <f>IF(A269="","",VLOOKUP(B269,'DEQ TAC List'!$A$3:$C$609,2,FALSE))</f>
        <v/>
      </c>
      <c r="D269" t="str">
        <f>IF(A269="","",VLOOKUP(B269,'DEQ TAC List'!$A$3:$C$609,3,FALSE))</f>
        <v/>
      </c>
      <c r="E269" t="str">
        <f>IF(A269="","",SUMIF('6. Pollutant Emissions - MB'!$I$9:$I$284,'7. MB Summary'!B269,'6. Pollutant Emissions - MB'!$H$9:$H$284))</f>
        <v/>
      </c>
      <c r="F269" s="1" t="str">
        <f>IF(A269="","",IF(VLOOKUP(B269,'DEQ TAC List'!$A$3:$F$609,4,FALSE)="HAP","Yes",""))</f>
        <v/>
      </c>
    </row>
    <row r="270" spans="1:6" x14ac:dyDescent="0.25">
      <c r="A270" s="1" t="str">
        <f>IF(A269="","",IF(A269+1&gt;'6. Pollutant Emissions - MB'!$J$1,"",A269+1))</f>
        <v/>
      </c>
      <c r="B270" s="1" t="str">
        <f>IF(A270="","",INDEX('6. Pollutant Emissions - MB'!$I$9:$I$284,MATCH(A270,'6. Pollutant Emissions - MB'!$J$9:$J$284,0),1))</f>
        <v/>
      </c>
      <c r="C270" t="str">
        <f>IF(A270="","",VLOOKUP(B270,'DEQ TAC List'!$A$3:$C$609,2,FALSE))</f>
        <v/>
      </c>
      <c r="D270" t="str">
        <f>IF(A270="","",VLOOKUP(B270,'DEQ TAC List'!$A$3:$C$609,3,FALSE))</f>
        <v/>
      </c>
      <c r="E270" t="str">
        <f>IF(A270="","",SUMIF('6. Pollutant Emissions - MB'!$I$9:$I$284,'7. MB Summary'!B270,'6. Pollutant Emissions - MB'!$H$9:$H$284))</f>
        <v/>
      </c>
      <c r="F270" s="1" t="str">
        <f>IF(A270="","",IF(VLOOKUP(B270,'DEQ TAC List'!$A$3:$F$609,4,FALSE)="HAP","Yes",""))</f>
        <v/>
      </c>
    </row>
    <row r="271" spans="1:6" x14ac:dyDescent="0.25">
      <c r="A271" s="1" t="str">
        <f>IF(A270="","",IF(A270+1&gt;'6. Pollutant Emissions - MB'!$J$1,"",A270+1))</f>
        <v/>
      </c>
      <c r="B271" s="1" t="str">
        <f>IF(A271="","",INDEX('6. Pollutant Emissions - MB'!$I$9:$I$284,MATCH(A271,'6. Pollutant Emissions - MB'!$J$9:$J$284,0),1))</f>
        <v/>
      </c>
      <c r="C271" t="str">
        <f>IF(A271="","",VLOOKUP(B271,'DEQ TAC List'!$A$3:$C$609,2,FALSE))</f>
        <v/>
      </c>
      <c r="D271" t="str">
        <f>IF(A271="","",VLOOKUP(B271,'DEQ TAC List'!$A$3:$C$609,3,FALSE))</f>
        <v/>
      </c>
      <c r="E271" t="str">
        <f>IF(A271="","",SUMIF('6. Pollutant Emissions - MB'!$I$9:$I$284,'7. MB Summary'!B271,'6. Pollutant Emissions - MB'!$H$9:$H$284))</f>
        <v/>
      </c>
      <c r="F271" s="1" t="str">
        <f>IF(A271="","",IF(VLOOKUP(B271,'DEQ TAC List'!$A$3:$F$609,4,FALSE)="HAP","Yes",""))</f>
        <v/>
      </c>
    </row>
    <row r="272" spans="1:6" x14ac:dyDescent="0.25">
      <c r="A272" s="1" t="str">
        <f>IF(A271="","",IF(A271+1&gt;'6. Pollutant Emissions - MB'!$J$1,"",A271+1))</f>
        <v/>
      </c>
      <c r="B272" s="1" t="str">
        <f>IF(A272="","",INDEX('6. Pollutant Emissions - MB'!$I$9:$I$284,MATCH(A272,'6. Pollutant Emissions - MB'!$J$9:$J$284,0),1))</f>
        <v/>
      </c>
      <c r="C272" t="str">
        <f>IF(A272="","",VLOOKUP(B272,'DEQ TAC List'!$A$3:$C$609,2,FALSE))</f>
        <v/>
      </c>
      <c r="D272" t="str">
        <f>IF(A272="","",VLOOKUP(B272,'DEQ TAC List'!$A$3:$C$609,3,FALSE))</f>
        <v/>
      </c>
      <c r="E272" t="str">
        <f>IF(A272="","",SUMIF('6. Pollutant Emissions - MB'!$I$9:$I$284,'7. MB Summary'!B272,'6. Pollutant Emissions - MB'!$H$9:$H$284))</f>
        <v/>
      </c>
      <c r="F272" s="1" t="str">
        <f>IF(A272="","",IF(VLOOKUP(B272,'DEQ TAC List'!$A$3:$F$609,4,FALSE)="HAP","Yes",""))</f>
        <v/>
      </c>
    </row>
    <row r="273" spans="1:6" x14ac:dyDescent="0.25">
      <c r="A273" s="1" t="str">
        <f>IF(A272="","",IF(A272+1&gt;'6. Pollutant Emissions - MB'!$J$1,"",A272+1))</f>
        <v/>
      </c>
      <c r="B273" s="1" t="str">
        <f>IF(A273="","",INDEX('6. Pollutant Emissions - MB'!$I$9:$I$284,MATCH(A273,'6. Pollutant Emissions - MB'!$J$9:$J$284,0),1))</f>
        <v/>
      </c>
      <c r="C273" t="str">
        <f>IF(A273="","",VLOOKUP(B273,'DEQ TAC List'!$A$3:$C$609,2,FALSE))</f>
        <v/>
      </c>
      <c r="D273" t="str">
        <f>IF(A273="","",VLOOKUP(B273,'DEQ TAC List'!$A$3:$C$609,3,FALSE))</f>
        <v/>
      </c>
      <c r="E273" t="str">
        <f>IF(A273="","",SUMIF('6. Pollutant Emissions - MB'!$I$9:$I$284,'7. MB Summary'!B273,'6. Pollutant Emissions - MB'!$H$9:$H$284))</f>
        <v/>
      </c>
      <c r="F273" s="1" t="str">
        <f>IF(A273="","",IF(VLOOKUP(B273,'DEQ TAC List'!$A$3:$F$609,4,FALSE)="HAP","Yes",""))</f>
        <v/>
      </c>
    </row>
    <row r="274" spans="1:6" x14ac:dyDescent="0.25">
      <c r="A274" s="1" t="str">
        <f>IF(A273="","",IF(A273+1&gt;'6. Pollutant Emissions - MB'!$J$1,"",A273+1))</f>
        <v/>
      </c>
      <c r="B274" s="1" t="str">
        <f>IF(A274="","",INDEX('6. Pollutant Emissions - MB'!$I$9:$I$284,MATCH(A274,'6. Pollutant Emissions - MB'!$J$9:$J$284,0),1))</f>
        <v/>
      </c>
      <c r="C274" t="str">
        <f>IF(A274="","",VLOOKUP(B274,'DEQ TAC List'!$A$3:$C$609,2,FALSE))</f>
        <v/>
      </c>
      <c r="D274" t="str">
        <f>IF(A274="","",VLOOKUP(B274,'DEQ TAC List'!$A$3:$C$609,3,FALSE))</f>
        <v/>
      </c>
      <c r="E274" t="str">
        <f>IF(A274="","",SUMIF('6. Pollutant Emissions - MB'!$I$9:$I$284,'7. MB Summary'!B274,'6. Pollutant Emissions - MB'!$H$9:$H$284))</f>
        <v/>
      </c>
      <c r="F274" s="1" t="str">
        <f>IF(A274="","",IF(VLOOKUP(B274,'DEQ TAC List'!$A$3:$F$609,4,FALSE)="HAP","Yes",""))</f>
        <v/>
      </c>
    </row>
    <row r="275" spans="1:6" x14ac:dyDescent="0.25">
      <c r="A275" s="1" t="str">
        <f>IF(A274="","",IF(A274+1&gt;'6. Pollutant Emissions - MB'!$J$1,"",A274+1))</f>
        <v/>
      </c>
      <c r="B275" s="1" t="str">
        <f>IF(A275="","",INDEX('6. Pollutant Emissions - MB'!$I$9:$I$284,MATCH(A275,'6. Pollutant Emissions - MB'!$J$9:$J$284,0),1))</f>
        <v/>
      </c>
      <c r="C275" t="str">
        <f>IF(A275="","",VLOOKUP(B275,'DEQ TAC List'!$A$3:$C$609,2,FALSE))</f>
        <v/>
      </c>
      <c r="D275" t="str">
        <f>IF(A275="","",VLOOKUP(B275,'DEQ TAC List'!$A$3:$C$609,3,FALSE))</f>
        <v/>
      </c>
      <c r="E275" t="str">
        <f>IF(A275="","",SUMIF('6. Pollutant Emissions - MB'!$I$9:$I$284,'7. MB Summary'!B275,'6. Pollutant Emissions - MB'!$H$9:$H$284))</f>
        <v/>
      </c>
      <c r="F275" s="1" t="str">
        <f>IF(A275="","",IF(VLOOKUP(B275,'DEQ TAC List'!$A$3:$F$609,4,FALSE)="HAP","Yes",""))</f>
        <v/>
      </c>
    </row>
    <row r="276" spans="1:6" x14ac:dyDescent="0.25">
      <c r="A276" s="1" t="str">
        <f>IF(A275="","",IF(A275+1&gt;'6. Pollutant Emissions - MB'!$J$1,"",A275+1))</f>
        <v/>
      </c>
      <c r="B276" s="1" t="str">
        <f>IF(A276="","",INDEX('6. Pollutant Emissions - MB'!$I$9:$I$284,MATCH(A276,'6. Pollutant Emissions - MB'!$J$9:$J$284,0),1))</f>
        <v/>
      </c>
      <c r="C276" t="str">
        <f>IF(A276="","",VLOOKUP(B276,'DEQ TAC List'!$A$3:$C$609,2,FALSE))</f>
        <v/>
      </c>
      <c r="D276" t="str">
        <f>IF(A276="","",VLOOKUP(B276,'DEQ TAC List'!$A$3:$C$609,3,FALSE))</f>
        <v/>
      </c>
      <c r="E276" t="str">
        <f>IF(A276="","",SUMIF('6. Pollutant Emissions - MB'!$I$9:$I$284,'7. MB Summary'!B276,'6. Pollutant Emissions - MB'!$H$9:$H$284))</f>
        <v/>
      </c>
      <c r="F276" s="1" t="str">
        <f>IF(A276="","",IF(VLOOKUP(B276,'DEQ TAC List'!$A$3:$F$609,4,FALSE)="HAP","Yes",""))</f>
        <v/>
      </c>
    </row>
    <row r="277" spans="1:6" x14ac:dyDescent="0.25">
      <c r="A277" s="1" t="str">
        <f>IF(A276="","",IF(A276+1&gt;'6. Pollutant Emissions - MB'!$J$1,"",A276+1))</f>
        <v/>
      </c>
      <c r="B277" s="1" t="str">
        <f>IF(A277="","",INDEX('6. Pollutant Emissions - MB'!$I$9:$I$284,MATCH(A277,'6. Pollutant Emissions - MB'!$J$9:$J$284,0),1))</f>
        <v/>
      </c>
      <c r="C277" t="str">
        <f>IF(A277="","",VLOOKUP(B277,'DEQ TAC List'!$A$3:$C$609,2,FALSE))</f>
        <v/>
      </c>
      <c r="D277" t="str">
        <f>IF(A277="","",VLOOKUP(B277,'DEQ TAC List'!$A$3:$C$609,3,FALSE))</f>
        <v/>
      </c>
      <c r="E277" t="str">
        <f>IF(A277="","",SUMIF('6. Pollutant Emissions - MB'!$I$9:$I$284,'7. MB Summary'!B277,'6. Pollutant Emissions - MB'!$H$9:$H$284))</f>
        <v/>
      </c>
      <c r="F277" s="1" t="str">
        <f>IF(A277="","",IF(VLOOKUP(B277,'DEQ TAC List'!$A$3:$F$609,4,FALSE)="HAP","Yes",""))</f>
        <v/>
      </c>
    </row>
    <row r="278" spans="1:6" x14ac:dyDescent="0.25">
      <c r="A278" s="1" t="str">
        <f>IF(A277="","",IF(A277+1&gt;'6. Pollutant Emissions - MB'!$J$1,"",A277+1))</f>
        <v/>
      </c>
      <c r="B278" s="1" t="str">
        <f>IF(A278="","",INDEX('6. Pollutant Emissions - MB'!$I$9:$I$284,MATCH(A278,'6. Pollutant Emissions - MB'!$J$9:$J$284,0),1))</f>
        <v/>
      </c>
      <c r="C278" t="str">
        <f>IF(A278="","",VLOOKUP(B278,'DEQ TAC List'!$A$3:$C$609,2,FALSE))</f>
        <v/>
      </c>
      <c r="D278" t="str">
        <f>IF(A278="","",VLOOKUP(B278,'DEQ TAC List'!$A$3:$C$609,3,FALSE))</f>
        <v/>
      </c>
      <c r="E278" t="str">
        <f>IF(A278="","",SUMIF('6. Pollutant Emissions - MB'!$I$9:$I$284,'7. MB Summary'!B278,'6. Pollutant Emissions - MB'!$H$9:$H$284))</f>
        <v/>
      </c>
      <c r="F278" s="1" t="str">
        <f>IF(A278="","",IF(VLOOKUP(B278,'DEQ TAC List'!$A$3:$F$609,4,FALSE)="HAP","Yes",""))</f>
        <v/>
      </c>
    </row>
    <row r="279" spans="1:6" x14ac:dyDescent="0.25">
      <c r="A279" s="1" t="str">
        <f>IF(A278="","",IF(A278+1&gt;'6. Pollutant Emissions - MB'!$J$1,"",A278+1))</f>
        <v/>
      </c>
      <c r="B279" s="1" t="str">
        <f>IF(A279="","",INDEX('6. Pollutant Emissions - MB'!$I$9:$I$284,MATCH(A279,'6. Pollutant Emissions - MB'!$J$9:$J$284,0),1))</f>
        <v/>
      </c>
      <c r="C279" t="str">
        <f>IF(A279="","",VLOOKUP(B279,'DEQ TAC List'!$A$3:$C$609,2,FALSE))</f>
        <v/>
      </c>
      <c r="D279" t="str">
        <f>IF(A279="","",VLOOKUP(B279,'DEQ TAC List'!$A$3:$C$609,3,FALSE))</f>
        <v/>
      </c>
      <c r="E279" t="str">
        <f>IF(A279="","",SUMIF('6. Pollutant Emissions - MB'!$I$9:$I$284,'7. MB Summary'!B279,'6. Pollutant Emissions - MB'!$H$9:$H$284))</f>
        <v/>
      </c>
      <c r="F279" s="1" t="str">
        <f>IF(A279="","",IF(VLOOKUP(B279,'DEQ TAC List'!$A$3:$F$609,4,FALSE)="HAP","Yes",""))</f>
        <v/>
      </c>
    </row>
    <row r="280" spans="1:6" x14ac:dyDescent="0.25">
      <c r="A280" s="1" t="str">
        <f>IF(A279="","",IF(A279+1&gt;'6. Pollutant Emissions - MB'!$J$1,"",A279+1))</f>
        <v/>
      </c>
      <c r="B280" s="1" t="str">
        <f>IF(A280="","",INDEX('6. Pollutant Emissions - MB'!$I$9:$I$284,MATCH(A280,'6. Pollutant Emissions - MB'!$J$9:$J$284,0),1))</f>
        <v/>
      </c>
      <c r="C280" t="str">
        <f>IF(A280="","",VLOOKUP(B280,'DEQ TAC List'!$A$3:$C$609,2,FALSE))</f>
        <v/>
      </c>
      <c r="D280" t="str">
        <f>IF(A280="","",VLOOKUP(B280,'DEQ TAC List'!$A$3:$C$609,3,FALSE))</f>
        <v/>
      </c>
      <c r="E280" t="str">
        <f>IF(A280="","",SUMIF('6. Pollutant Emissions - MB'!$I$9:$I$284,'7. MB Summary'!B280,'6. Pollutant Emissions - MB'!$H$9:$H$284))</f>
        <v/>
      </c>
      <c r="F280" s="1" t="str">
        <f>IF(A280="","",IF(VLOOKUP(B280,'DEQ TAC List'!$A$3:$F$609,4,FALSE)="HAP","Yes",""))</f>
        <v/>
      </c>
    </row>
    <row r="281" spans="1:6" x14ac:dyDescent="0.25">
      <c r="A281" s="1" t="str">
        <f>IF(A280="","",IF(A280+1&gt;'6. Pollutant Emissions - MB'!$J$1,"",A280+1))</f>
        <v/>
      </c>
      <c r="B281" s="1" t="str">
        <f>IF(A281="","",INDEX('6. Pollutant Emissions - MB'!$I$9:$I$284,MATCH(A281,'6. Pollutant Emissions - MB'!$J$9:$J$284,0),1))</f>
        <v/>
      </c>
      <c r="C281" t="str">
        <f>IF(A281="","",VLOOKUP(B281,'DEQ TAC List'!$A$3:$C$609,2,FALSE))</f>
        <v/>
      </c>
      <c r="D281" t="str">
        <f>IF(A281="","",VLOOKUP(B281,'DEQ TAC List'!$A$3:$C$609,3,FALSE))</f>
        <v/>
      </c>
      <c r="E281" t="str">
        <f>IF(A281="","",SUMIF('6. Pollutant Emissions - MB'!$I$9:$I$284,'7. MB Summary'!B281,'6. Pollutant Emissions - MB'!$H$9:$H$284))</f>
        <v/>
      </c>
      <c r="F281" s="1" t="str">
        <f>IF(A281="","",IF(VLOOKUP(B281,'DEQ TAC List'!$A$3:$F$609,4,FALSE)="HAP","Yes",""))</f>
        <v/>
      </c>
    </row>
    <row r="282" spans="1:6" x14ac:dyDescent="0.25">
      <c r="A282" s="1" t="str">
        <f>IF(A281="","",IF(A281+1&gt;'6. Pollutant Emissions - MB'!$J$1,"",A281+1))</f>
        <v/>
      </c>
      <c r="B282" s="1" t="str">
        <f>IF(A282="","",INDEX('6. Pollutant Emissions - MB'!$I$9:$I$284,MATCH(A282,'6. Pollutant Emissions - MB'!$J$9:$J$284,0),1))</f>
        <v/>
      </c>
      <c r="C282" t="str">
        <f>IF(A282="","",VLOOKUP(B282,'DEQ TAC List'!$A$3:$C$609,2,FALSE))</f>
        <v/>
      </c>
      <c r="D282" t="str">
        <f>IF(A282="","",VLOOKUP(B282,'DEQ TAC List'!$A$3:$C$609,3,FALSE))</f>
        <v/>
      </c>
      <c r="E282" t="str">
        <f>IF(A282="","",SUMIF('6. Pollutant Emissions - MB'!$I$9:$I$284,'7. MB Summary'!B282,'6. Pollutant Emissions - MB'!$H$9:$H$284))</f>
        <v/>
      </c>
      <c r="F282" s="1" t="str">
        <f>IF(A282="","",IF(VLOOKUP(B282,'DEQ TAC List'!$A$3:$F$609,4,FALSE)="HAP","Yes",""))</f>
        <v/>
      </c>
    </row>
    <row r="283" spans="1:6" x14ac:dyDescent="0.25">
      <c r="A283" s="1" t="str">
        <f>IF(A282="","",IF(A282+1&gt;'6. Pollutant Emissions - MB'!$J$1,"",A282+1))</f>
        <v/>
      </c>
      <c r="B283" s="1" t="str">
        <f>IF(A283="","",INDEX('6. Pollutant Emissions - MB'!$I$9:$I$284,MATCH(A283,'6. Pollutant Emissions - MB'!$J$9:$J$284,0),1))</f>
        <v/>
      </c>
      <c r="C283" t="str">
        <f>IF(A283="","",VLOOKUP(B283,'DEQ TAC List'!$A$3:$C$609,2,FALSE))</f>
        <v/>
      </c>
      <c r="D283" t="str">
        <f>IF(A283="","",VLOOKUP(B283,'DEQ TAC List'!$A$3:$C$609,3,FALSE))</f>
        <v/>
      </c>
      <c r="E283" t="str">
        <f>IF(A283="","",SUMIF('6. Pollutant Emissions - MB'!$I$9:$I$284,'7. MB Summary'!B283,'6. Pollutant Emissions - MB'!$H$9:$H$284))</f>
        <v/>
      </c>
      <c r="F283" s="1" t="str">
        <f>IF(A283="","",IF(VLOOKUP(B283,'DEQ TAC List'!$A$3:$F$609,4,FALSE)="HAP","Yes",""))</f>
        <v/>
      </c>
    </row>
    <row r="284" spans="1:6" x14ac:dyDescent="0.25">
      <c r="A284" s="1" t="str">
        <f>IF(A283="","",IF(A283+1&gt;'6. Pollutant Emissions - MB'!$J$1,"",A283+1))</f>
        <v/>
      </c>
      <c r="B284" s="1" t="str">
        <f>IF(A284="","",INDEX('6. Pollutant Emissions - MB'!$I$9:$I$284,MATCH(A284,'6. Pollutant Emissions - MB'!$J$9:$J$284,0),1))</f>
        <v/>
      </c>
      <c r="C284" t="str">
        <f>IF(A284="","",VLOOKUP(B284,'DEQ TAC List'!$A$3:$C$609,2,FALSE))</f>
        <v/>
      </c>
      <c r="D284" t="str">
        <f>IF(A284="","",VLOOKUP(B284,'DEQ TAC List'!$A$3:$C$609,3,FALSE))</f>
        <v/>
      </c>
      <c r="E284" t="str">
        <f>IF(A284="","",SUMIF('6. Pollutant Emissions - MB'!$I$9:$I$284,'7. MB Summary'!B284,'6. Pollutant Emissions - MB'!$H$9:$H$284))</f>
        <v/>
      </c>
      <c r="F284" s="1" t="str">
        <f>IF(A284="","",IF(VLOOKUP(B284,'DEQ TAC List'!$A$3:$F$609,4,FALSE)="HAP","Yes",""))</f>
        <v/>
      </c>
    </row>
    <row r="285" spans="1:6" x14ac:dyDescent="0.25">
      <c r="A285" s="1" t="str">
        <f>IF(A284="","",IF(A284+1&gt;'6. Pollutant Emissions - MB'!$J$1,"",A284+1))</f>
        <v/>
      </c>
      <c r="B285" s="1" t="str">
        <f>IF(A285="","",INDEX('6. Pollutant Emissions - MB'!$I$9:$I$284,MATCH(A285,'6. Pollutant Emissions - MB'!$J$9:$J$284,0),1))</f>
        <v/>
      </c>
      <c r="C285" t="str">
        <f>IF(A285="","",VLOOKUP(B285,'DEQ TAC List'!$A$3:$C$609,2,FALSE))</f>
        <v/>
      </c>
      <c r="D285" t="str">
        <f>IF(A285="","",VLOOKUP(B285,'DEQ TAC List'!$A$3:$C$609,3,FALSE))</f>
        <v/>
      </c>
      <c r="E285" t="str">
        <f>IF(A285="","",SUMIF('6. Pollutant Emissions - MB'!$I$9:$I$284,'7. MB Summary'!B285,'6. Pollutant Emissions - MB'!$H$9:$H$284))</f>
        <v/>
      </c>
      <c r="F285" s="1" t="str">
        <f>IF(A285="","",IF(VLOOKUP(B285,'DEQ TAC List'!$A$3:$F$609,4,FALSE)="HAP","Yes",""))</f>
        <v/>
      </c>
    </row>
    <row r="286" spans="1:6" x14ac:dyDescent="0.25">
      <c r="A286" s="1" t="str">
        <f>IF(A285="","",IF(A285+1&gt;'6. Pollutant Emissions - MB'!$J$1,"",A285+1))</f>
        <v/>
      </c>
      <c r="B286" s="1" t="str">
        <f>IF(A286="","",INDEX('6. Pollutant Emissions - MB'!$I$9:$I$284,MATCH(A286,'6. Pollutant Emissions - MB'!$J$9:$J$284,0),1))</f>
        <v/>
      </c>
      <c r="C286" t="str">
        <f>IF(A286="","",VLOOKUP(B286,'DEQ TAC List'!$A$3:$C$609,2,FALSE))</f>
        <v/>
      </c>
      <c r="D286" t="str">
        <f>IF(A286="","",VLOOKUP(B286,'DEQ TAC List'!$A$3:$C$609,3,FALSE))</f>
        <v/>
      </c>
      <c r="E286" t="str">
        <f>IF(A286="","",SUMIF('6. Pollutant Emissions - MB'!$I$9:$I$284,'7. MB Summary'!B286,'6. Pollutant Emissions - MB'!$H$9:$H$284))</f>
        <v/>
      </c>
      <c r="F286" s="1" t="str">
        <f>IF(A286="","",IF(VLOOKUP(B286,'DEQ TAC List'!$A$3:$F$609,4,FALSE)="HAP","Yes",""))</f>
        <v/>
      </c>
    </row>
    <row r="287" spans="1:6" x14ac:dyDescent="0.25">
      <c r="A287" s="1" t="str">
        <f>IF(A286="","",IF(A286+1&gt;'6. Pollutant Emissions - MB'!$J$1,"",A286+1))</f>
        <v/>
      </c>
      <c r="B287" s="1" t="str">
        <f>IF(A287="","",INDEX('6. Pollutant Emissions - MB'!$I$9:$I$284,MATCH(A287,'6. Pollutant Emissions - MB'!$J$9:$J$284,0),1))</f>
        <v/>
      </c>
      <c r="C287" t="str">
        <f>IF(A287="","",VLOOKUP(B287,'DEQ TAC List'!$A$3:$C$609,2,FALSE))</f>
        <v/>
      </c>
      <c r="D287" t="str">
        <f>IF(A287="","",VLOOKUP(B287,'DEQ TAC List'!$A$3:$C$609,3,FALSE))</f>
        <v/>
      </c>
      <c r="E287" t="str">
        <f>IF(A287="","",SUMIF('6. Pollutant Emissions - MB'!$I$9:$I$284,'7. MB Summary'!B287,'6. Pollutant Emissions - MB'!$H$9:$H$284))</f>
        <v/>
      </c>
      <c r="F287" s="1" t="str">
        <f>IF(A287="","",IF(VLOOKUP(B287,'DEQ TAC List'!$A$3:$F$609,4,FALSE)="HAP","Yes",""))</f>
        <v/>
      </c>
    </row>
    <row r="288" spans="1:6" x14ac:dyDescent="0.25">
      <c r="A288" s="1" t="str">
        <f>IF(A287="","",IF(A287+1&gt;'6. Pollutant Emissions - MB'!$J$1,"",A287+1))</f>
        <v/>
      </c>
      <c r="B288" s="1" t="str">
        <f>IF(A288="","",INDEX('6. Pollutant Emissions - MB'!$I$9:$I$284,MATCH(A288,'6. Pollutant Emissions - MB'!$J$9:$J$284,0),1))</f>
        <v/>
      </c>
      <c r="C288" t="str">
        <f>IF(A288="","",VLOOKUP(B288,'DEQ TAC List'!$A$3:$C$609,2,FALSE))</f>
        <v/>
      </c>
      <c r="D288" t="str">
        <f>IF(A288="","",VLOOKUP(B288,'DEQ TAC List'!$A$3:$C$609,3,FALSE))</f>
        <v/>
      </c>
      <c r="E288" t="str">
        <f>IF(A288="","",SUMIF('6. Pollutant Emissions - MB'!$I$9:$I$284,'7. MB Summary'!B288,'6. Pollutant Emissions - MB'!$H$9:$H$284))</f>
        <v/>
      </c>
      <c r="F288" s="1" t="str">
        <f>IF(A288="","",IF(VLOOKUP(B288,'DEQ TAC List'!$A$3:$F$609,4,FALSE)="HAP","Yes",""))</f>
        <v/>
      </c>
    </row>
    <row r="289" spans="1:6" x14ac:dyDescent="0.25">
      <c r="A289" s="1" t="str">
        <f>IF(A288="","",IF(A288+1&gt;'6. Pollutant Emissions - MB'!$J$1,"",A288+1))</f>
        <v/>
      </c>
      <c r="B289" s="1" t="str">
        <f>IF(A289="","",INDEX('6. Pollutant Emissions - MB'!$I$9:$I$284,MATCH(A289,'6. Pollutant Emissions - MB'!$J$9:$J$284,0),1))</f>
        <v/>
      </c>
      <c r="C289" t="str">
        <f>IF(A289="","",VLOOKUP(B289,'DEQ TAC List'!$A$3:$C$609,2,FALSE))</f>
        <v/>
      </c>
      <c r="D289" t="str">
        <f>IF(A289="","",VLOOKUP(B289,'DEQ TAC List'!$A$3:$C$609,3,FALSE))</f>
        <v/>
      </c>
      <c r="E289" t="str">
        <f>IF(A289="","",SUMIF('6. Pollutant Emissions - MB'!$I$9:$I$284,'7. MB Summary'!B289,'6. Pollutant Emissions - MB'!$H$9:$H$284))</f>
        <v/>
      </c>
      <c r="F289" s="1" t="str">
        <f>IF(A289="","",IF(VLOOKUP(B289,'DEQ TAC List'!$A$3:$F$609,4,FALSE)="HAP","Yes",""))</f>
        <v/>
      </c>
    </row>
    <row r="290" spans="1:6" x14ac:dyDescent="0.25">
      <c r="A290" s="1" t="str">
        <f>IF(A289="","",IF(A289+1&gt;'6. Pollutant Emissions - MB'!$J$1,"",A289+1))</f>
        <v/>
      </c>
      <c r="B290" s="1" t="str">
        <f>IF(A290="","",INDEX('6. Pollutant Emissions - MB'!$I$9:$I$284,MATCH(A290,'6. Pollutant Emissions - MB'!$J$9:$J$284,0),1))</f>
        <v/>
      </c>
      <c r="C290" t="str">
        <f>IF(A290="","",VLOOKUP(B290,'DEQ TAC List'!$A$3:$C$609,2,FALSE))</f>
        <v/>
      </c>
      <c r="D290" t="str">
        <f>IF(A290="","",VLOOKUP(B290,'DEQ TAC List'!$A$3:$C$609,3,FALSE))</f>
        <v/>
      </c>
      <c r="E290" t="str">
        <f>IF(A290="","",SUMIF('6. Pollutant Emissions - MB'!$I$9:$I$284,'7. MB Summary'!B290,'6. Pollutant Emissions - MB'!$H$9:$H$284))</f>
        <v/>
      </c>
      <c r="F290" s="1" t="str">
        <f>IF(A290="","",IF(VLOOKUP(B290,'DEQ TAC List'!$A$3:$F$609,4,FALSE)="HAP","Yes",""))</f>
        <v/>
      </c>
    </row>
    <row r="291" spans="1:6" x14ac:dyDescent="0.25">
      <c r="A291" s="1" t="str">
        <f>IF(A290="","",IF(A290+1&gt;'6. Pollutant Emissions - MB'!$J$1,"",A290+1))</f>
        <v/>
      </c>
      <c r="B291" s="1" t="str">
        <f>IF(A291="","",INDEX('6. Pollutant Emissions - MB'!$I$9:$I$284,MATCH(A291,'6. Pollutant Emissions - MB'!$J$9:$J$284,0),1))</f>
        <v/>
      </c>
      <c r="C291" t="str">
        <f>IF(A291="","",VLOOKUP(B291,'DEQ TAC List'!$A$3:$C$609,2,FALSE))</f>
        <v/>
      </c>
      <c r="D291" t="str">
        <f>IF(A291="","",VLOOKUP(B291,'DEQ TAC List'!$A$3:$C$609,3,FALSE))</f>
        <v/>
      </c>
      <c r="E291" t="str">
        <f>IF(A291="","",SUMIF('6. Pollutant Emissions - MB'!$I$9:$I$284,'7. MB Summary'!B291,'6. Pollutant Emissions - MB'!$H$9:$H$284))</f>
        <v/>
      </c>
      <c r="F291" s="1" t="str">
        <f>IF(A291="","",IF(VLOOKUP(B291,'DEQ TAC List'!$A$3:$F$609,4,FALSE)="HAP","Yes",""))</f>
        <v/>
      </c>
    </row>
    <row r="292" spans="1:6" x14ac:dyDescent="0.25">
      <c r="A292" s="1" t="str">
        <f>IF(A291="","",IF(A291+1&gt;'6. Pollutant Emissions - MB'!$J$1,"",A291+1))</f>
        <v/>
      </c>
      <c r="B292" s="1" t="str">
        <f>IF(A292="","",INDEX('6. Pollutant Emissions - MB'!$I$9:$I$284,MATCH(A292,'6. Pollutant Emissions - MB'!$J$9:$J$284,0),1))</f>
        <v/>
      </c>
      <c r="C292" t="str">
        <f>IF(A292="","",VLOOKUP(B292,'DEQ TAC List'!$A$3:$C$609,2,FALSE))</f>
        <v/>
      </c>
      <c r="D292" t="str">
        <f>IF(A292="","",VLOOKUP(B292,'DEQ TAC List'!$A$3:$C$609,3,FALSE))</f>
        <v/>
      </c>
      <c r="E292" t="str">
        <f>IF(A292="","",SUMIF('6. Pollutant Emissions - MB'!$I$9:$I$284,'7. MB Summary'!B292,'6. Pollutant Emissions - MB'!$H$9:$H$284))</f>
        <v/>
      </c>
      <c r="F292" s="1" t="str">
        <f>IF(A292="","",IF(VLOOKUP(B292,'DEQ TAC List'!$A$3:$F$609,4,FALSE)="HAP","Yes",""))</f>
        <v/>
      </c>
    </row>
    <row r="293" spans="1:6" x14ac:dyDescent="0.25">
      <c r="A293" s="1" t="str">
        <f>IF(A292="","",IF(A292+1&gt;'6. Pollutant Emissions - MB'!$J$1,"",A292+1))</f>
        <v/>
      </c>
      <c r="B293" s="1" t="str">
        <f>IF(A293="","",INDEX('6. Pollutant Emissions - MB'!$I$9:$I$284,MATCH(A293,'6. Pollutant Emissions - MB'!$J$9:$J$284,0),1))</f>
        <v/>
      </c>
      <c r="C293" t="str">
        <f>IF(A293="","",VLOOKUP(B293,'DEQ TAC List'!$A$3:$C$609,2,FALSE))</f>
        <v/>
      </c>
      <c r="D293" t="str">
        <f>IF(A293="","",VLOOKUP(B293,'DEQ TAC List'!$A$3:$C$609,3,FALSE))</f>
        <v/>
      </c>
      <c r="E293" t="str">
        <f>IF(A293="","",SUMIF('6. Pollutant Emissions - MB'!$I$9:$I$284,'7. MB Summary'!B293,'6. Pollutant Emissions - MB'!$H$9:$H$284))</f>
        <v/>
      </c>
      <c r="F293" s="1" t="str">
        <f>IF(A293="","",IF(VLOOKUP(B293,'DEQ TAC List'!$A$3:$F$609,4,FALSE)="HAP","Yes",""))</f>
        <v/>
      </c>
    </row>
    <row r="294" spans="1:6" x14ac:dyDescent="0.25">
      <c r="A294" s="1" t="str">
        <f>IF(A293="","",IF(A293+1&gt;'6. Pollutant Emissions - MB'!$J$1,"",A293+1))</f>
        <v/>
      </c>
      <c r="B294" s="1" t="str">
        <f>IF(A294="","",INDEX('6. Pollutant Emissions - MB'!$I$9:$I$284,MATCH(A294,'6. Pollutant Emissions - MB'!$J$9:$J$284,0),1))</f>
        <v/>
      </c>
      <c r="C294" t="str">
        <f>IF(A294="","",VLOOKUP(B294,'DEQ TAC List'!$A$3:$C$609,2,FALSE))</f>
        <v/>
      </c>
      <c r="D294" t="str">
        <f>IF(A294="","",VLOOKUP(B294,'DEQ TAC List'!$A$3:$C$609,3,FALSE))</f>
        <v/>
      </c>
      <c r="E294" t="str">
        <f>IF(A294="","",SUMIF('6. Pollutant Emissions - MB'!$I$9:$I$284,'7. MB Summary'!B294,'6. Pollutant Emissions - MB'!$H$9:$H$284))</f>
        <v/>
      </c>
      <c r="F294" s="1" t="str">
        <f>IF(A294="","",IF(VLOOKUP(B294,'DEQ TAC List'!$A$3:$F$609,4,FALSE)="HAP","Yes",""))</f>
        <v/>
      </c>
    </row>
    <row r="295" spans="1:6" x14ac:dyDescent="0.25">
      <c r="A295" s="1" t="str">
        <f>IF(A294="","",IF(A294+1&gt;'6. Pollutant Emissions - MB'!$J$1,"",A294+1))</f>
        <v/>
      </c>
      <c r="B295" s="1" t="str">
        <f>IF(A295="","",INDEX('6. Pollutant Emissions - MB'!$I$9:$I$284,MATCH(A295,'6. Pollutant Emissions - MB'!$J$9:$J$284,0),1))</f>
        <v/>
      </c>
      <c r="C295" t="str">
        <f>IF(A295="","",VLOOKUP(B295,'DEQ TAC List'!$A$3:$C$609,2,FALSE))</f>
        <v/>
      </c>
      <c r="D295" t="str">
        <f>IF(A295="","",VLOOKUP(B295,'DEQ TAC List'!$A$3:$C$609,3,FALSE))</f>
        <v/>
      </c>
      <c r="E295" t="str">
        <f>IF(A295="","",SUMIF('6. Pollutant Emissions - MB'!$I$9:$I$284,'7. MB Summary'!B295,'6. Pollutant Emissions - MB'!$H$9:$H$284))</f>
        <v/>
      </c>
      <c r="F295" s="1" t="str">
        <f>IF(A295="","",IF(VLOOKUP(B295,'DEQ TAC List'!$A$3:$F$609,4,FALSE)="HAP","Yes",""))</f>
        <v/>
      </c>
    </row>
    <row r="296" spans="1:6" x14ac:dyDescent="0.25">
      <c r="A296" s="1" t="str">
        <f>IF(A295="","",IF(A295+1&gt;'6. Pollutant Emissions - MB'!$J$1,"",A295+1))</f>
        <v/>
      </c>
      <c r="B296" s="1" t="str">
        <f>IF(A296="","",INDEX('6. Pollutant Emissions - MB'!$I$9:$I$284,MATCH(A296,'6. Pollutant Emissions - MB'!$J$9:$J$284,0),1))</f>
        <v/>
      </c>
      <c r="C296" t="str">
        <f>IF(A296="","",VLOOKUP(B296,'DEQ TAC List'!$A$3:$C$609,2,FALSE))</f>
        <v/>
      </c>
      <c r="D296" t="str">
        <f>IF(A296="","",VLOOKUP(B296,'DEQ TAC List'!$A$3:$C$609,3,FALSE))</f>
        <v/>
      </c>
      <c r="E296" t="str">
        <f>IF(A296="","",SUMIF('6. Pollutant Emissions - MB'!$I$9:$I$284,'7. MB Summary'!B296,'6. Pollutant Emissions - MB'!$H$9:$H$284))</f>
        <v/>
      </c>
      <c r="F296" s="1" t="str">
        <f>IF(A296="","",IF(VLOOKUP(B296,'DEQ TAC List'!$A$3:$F$609,4,FALSE)="HAP","Yes",""))</f>
        <v/>
      </c>
    </row>
    <row r="297" spans="1:6" x14ac:dyDescent="0.25">
      <c r="A297" s="1" t="str">
        <f>IF(A296="","",IF(A296+1&gt;'6. Pollutant Emissions - MB'!$J$1,"",A296+1))</f>
        <v/>
      </c>
      <c r="B297" s="1" t="str">
        <f>IF(A297="","",INDEX('6. Pollutant Emissions - MB'!$I$9:$I$284,MATCH(A297,'6. Pollutant Emissions - MB'!$J$9:$J$284,0),1))</f>
        <v/>
      </c>
      <c r="C297" t="str">
        <f>IF(A297="","",VLOOKUP(B297,'DEQ TAC List'!$A$3:$C$609,2,FALSE))</f>
        <v/>
      </c>
      <c r="D297" t="str">
        <f>IF(A297="","",VLOOKUP(B297,'DEQ TAC List'!$A$3:$C$609,3,FALSE))</f>
        <v/>
      </c>
      <c r="E297" t="str">
        <f>IF(A297="","",SUMIF('6. Pollutant Emissions - MB'!$I$9:$I$284,'7. MB Summary'!B297,'6. Pollutant Emissions - MB'!$H$9:$H$284))</f>
        <v/>
      </c>
      <c r="F297" s="1" t="str">
        <f>IF(A297="","",IF(VLOOKUP(B297,'DEQ TAC List'!$A$3:$F$609,4,FALSE)="HAP","Yes",""))</f>
        <v/>
      </c>
    </row>
    <row r="298" spans="1:6" x14ac:dyDescent="0.25">
      <c r="A298" s="1" t="str">
        <f>IF(A297="","",IF(A297+1&gt;'6. Pollutant Emissions - MB'!$J$1,"",A297+1))</f>
        <v/>
      </c>
      <c r="B298" s="1" t="str">
        <f>IF(A298="","",INDEX('6. Pollutant Emissions - MB'!$I$9:$I$284,MATCH(A298,'6. Pollutant Emissions - MB'!$J$9:$J$284,0),1))</f>
        <v/>
      </c>
      <c r="C298" t="str">
        <f>IF(A298="","",VLOOKUP(B298,'DEQ TAC List'!$A$3:$C$609,2,FALSE))</f>
        <v/>
      </c>
      <c r="D298" t="str">
        <f>IF(A298="","",VLOOKUP(B298,'DEQ TAC List'!$A$3:$C$609,3,FALSE))</f>
        <v/>
      </c>
      <c r="E298" t="str">
        <f>IF(A298="","",SUMIF('6. Pollutant Emissions - MB'!$I$9:$I$284,'7. MB Summary'!B298,'6. Pollutant Emissions - MB'!$H$9:$H$284))</f>
        <v/>
      </c>
      <c r="F298" s="1" t="str">
        <f>IF(A298="","",IF(VLOOKUP(B298,'DEQ TAC List'!$A$3:$F$609,4,FALSE)="HAP","Yes",""))</f>
        <v/>
      </c>
    </row>
    <row r="299" spans="1:6" x14ac:dyDescent="0.25">
      <c r="A299" s="1" t="str">
        <f>IF(A298="","",IF(A298+1&gt;'6. Pollutant Emissions - MB'!$J$1,"",A298+1))</f>
        <v/>
      </c>
      <c r="B299" s="1" t="str">
        <f>IF(A299="","",INDEX('6. Pollutant Emissions - MB'!$I$9:$I$284,MATCH(A299,'6. Pollutant Emissions - MB'!$J$9:$J$284,0),1))</f>
        <v/>
      </c>
      <c r="C299" t="str">
        <f>IF(A299="","",VLOOKUP(B299,'DEQ TAC List'!$A$3:$C$609,2,FALSE))</f>
        <v/>
      </c>
      <c r="D299" t="str">
        <f>IF(A299="","",VLOOKUP(B299,'DEQ TAC List'!$A$3:$C$609,3,FALSE))</f>
        <v/>
      </c>
      <c r="E299" t="str">
        <f>IF(A299="","",SUMIF('6. Pollutant Emissions - MB'!$I$9:$I$284,'7. MB Summary'!B299,'6. Pollutant Emissions - MB'!$H$9:$H$284))</f>
        <v/>
      </c>
      <c r="F299" s="1" t="str">
        <f>IF(A299="","",IF(VLOOKUP(B299,'DEQ TAC List'!$A$3:$F$609,4,FALSE)="HAP","Yes",""))</f>
        <v/>
      </c>
    </row>
    <row r="300" spans="1:6" x14ac:dyDescent="0.25">
      <c r="A300" s="1" t="str">
        <f>IF(A299="","",IF(A299+1&gt;'6. Pollutant Emissions - MB'!$J$1,"",A299+1))</f>
        <v/>
      </c>
      <c r="B300" s="1" t="str">
        <f>IF(A300="","",INDEX('6. Pollutant Emissions - MB'!$I$9:$I$284,MATCH(A300,'6. Pollutant Emissions - MB'!$J$9:$J$284,0),1))</f>
        <v/>
      </c>
      <c r="C300" t="str">
        <f>IF(A300="","",VLOOKUP(B300,'DEQ TAC List'!$A$3:$C$609,2,FALSE))</f>
        <v/>
      </c>
      <c r="D300" t="str">
        <f>IF(A300="","",VLOOKUP(B300,'DEQ TAC List'!$A$3:$C$609,3,FALSE))</f>
        <v/>
      </c>
      <c r="E300" t="str">
        <f>IF(A300="","",SUMIF('6. Pollutant Emissions - MB'!$I$9:$I$284,'7. MB Summary'!B300,'6. Pollutant Emissions - MB'!$H$9:$H$284))</f>
        <v/>
      </c>
      <c r="F300" s="1" t="str">
        <f>IF(A300="","",IF(VLOOKUP(B300,'DEQ TAC List'!$A$3:$F$609,4,FALSE)="HAP","Yes",""))</f>
        <v/>
      </c>
    </row>
    <row r="301" spans="1:6" x14ac:dyDescent="0.25">
      <c r="A301" s="1" t="str">
        <f>IF(A300="","",IF(A300+1&gt;'6. Pollutant Emissions - MB'!$J$1,"",A300+1))</f>
        <v/>
      </c>
      <c r="B301" s="1" t="str">
        <f>IF(A301="","",INDEX('6. Pollutant Emissions - MB'!$I$9:$I$284,MATCH(A301,'6. Pollutant Emissions - MB'!$J$9:$J$284,0),1))</f>
        <v/>
      </c>
      <c r="C301" t="str">
        <f>IF(A301="","",VLOOKUP(B301,'DEQ TAC List'!$A$3:$C$609,2,FALSE))</f>
        <v/>
      </c>
      <c r="D301" t="str">
        <f>IF(A301="","",VLOOKUP(B301,'DEQ TAC List'!$A$3:$C$609,3,FALSE))</f>
        <v/>
      </c>
      <c r="E301" t="str">
        <f>IF(A301="","",SUMIF('6. Pollutant Emissions - MB'!$I$9:$I$284,'7. MB Summary'!B301,'6. Pollutant Emissions - MB'!$H$9:$H$284))</f>
        <v/>
      </c>
      <c r="F301" s="1" t="str">
        <f>IF(A301="","",IF(VLOOKUP(B301,'DEQ TAC List'!$A$3:$F$609,4,FALSE)="HAP","Yes",""))</f>
        <v/>
      </c>
    </row>
    <row r="302" spans="1:6" x14ac:dyDescent="0.25">
      <c r="A302" s="1" t="str">
        <f>IF(A301="","",IF(A301+1&gt;'6. Pollutant Emissions - MB'!$J$1,"",A301+1))</f>
        <v/>
      </c>
      <c r="B302" s="1" t="str">
        <f>IF(A302="","",INDEX('6. Pollutant Emissions - MB'!$I$9:$I$284,MATCH(A302,'6. Pollutant Emissions - MB'!$J$9:$J$284,0),1))</f>
        <v/>
      </c>
      <c r="C302" t="str">
        <f>IF(A302="","",VLOOKUP(B302,'DEQ TAC List'!$A$3:$C$609,2,FALSE))</f>
        <v/>
      </c>
      <c r="D302" t="str">
        <f>IF(A302="","",VLOOKUP(B302,'DEQ TAC List'!$A$3:$C$609,3,FALSE))</f>
        <v/>
      </c>
      <c r="E302" t="str">
        <f>IF(A302="","",SUMIF('6. Pollutant Emissions - MB'!$I$9:$I$284,'7. MB Summary'!B302,'6. Pollutant Emissions - MB'!$H$9:$H$284))</f>
        <v/>
      </c>
      <c r="F302" s="1" t="str">
        <f>IF(A302="","",IF(VLOOKUP(B302,'DEQ TAC List'!$A$3:$F$609,4,FALSE)="HAP","Yes",""))</f>
        <v/>
      </c>
    </row>
  </sheetData>
  <sheetProtection algorithmName="SHA-512" hashValue="RSoWMLvo4TTEhju69XabdeGID9jXXQ8reny8C18zE06qlRD67wKS7Sh8/VYhFZdMhLxGjzhnsgk0+08H5vU8Tg==" saltValue="z2uHOu1UYiW1XRmnBGUDAQ==" spinCount="100000" sheet="1" pivotTables="0"/>
  <mergeCells count="4">
    <mergeCell ref="E7:E8"/>
    <mergeCell ref="A7:D7"/>
    <mergeCell ref="F7:F8"/>
    <mergeCell ref="G7:G8"/>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609"/>
  <sheetViews>
    <sheetView showGridLines="0" workbookViewId="0">
      <selection activeCell="AH71" sqref="AH71"/>
    </sheetView>
  </sheetViews>
  <sheetFormatPr defaultColWidth="9.140625" defaultRowHeight="15" x14ac:dyDescent="0.25"/>
  <cols>
    <col min="1" max="1" width="12.5703125" style="1" customWidth="1"/>
    <col min="2" max="2" width="13.85546875" customWidth="1"/>
    <col min="3" max="3" width="52.42578125" style="5" customWidth="1"/>
    <col min="4" max="4" width="37.85546875" customWidth="1"/>
    <col min="5" max="5" width="15.5703125" hidden="1" customWidth="1"/>
    <col min="6" max="6" width="9" customWidth="1"/>
    <col min="7" max="9" width="9" hidden="1" customWidth="1"/>
    <col min="10" max="10" width="9.5703125" hidden="1" customWidth="1"/>
    <col min="11" max="11" width="3.5703125" customWidth="1"/>
    <col min="12" max="12" width="43.85546875" customWidth="1"/>
    <col min="13" max="13" width="22.28515625" bestFit="1" customWidth="1"/>
  </cols>
  <sheetData>
    <row r="1" spans="1:14" ht="20.25" customHeight="1" x14ac:dyDescent="0.25">
      <c r="A1" s="92" t="str">
        <f>"2023 ATEI Form - Version "&amp;version_number&amp;"                                                        "&amp;version_date</f>
        <v>2023 ATEI Form - Version 1.2                                                        5/11/2026</v>
      </c>
      <c r="B1" s="92"/>
      <c r="C1" s="92"/>
      <c r="L1" t="s">
        <v>1391</v>
      </c>
      <c r="M1" s="226" t="s">
        <v>1398</v>
      </c>
      <c r="N1" t="s">
        <v>1397</v>
      </c>
    </row>
    <row r="2" spans="1:14" ht="24" customHeight="1" thickBot="1" x14ac:dyDescent="0.3">
      <c r="A2" s="227" t="s">
        <v>1229</v>
      </c>
      <c r="B2" s="228" t="s">
        <v>1230</v>
      </c>
      <c r="C2" s="169" t="s">
        <v>1088</v>
      </c>
      <c r="D2" s="170" t="s">
        <v>1404</v>
      </c>
      <c r="E2" s="170" t="s">
        <v>1505</v>
      </c>
      <c r="F2" s="231" t="s">
        <v>1368</v>
      </c>
      <c r="G2" s="231" t="s">
        <v>1403</v>
      </c>
      <c r="H2" s="231" t="s">
        <v>1402</v>
      </c>
      <c r="I2" s="243" t="s">
        <v>1508</v>
      </c>
      <c r="J2" t="s">
        <v>1401</v>
      </c>
      <c r="L2" t="s">
        <v>1392</v>
      </c>
      <c r="M2" s="226" t="s">
        <v>1399</v>
      </c>
      <c r="N2" t="s">
        <v>1400</v>
      </c>
    </row>
    <row r="3" spans="1:14" ht="15" customHeight="1" x14ac:dyDescent="0.25">
      <c r="A3" s="171">
        <v>115</v>
      </c>
      <c r="B3" s="172" t="s">
        <v>969</v>
      </c>
      <c r="C3" s="173" t="s">
        <v>970</v>
      </c>
      <c r="D3" s="230"/>
      <c r="E3" s="230"/>
      <c r="F3" s="229"/>
      <c r="G3" s="229" t="s">
        <v>1403</v>
      </c>
      <c r="H3" s="229" t="s">
        <v>1483</v>
      </c>
      <c r="I3" s="229" t="s">
        <v>1509</v>
      </c>
      <c r="J3">
        <v>1</v>
      </c>
    </row>
    <row r="4" spans="1:14" ht="15" customHeight="1" x14ac:dyDescent="0.25">
      <c r="A4" s="171">
        <v>245</v>
      </c>
      <c r="B4" s="172" t="s">
        <v>976</v>
      </c>
      <c r="C4" s="173" t="s">
        <v>977</v>
      </c>
      <c r="D4" s="230" t="s">
        <v>1453</v>
      </c>
      <c r="E4" s="230"/>
      <c r="F4" s="229"/>
      <c r="G4" s="229" t="s">
        <v>1483</v>
      </c>
      <c r="H4" s="229" t="s">
        <v>1483</v>
      </c>
      <c r="I4" s="229" t="s">
        <v>1509</v>
      </c>
      <c r="J4">
        <v>2</v>
      </c>
    </row>
    <row r="5" spans="1:14" ht="15" customHeight="1" x14ac:dyDescent="0.25">
      <c r="A5" s="171">
        <v>326</v>
      </c>
      <c r="B5" s="172" t="s">
        <v>1012</v>
      </c>
      <c r="C5" s="7" t="s">
        <v>1156</v>
      </c>
      <c r="D5" s="230"/>
      <c r="E5" s="230"/>
      <c r="F5" s="229" t="s">
        <v>1368</v>
      </c>
      <c r="G5" s="229" t="s">
        <v>1403</v>
      </c>
      <c r="H5" s="229" t="s">
        <v>1483</v>
      </c>
      <c r="I5" s="229" t="s">
        <v>1509</v>
      </c>
      <c r="J5">
        <v>3</v>
      </c>
    </row>
    <row r="6" spans="1:14" ht="15" customHeight="1" x14ac:dyDescent="0.25">
      <c r="A6" s="171">
        <v>594</v>
      </c>
      <c r="B6" s="172" t="s">
        <v>971</v>
      </c>
      <c r="C6" s="7" t="s">
        <v>972</v>
      </c>
      <c r="D6" s="230"/>
      <c r="E6" s="230"/>
      <c r="F6" s="229" t="s">
        <v>1368</v>
      </c>
      <c r="G6" s="229" t="s">
        <v>1403</v>
      </c>
      <c r="H6" s="229" t="s">
        <v>1483</v>
      </c>
      <c r="I6" s="229" t="s">
        <v>1509</v>
      </c>
      <c r="J6">
        <v>4</v>
      </c>
    </row>
    <row r="7" spans="1:14" ht="15" customHeight="1" x14ac:dyDescent="0.25">
      <c r="A7" s="171">
        <v>607</v>
      </c>
      <c r="B7" s="172" t="s">
        <v>1013</v>
      </c>
      <c r="C7" s="7" t="s">
        <v>1157</v>
      </c>
      <c r="D7" s="230"/>
      <c r="E7" s="230"/>
      <c r="F7" s="229" t="s">
        <v>1368</v>
      </c>
      <c r="G7" s="229" t="s">
        <v>1403</v>
      </c>
      <c r="H7" s="229" t="s">
        <v>1483</v>
      </c>
      <c r="I7" s="229" t="s">
        <v>1509</v>
      </c>
      <c r="J7">
        <v>5</v>
      </c>
    </row>
    <row r="8" spans="1:14" ht="15" customHeight="1" x14ac:dyDescent="0.25">
      <c r="A8" s="171">
        <v>193</v>
      </c>
      <c r="B8" s="172" t="s">
        <v>309</v>
      </c>
      <c r="C8" s="7" t="s">
        <v>1158</v>
      </c>
      <c r="D8" s="230"/>
      <c r="E8" s="230"/>
      <c r="F8" s="229" t="s">
        <v>1368</v>
      </c>
      <c r="G8" s="229" t="s">
        <v>1403</v>
      </c>
      <c r="H8" s="229" t="s">
        <v>1483</v>
      </c>
      <c r="I8" s="229" t="s">
        <v>1509</v>
      </c>
      <c r="J8">
        <v>6</v>
      </c>
    </row>
    <row r="9" spans="1:14" ht="15" customHeight="1" x14ac:dyDescent="0.25">
      <c r="A9" s="171">
        <v>244</v>
      </c>
      <c r="B9" s="172" t="s">
        <v>343</v>
      </c>
      <c r="C9" s="173" t="s">
        <v>344</v>
      </c>
      <c r="D9" s="230" t="s">
        <v>1452</v>
      </c>
      <c r="E9" s="230"/>
      <c r="F9" s="229"/>
      <c r="G9" s="229" t="s">
        <v>1483</v>
      </c>
      <c r="H9" s="229" t="s">
        <v>1483</v>
      </c>
      <c r="I9" s="229" t="s">
        <v>1509</v>
      </c>
      <c r="J9">
        <v>7</v>
      </c>
    </row>
    <row r="10" spans="1:14" ht="15" customHeight="1" x14ac:dyDescent="0.25">
      <c r="A10" s="171">
        <v>212</v>
      </c>
      <c r="B10" s="172" t="s">
        <v>360</v>
      </c>
      <c r="C10" s="7" t="s">
        <v>361</v>
      </c>
      <c r="D10" s="230"/>
      <c r="E10" s="230"/>
      <c r="F10" s="229" t="s">
        <v>1368</v>
      </c>
      <c r="G10" s="229" t="s">
        <v>1403</v>
      </c>
      <c r="H10" s="229" t="s">
        <v>1483</v>
      </c>
      <c r="I10" s="229" t="s">
        <v>1509</v>
      </c>
      <c r="J10">
        <v>8</v>
      </c>
    </row>
    <row r="11" spans="1:14" ht="15" customHeight="1" x14ac:dyDescent="0.25">
      <c r="A11" s="171">
        <v>546</v>
      </c>
      <c r="B11" s="172" t="s">
        <v>800</v>
      </c>
      <c r="C11" s="7" t="s">
        <v>801</v>
      </c>
      <c r="D11" s="230"/>
      <c r="E11" s="230" t="s">
        <v>1477</v>
      </c>
      <c r="F11" s="229" t="s">
        <v>1368</v>
      </c>
      <c r="G11" s="229" t="s">
        <v>1403</v>
      </c>
      <c r="H11" s="229" t="s">
        <v>1402</v>
      </c>
      <c r="I11" s="229" t="s">
        <v>1509</v>
      </c>
      <c r="J11">
        <v>9</v>
      </c>
    </row>
    <row r="12" spans="1:14" ht="15" customHeight="1" x14ac:dyDescent="0.25">
      <c r="A12" s="171">
        <v>532</v>
      </c>
      <c r="B12" s="172" t="s">
        <v>783</v>
      </c>
      <c r="C12" s="7" t="s">
        <v>784</v>
      </c>
      <c r="D12" s="230"/>
      <c r="E12" s="230" t="s">
        <v>1476</v>
      </c>
      <c r="F12" s="229" t="s">
        <v>1368</v>
      </c>
      <c r="G12" s="229" t="s">
        <v>1403</v>
      </c>
      <c r="H12" s="229" t="s">
        <v>1402</v>
      </c>
      <c r="I12" s="229" t="s">
        <v>1509</v>
      </c>
      <c r="J12">
        <v>10</v>
      </c>
    </row>
    <row r="13" spans="1:14" ht="15" customHeight="1" x14ac:dyDescent="0.25">
      <c r="A13" s="171">
        <v>547</v>
      </c>
      <c r="B13" s="172" t="s">
        <v>802</v>
      </c>
      <c r="C13" s="7" t="s">
        <v>803</v>
      </c>
      <c r="D13" s="230"/>
      <c r="E13" s="230" t="s">
        <v>1477</v>
      </c>
      <c r="F13" s="229" t="s">
        <v>1368</v>
      </c>
      <c r="G13" s="229" t="s">
        <v>1403</v>
      </c>
      <c r="H13" s="229" t="s">
        <v>1402</v>
      </c>
      <c r="I13" s="229" t="s">
        <v>1509</v>
      </c>
      <c r="J13">
        <v>11</v>
      </c>
    </row>
    <row r="14" spans="1:14" ht="15" customHeight="1" x14ac:dyDescent="0.25">
      <c r="A14" s="171">
        <v>542</v>
      </c>
      <c r="B14" s="172" t="s">
        <v>793</v>
      </c>
      <c r="C14" s="7" t="s">
        <v>794</v>
      </c>
      <c r="D14" s="230"/>
      <c r="E14" s="230" t="s">
        <v>1477</v>
      </c>
      <c r="F14" s="229" t="s">
        <v>1368</v>
      </c>
      <c r="G14" s="229" t="s">
        <v>1403</v>
      </c>
      <c r="H14" s="229" t="s">
        <v>1402</v>
      </c>
      <c r="I14" s="229" t="s">
        <v>1509</v>
      </c>
      <c r="J14">
        <v>12</v>
      </c>
    </row>
    <row r="15" spans="1:14" ht="15" customHeight="1" x14ac:dyDescent="0.25">
      <c r="A15" s="171">
        <v>529</v>
      </c>
      <c r="B15" s="172" t="s">
        <v>777</v>
      </c>
      <c r="C15" s="7" t="s">
        <v>778</v>
      </c>
      <c r="D15" s="230"/>
      <c r="E15" s="230" t="s">
        <v>1476</v>
      </c>
      <c r="F15" s="229" t="s">
        <v>1368</v>
      </c>
      <c r="G15" s="229" t="s">
        <v>1403</v>
      </c>
      <c r="H15" s="229" t="s">
        <v>1402</v>
      </c>
      <c r="I15" s="229" t="s">
        <v>1509</v>
      </c>
      <c r="J15">
        <v>13</v>
      </c>
    </row>
    <row r="16" spans="1:14" ht="15" customHeight="1" x14ac:dyDescent="0.25">
      <c r="A16" s="171">
        <v>543</v>
      </c>
      <c r="B16" s="172" t="s">
        <v>795</v>
      </c>
      <c r="C16" s="7" t="s">
        <v>796</v>
      </c>
      <c r="D16" s="230"/>
      <c r="E16" s="230" t="s">
        <v>1477</v>
      </c>
      <c r="F16" s="229" t="s">
        <v>1368</v>
      </c>
      <c r="G16" s="229" t="s">
        <v>1403</v>
      </c>
      <c r="H16" s="229" t="s">
        <v>1402</v>
      </c>
      <c r="I16" s="229" t="s">
        <v>1509</v>
      </c>
      <c r="J16">
        <v>14</v>
      </c>
    </row>
    <row r="17" spans="1:10" ht="15" customHeight="1" x14ac:dyDescent="0.25">
      <c r="A17" s="171">
        <v>530</v>
      </c>
      <c r="B17" s="172" t="s">
        <v>779</v>
      </c>
      <c r="C17" s="7" t="s">
        <v>780</v>
      </c>
      <c r="D17" s="230"/>
      <c r="E17" s="230" t="s">
        <v>1476</v>
      </c>
      <c r="F17" s="229" t="s">
        <v>1368</v>
      </c>
      <c r="G17" s="229" t="s">
        <v>1403</v>
      </c>
      <c r="H17" s="229" t="s">
        <v>1402</v>
      </c>
      <c r="I17" s="229" t="s">
        <v>1509</v>
      </c>
      <c r="J17">
        <v>15</v>
      </c>
    </row>
    <row r="18" spans="1:10" ht="15" customHeight="1" x14ac:dyDescent="0.25">
      <c r="A18" s="171">
        <v>544</v>
      </c>
      <c r="B18" s="172" t="s">
        <v>797</v>
      </c>
      <c r="C18" s="7" t="s">
        <v>798</v>
      </c>
      <c r="D18" s="230"/>
      <c r="E18" s="230" t="s">
        <v>1477</v>
      </c>
      <c r="F18" s="229" t="s">
        <v>1368</v>
      </c>
      <c r="G18" s="229" t="s">
        <v>1403</v>
      </c>
      <c r="H18" s="229" t="s">
        <v>1402</v>
      </c>
      <c r="I18" s="229" t="s">
        <v>1509</v>
      </c>
      <c r="J18">
        <v>16</v>
      </c>
    </row>
    <row r="19" spans="1:10" ht="15" customHeight="1" x14ac:dyDescent="0.25">
      <c r="A19" s="171">
        <v>531</v>
      </c>
      <c r="B19" s="172" t="s">
        <v>781</v>
      </c>
      <c r="C19" s="7" t="s">
        <v>782</v>
      </c>
      <c r="D19" s="230"/>
      <c r="E19" s="230" t="s">
        <v>1476</v>
      </c>
      <c r="F19" s="229" t="s">
        <v>1368</v>
      </c>
      <c r="G19" s="229" t="s">
        <v>1403</v>
      </c>
      <c r="H19" s="229" t="s">
        <v>1402</v>
      </c>
      <c r="I19" s="229" t="s">
        <v>1509</v>
      </c>
      <c r="J19">
        <v>17</v>
      </c>
    </row>
    <row r="20" spans="1:10" ht="15" customHeight="1" x14ac:dyDescent="0.25">
      <c r="A20" s="171">
        <v>540</v>
      </c>
      <c r="B20" s="172" t="s">
        <v>789</v>
      </c>
      <c r="C20" s="7" t="s">
        <v>790</v>
      </c>
      <c r="D20" s="230"/>
      <c r="E20" s="230" t="s">
        <v>1477</v>
      </c>
      <c r="F20" s="229" t="s">
        <v>1368</v>
      </c>
      <c r="G20" s="229" t="s">
        <v>1403</v>
      </c>
      <c r="H20" s="229" t="s">
        <v>1402</v>
      </c>
      <c r="I20" s="229" t="s">
        <v>1509</v>
      </c>
      <c r="J20">
        <v>18</v>
      </c>
    </row>
    <row r="21" spans="1:10" ht="15" customHeight="1" x14ac:dyDescent="0.25">
      <c r="A21" s="171">
        <v>528</v>
      </c>
      <c r="B21" s="172" t="s">
        <v>775</v>
      </c>
      <c r="C21" s="7" t="s">
        <v>776</v>
      </c>
      <c r="D21" s="230"/>
      <c r="E21" s="230" t="s">
        <v>1476</v>
      </c>
      <c r="F21" s="229" t="s">
        <v>1368</v>
      </c>
      <c r="G21" s="229" t="s">
        <v>1403</v>
      </c>
      <c r="H21" s="229" t="s">
        <v>1402</v>
      </c>
      <c r="I21" s="229" t="s">
        <v>1509</v>
      </c>
      <c r="J21">
        <v>19</v>
      </c>
    </row>
    <row r="22" spans="1:10" ht="15" customHeight="1" x14ac:dyDescent="0.25">
      <c r="A22" s="171">
        <v>609</v>
      </c>
      <c r="B22" s="172" t="s">
        <v>1021</v>
      </c>
      <c r="C22" s="7" t="s">
        <v>1022</v>
      </c>
      <c r="D22" s="230"/>
      <c r="E22" s="230"/>
      <c r="F22" s="229"/>
      <c r="G22" s="229" t="s">
        <v>1403</v>
      </c>
      <c r="H22" s="229" t="s">
        <v>1483</v>
      </c>
      <c r="I22" s="229" t="s">
        <v>1509</v>
      </c>
      <c r="J22">
        <v>20</v>
      </c>
    </row>
    <row r="23" spans="1:10" ht="15" customHeight="1" x14ac:dyDescent="0.25">
      <c r="A23" s="171">
        <v>613</v>
      </c>
      <c r="B23" s="172" t="s">
        <v>1035</v>
      </c>
      <c r="C23" s="7" t="s">
        <v>1036</v>
      </c>
      <c r="D23" s="230"/>
      <c r="E23" s="230"/>
      <c r="F23" s="229"/>
      <c r="G23" s="229" t="s">
        <v>1483</v>
      </c>
      <c r="H23" s="229" t="s">
        <v>1483</v>
      </c>
      <c r="I23" s="229" t="s">
        <v>1509</v>
      </c>
      <c r="J23">
        <v>21</v>
      </c>
    </row>
    <row r="24" spans="1:10" ht="15" customHeight="1" x14ac:dyDescent="0.25">
      <c r="A24" s="171">
        <v>113</v>
      </c>
      <c r="B24" s="172" t="s">
        <v>1010</v>
      </c>
      <c r="C24" s="7" t="s">
        <v>1011</v>
      </c>
      <c r="D24" s="230"/>
      <c r="E24" s="230"/>
      <c r="F24" s="229" t="s">
        <v>1368</v>
      </c>
      <c r="G24" s="229" t="s">
        <v>1403</v>
      </c>
      <c r="H24" s="229" t="s">
        <v>1483</v>
      </c>
      <c r="I24" s="229" t="s">
        <v>1483</v>
      </c>
      <c r="J24">
        <v>22</v>
      </c>
    </row>
    <row r="25" spans="1:10" ht="15" customHeight="1" x14ac:dyDescent="0.25">
      <c r="A25" s="171">
        <v>614</v>
      </c>
      <c r="B25" s="172" t="s">
        <v>1037</v>
      </c>
      <c r="C25" s="7" t="s">
        <v>1038</v>
      </c>
      <c r="D25" s="230"/>
      <c r="E25" s="230"/>
      <c r="F25" s="229"/>
      <c r="G25" s="229" t="s">
        <v>1483</v>
      </c>
      <c r="H25" s="229" t="s">
        <v>1483</v>
      </c>
      <c r="I25" s="229" t="s">
        <v>1509</v>
      </c>
      <c r="J25">
        <v>23</v>
      </c>
    </row>
    <row r="26" spans="1:10" ht="15" customHeight="1" x14ac:dyDescent="0.25">
      <c r="A26" s="171">
        <v>190</v>
      </c>
      <c r="B26" s="172" t="s">
        <v>292</v>
      </c>
      <c r="C26" s="7" t="s">
        <v>293</v>
      </c>
      <c r="D26" s="230"/>
      <c r="E26" s="230"/>
      <c r="F26" s="229" t="s">
        <v>1368</v>
      </c>
      <c r="G26" s="229" t="s">
        <v>1403</v>
      </c>
      <c r="H26" s="229" t="s">
        <v>1483</v>
      </c>
      <c r="I26" s="229" t="s">
        <v>1509</v>
      </c>
      <c r="J26">
        <v>24</v>
      </c>
    </row>
    <row r="27" spans="1:10" ht="15" customHeight="1" x14ac:dyDescent="0.25">
      <c r="A27" s="171">
        <v>110</v>
      </c>
      <c r="B27" s="172" t="s">
        <v>298</v>
      </c>
      <c r="C27" s="7" t="s">
        <v>299</v>
      </c>
      <c r="D27" s="230" t="s">
        <v>1430</v>
      </c>
      <c r="E27" s="230"/>
      <c r="F27" s="229"/>
      <c r="G27" s="229" t="s">
        <v>1403</v>
      </c>
      <c r="H27" s="229" t="s">
        <v>1483</v>
      </c>
      <c r="I27" s="229" t="s">
        <v>1483</v>
      </c>
      <c r="J27">
        <v>25</v>
      </c>
    </row>
    <row r="28" spans="1:10" ht="15" customHeight="1" x14ac:dyDescent="0.25">
      <c r="A28" s="171">
        <v>195</v>
      </c>
      <c r="B28" s="172" t="s">
        <v>316</v>
      </c>
      <c r="C28" s="7" t="s">
        <v>1159</v>
      </c>
      <c r="D28" s="230"/>
      <c r="E28" s="230"/>
      <c r="F28" s="229" t="s">
        <v>1368</v>
      </c>
      <c r="G28" s="229" t="s">
        <v>1403</v>
      </c>
      <c r="H28" s="229" t="s">
        <v>1483</v>
      </c>
      <c r="I28" s="229" t="s">
        <v>1509</v>
      </c>
      <c r="J28">
        <v>26</v>
      </c>
    </row>
    <row r="29" spans="1:10" ht="15" customHeight="1" x14ac:dyDescent="0.25">
      <c r="A29" s="171">
        <v>335</v>
      </c>
      <c r="B29" s="172" t="s">
        <v>539</v>
      </c>
      <c r="C29" s="174" t="s">
        <v>540</v>
      </c>
      <c r="D29" s="230"/>
      <c r="E29" s="230"/>
      <c r="F29" s="229"/>
      <c r="G29" s="229" t="s">
        <v>1483</v>
      </c>
      <c r="H29" s="229" t="s">
        <v>1483</v>
      </c>
      <c r="I29" s="229" t="s">
        <v>1483</v>
      </c>
      <c r="J29">
        <v>27</v>
      </c>
    </row>
    <row r="30" spans="1:10" ht="15" customHeight="1" x14ac:dyDescent="0.25">
      <c r="A30" s="171">
        <v>222</v>
      </c>
      <c r="B30" s="172" t="s">
        <v>380</v>
      </c>
      <c r="C30" s="7" t="s">
        <v>1160</v>
      </c>
      <c r="D30" s="230" t="s">
        <v>1448</v>
      </c>
      <c r="E30" s="230"/>
      <c r="F30" s="229" t="s">
        <v>1368</v>
      </c>
      <c r="G30" s="229" t="s">
        <v>1403</v>
      </c>
      <c r="H30" s="229" t="s">
        <v>1483</v>
      </c>
      <c r="I30" s="229" t="s">
        <v>1509</v>
      </c>
      <c r="J30">
        <v>28</v>
      </c>
    </row>
    <row r="31" spans="1:10" ht="15" customHeight="1" x14ac:dyDescent="0.25">
      <c r="A31" s="171">
        <v>226</v>
      </c>
      <c r="B31" s="172" t="s">
        <v>397</v>
      </c>
      <c r="C31" s="7" t="s">
        <v>398</v>
      </c>
      <c r="D31" s="230"/>
      <c r="E31" s="230"/>
      <c r="F31" s="229" t="s">
        <v>1368</v>
      </c>
      <c r="G31" s="229" t="s">
        <v>1403</v>
      </c>
      <c r="H31" s="229" t="s">
        <v>1483</v>
      </c>
      <c r="I31" s="229" t="s">
        <v>1509</v>
      </c>
      <c r="J31">
        <v>29</v>
      </c>
    </row>
    <row r="32" spans="1:10" ht="15" customHeight="1" x14ac:dyDescent="0.25">
      <c r="A32" s="171">
        <v>564</v>
      </c>
      <c r="B32" s="172" t="s">
        <v>922</v>
      </c>
      <c r="C32" s="7" t="s">
        <v>1161</v>
      </c>
      <c r="D32" s="230"/>
      <c r="E32" s="230"/>
      <c r="F32" s="229" t="s">
        <v>1368</v>
      </c>
      <c r="G32" s="229" t="s">
        <v>1403</v>
      </c>
      <c r="H32" s="229" t="s">
        <v>1483</v>
      </c>
      <c r="I32" s="229" t="s">
        <v>1483</v>
      </c>
      <c r="J32">
        <v>30</v>
      </c>
    </row>
    <row r="33" spans="1:10" ht="15" customHeight="1" x14ac:dyDescent="0.25">
      <c r="A33" s="171">
        <v>615</v>
      </c>
      <c r="B33" s="172" t="s">
        <v>1039</v>
      </c>
      <c r="C33" s="7" t="s">
        <v>1040</v>
      </c>
      <c r="D33" s="230"/>
      <c r="E33" s="230"/>
      <c r="F33" s="229"/>
      <c r="G33" s="229" t="s">
        <v>1403</v>
      </c>
      <c r="H33" s="229" t="s">
        <v>1483</v>
      </c>
      <c r="I33" s="229" t="s">
        <v>1509</v>
      </c>
      <c r="J33">
        <v>31</v>
      </c>
    </row>
    <row r="34" spans="1:10" ht="15" customHeight="1" x14ac:dyDescent="0.25">
      <c r="A34" s="171">
        <v>75</v>
      </c>
      <c r="B34" s="172" t="s">
        <v>130</v>
      </c>
      <c r="C34" s="7" t="s">
        <v>131</v>
      </c>
      <c r="D34" s="230"/>
      <c r="E34" s="230"/>
      <c r="F34" s="229" t="s">
        <v>1368</v>
      </c>
      <c r="G34" s="229" t="s">
        <v>1403</v>
      </c>
      <c r="H34" s="229" t="s">
        <v>1483</v>
      </c>
      <c r="I34" s="229" t="s">
        <v>1509</v>
      </c>
      <c r="J34">
        <v>32</v>
      </c>
    </row>
    <row r="35" spans="1:10" ht="15" customHeight="1" x14ac:dyDescent="0.25">
      <c r="A35" s="171">
        <v>111</v>
      </c>
      <c r="B35" s="172" t="s">
        <v>300</v>
      </c>
      <c r="C35" s="7" t="s">
        <v>301</v>
      </c>
      <c r="D35" s="230" t="s">
        <v>1431</v>
      </c>
      <c r="E35" s="230"/>
      <c r="F35" s="229"/>
      <c r="G35" s="229" t="s">
        <v>1403</v>
      </c>
      <c r="H35" s="229" t="s">
        <v>1483</v>
      </c>
      <c r="I35" s="229" t="s">
        <v>1483</v>
      </c>
      <c r="J35">
        <v>33</v>
      </c>
    </row>
    <row r="36" spans="1:10" ht="15" customHeight="1" x14ac:dyDescent="0.25">
      <c r="A36" s="171">
        <v>196</v>
      </c>
      <c r="B36" s="172" t="s">
        <v>317</v>
      </c>
      <c r="C36" s="7" t="s">
        <v>318</v>
      </c>
      <c r="D36" s="230" t="s">
        <v>1443</v>
      </c>
      <c r="E36" s="230"/>
      <c r="F36" s="229" t="s">
        <v>1368</v>
      </c>
      <c r="G36" s="229" t="s">
        <v>1403</v>
      </c>
      <c r="H36" s="229" t="s">
        <v>1483</v>
      </c>
      <c r="I36" s="229" t="s">
        <v>1509</v>
      </c>
      <c r="J36">
        <v>34</v>
      </c>
    </row>
    <row r="37" spans="1:10" ht="15" customHeight="1" x14ac:dyDescent="0.25">
      <c r="A37" s="171">
        <v>557</v>
      </c>
      <c r="B37" s="172" t="s">
        <v>904</v>
      </c>
      <c r="C37" s="7" t="s">
        <v>905</v>
      </c>
      <c r="D37" s="230"/>
      <c r="E37" s="230"/>
      <c r="F37" s="229" t="s">
        <v>1368</v>
      </c>
      <c r="G37" s="229" t="s">
        <v>1403</v>
      </c>
      <c r="H37" s="229" t="s">
        <v>1483</v>
      </c>
      <c r="I37" s="229" t="s">
        <v>1509</v>
      </c>
      <c r="J37">
        <v>35</v>
      </c>
    </row>
    <row r="38" spans="1:10" ht="15" customHeight="1" x14ac:dyDescent="0.25">
      <c r="A38" s="171">
        <v>220</v>
      </c>
      <c r="B38" s="172" t="s">
        <v>376</v>
      </c>
      <c r="C38" s="7" t="s">
        <v>377</v>
      </c>
      <c r="D38" s="230" t="s">
        <v>1447</v>
      </c>
      <c r="E38" s="230"/>
      <c r="F38" s="229" t="s">
        <v>1368</v>
      </c>
      <c r="G38" s="229" t="s">
        <v>1403</v>
      </c>
      <c r="H38" s="229" t="s">
        <v>1483</v>
      </c>
      <c r="I38" s="229" t="s">
        <v>1509</v>
      </c>
      <c r="J38">
        <v>36</v>
      </c>
    </row>
    <row r="39" spans="1:10" ht="15" customHeight="1" x14ac:dyDescent="0.25">
      <c r="A39" s="171">
        <v>437</v>
      </c>
      <c r="B39" s="172" t="s">
        <v>876</v>
      </c>
      <c r="C39" s="7" t="s">
        <v>877</v>
      </c>
      <c r="D39" s="230"/>
      <c r="E39" s="230" t="s">
        <v>1469</v>
      </c>
      <c r="F39" s="229" t="s">
        <v>1368</v>
      </c>
      <c r="G39" s="229" t="s">
        <v>1403</v>
      </c>
      <c r="H39" s="229" t="s">
        <v>1402</v>
      </c>
      <c r="I39" s="229" t="s">
        <v>1483</v>
      </c>
      <c r="J39">
        <v>37</v>
      </c>
    </row>
    <row r="40" spans="1:10" ht="15" customHeight="1" x14ac:dyDescent="0.25">
      <c r="A40" s="171">
        <v>438</v>
      </c>
      <c r="B40" s="172" t="s">
        <v>878</v>
      </c>
      <c r="C40" s="7" t="s">
        <v>879</v>
      </c>
      <c r="D40" s="230"/>
      <c r="E40" s="230" t="s">
        <v>1469</v>
      </c>
      <c r="F40" s="229" t="s">
        <v>1368</v>
      </c>
      <c r="G40" s="229" t="s">
        <v>1403</v>
      </c>
      <c r="H40" s="229" t="s">
        <v>1402</v>
      </c>
      <c r="I40" s="229" t="s">
        <v>1483</v>
      </c>
      <c r="J40">
        <v>38</v>
      </c>
    </row>
    <row r="41" spans="1:10" ht="15" customHeight="1" x14ac:dyDescent="0.25">
      <c r="A41" s="171">
        <v>385</v>
      </c>
      <c r="B41" s="172" t="s">
        <v>621</v>
      </c>
      <c r="C41" s="173" t="s">
        <v>622</v>
      </c>
      <c r="D41" s="230"/>
      <c r="E41" s="230"/>
      <c r="F41" s="229"/>
      <c r="G41" s="229" t="s">
        <v>1483</v>
      </c>
      <c r="H41" s="229" t="s">
        <v>1483</v>
      </c>
      <c r="I41" s="229" t="s">
        <v>1483</v>
      </c>
      <c r="J41">
        <v>39</v>
      </c>
    </row>
    <row r="42" spans="1:10" ht="15" customHeight="1" x14ac:dyDescent="0.25">
      <c r="A42" s="171">
        <v>20</v>
      </c>
      <c r="B42" s="172" t="s">
        <v>45</v>
      </c>
      <c r="C42" s="173" t="s">
        <v>46</v>
      </c>
      <c r="D42" s="230"/>
      <c r="E42" s="230" t="s">
        <v>1408</v>
      </c>
      <c r="F42" s="229"/>
      <c r="G42" s="229" t="s">
        <v>1403</v>
      </c>
      <c r="H42" s="229" t="s">
        <v>1483</v>
      </c>
      <c r="I42" s="229" t="s">
        <v>1483</v>
      </c>
      <c r="J42">
        <v>40</v>
      </c>
    </row>
    <row r="43" spans="1:10" ht="15" customHeight="1" x14ac:dyDescent="0.25">
      <c r="A43" s="171">
        <v>73</v>
      </c>
      <c r="B43" s="172" t="s">
        <v>127</v>
      </c>
      <c r="C43" s="7" t="s">
        <v>128</v>
      </c>
      <c r="D43" s="230" t="s">
        <v>1485</v>
      </c>
      <c r="E43" s="230"/>
      <c r="F43" s="229"/>
      <c r="G43" s="229" t="s">
        <v>1403</v>
      </c>
      <c r="H43" s="229" t="s">
        <v>1483</v>
      </c>
      <c r="I43" s="229" t="s">
        <v>1509</v>
      </c>
      <c r="J43">
        <v>41</v>
      </c>
    </row>
    <row r="44" spans="1:10" ht="15" customHeight="1" x14ac:dyDescent="0.25">
      <c r="A44" s="171">
        <v>117</v>
      </c>
      <c r="B44" s="172" t="s">
        <v>197</v>
      </c>
      <c r="C44" s="173" t="s">
        <v>198</v>
      </c>
      <c r="D44" s="230" t="s">
        <v>1433</v>
      </c>
      <c r="E44" s="230"/>
      <c r="F44" s="229"/>
      <c r="G44" s="229" t="s">
        <v>1483</v>
      </c>
      <c r="H44" s="229" t="s">
        <v>1483</v>
      </c>
      <c r="I44" s="229" t="s">
        <v>1509</v>
      </c>
      <c r="J44">
        <v>42</v>
      </c>
    </row>
    <row r="45" spans="1:10" ht="15" customHeight="1" x14ac:dyDescent="0.25">
      <c r="A45" s="171">
        <v>343</v>
      </c>
      <c r="B45" s="172" t="s">
        <v>553</v>
      </c>
      <c r="C45" s="8" t="s">
        <v>1098</v>
      </c>
      <c r="D45" s="230"/>
      <c r="E45" s="230"/>
      <c r="F45" s="229" t="s">
        <v>1368</v>
      </c>
      <c r="G45" s="229" t="s">
        <v>1403</v>
      </c>
      <c r="H45" s="229" t="s">
        <v>1483</v>
      </c>
      <c r="I45" s="229" t="s">
        <v>1483</v>
      </c>
      <c r="J45">
        <v>43</v>
      </c>
    </row>
    <row r="46" spans="1:10" ht="15" customHeight="1" x14ac:dyDescent="0.25">
      <c r="A46" s="171">
        <v>344</v>
      </c>
      <c r="B46" s="172" t="s">
        <v>554</v>
      </c>
      <c r="C46" s="8" t="s">
        <v>1099</v>
      </c>
      <c r="D46" s="230"/>
      <c r="E46" s="230"/>
      <c r="F46" s="229" t="s">
        <v>1368</v>
      </c>
      <c r="G46" s="229" t="s">
        <v>1403</v>
      </c>
      <c r="H46" s="229" t="s">
        <v>1483</v>
      </c>
      <c r="I46" s="229" t="s">
        <v>1483</v>
      </c>
      <c r="J46">
        <v>44</v>
      </c>
    </row>
    <row r="47" spans="1:10" ht="15" customHeight="1" x14ac:dyDescent="0.25">
      <c r="A47" s="171">
        <v>444</v>
      </c>
      <c r="B47" s="172" t="s">
        <v>890</v>
      </c>
      <c r="C47" s="7" t="s">
        <v>891</v>
      </c>
      <c r="D47" s="230"/>
      <c r="E47" s="230" t="s">
        <v>1469</v>
      </c>
      <c r="F47" s="229" t="s">
        <v>1368</v>
      </c>
      <c r="G47" s="229" t="s">
        <v>1403</v>
      </c>
      <c r="H47" s="229" t="s">
        <v>1402</v>
      </c>
      <c r="I47" s="229" t="s">
        <v>1483</v>
      </c>
      <c r="J47">
        <v>45</v>
      </c>
    </row>
    <row r="48" spans="1:10" ht="15" customHeight="1" x14ac:dyDescent="0.25">
      <c r="A48" s="171">
        <v>616</v>
      </c>
      <c r="B48" s="172" t="s">
        <v>1041</v>
      </c>
      <c r="C48" s="7" t="s">
        <v>1042</v>
      </c>
      <c r="D48" s="230"/>
      <c r="E48" s="230"/>
      <c r="F48" s="229" t="s">
        <v>1368</v>
      </c>
      <c r="G48" s="229" t="s">
        <v>1403</v>
      </c>
      <c r="H48" s="229" t="s">
        <v>1483</v>
      </c>
      <c r="I48" s="229" t="s">
        <v>1483</v>
      </c>
      <c r="J48">
        <v>46</v>
      </c>
    </row>
    <row r="49" spans="1:10" ht="15" customHeight="1" x14ac:dyDescent="0.25">
      <c r="A49" s="171">
        <v>545</v>
      </c>
      <c r="B49" s="172" t="s">
        <v>799</v>
      </c>
      <c r="C49" s="7" t="s">
        <v>1108</v>
      </c>
      <c r="D49" s="230"/>
      <c r="E49" s="230" t="s">
        <v>1477</v>
      </c>
      <c r="F49" s="229" t="s">
        <v>1368</v>
      </c>
      <c r="G49" s="229" t="s">
        <v>1403</v>
      </c>
      <c r="H49" s="229" t="s">
        <v>1402</v>
      </c>
      <c r="I49" s="229" t="s">
        <v>1509</v>
      </c>
      <c r="J49">
        <v>47</v>
      </c>
    </row>
    <row r="50" spans="1:10" ht="15" customHeight="1" x14ac:dyDescent="0.25">
      <c r="A50" s="171">
        <v>128</v>
      </c>
      <c r="B50" s="172" t="s">
        <v>974</v>
      </c>
      <c r="C50" s="7" t="s">
        <v>975</v>
      </c>
      <c r="D50" s="230"/>
      <c r="E50" s="230"/>
      <c r="F50" s="229"/>
      <c r="G50" s="229" t="s">
        <v>1483</v>
      </c>
      <c r="H50" s="229" t="s">
        <v>1483</v>
      </c>
      <c r="I50" s="229" t="s">
        <v>1483</v>
      </c>
      <c r="J50">
        <v>48</v>
      </c>
    </row>
    <row r="51" spans="1:10" ht="15" customHeight="1" x14ac:dyDescent="0.25">
      <c r="A51" s="171">
        <v>541</v>
      </c>
      <c r="B51" s="172" t="s">
        <v>791</v>
      </c>
      <c r="C51" s="7" t="s">
        <v>792</v>
      </c>
      <c r="D51" s="230"/>
      <c r="E51" s="230" t="s">
        <v>1477</v>
      </c>
      <c r="F51" s="229" t="s">
        <v>1368</v>
      </c>
      <c r="G51" s="229" t="s">
        <v>1403</v>
      </c>
      <c r="H51" s="229" t="s">
        <v>1402</v>
      </c>
      <c r="I51" s="229" t="s">
        <v>1509</v>
      </c>
      <c r="J51">
        <v>49</v>
      </c>
    </row>
    <row r="52" spans="1:10" ht="15" customHeight="1" x14ac:dyDescent="0.25">
      <c r="A52" s="171">
        <v>539</v>
      </c>
      <c r="B52" s="172" t="s">
        <v>787</v>
      </c>
      <c r="C52" s="7" t="s">
        <v>788</v>
      </c>
      <c r="D52" s="230"/>
      <c r="E52" s="230" t="s">
        <v>1477</v>
      </c>
      <c r="F52" s="229" t="s">
        <v>1368</v>
      </c>
      <c r="G52" s="229" t="s">
        <v>1403</v>
      </c>
      <c r="H52" s="229" t="s">
        <v>1402</v>
      </c>
      <c r="I52" s="229" t="s">
        <v>1509</v>
      </c>
      <c r="J52">
        <v>50</v>
      </c>
    </row>
    <row r="53" spans="1:10" ht="15" customHeight="1" x14ac:dyDescent="0.25">
      <c r="A53" s="171">
        <v>527</v>
      </c>
      <c r="B53" s="172" t="s">
        <v>773</v>
      </c>
      <c r="C53" s="7" t="s">
        <v>774</v>
      </c>
      <c r="D53" s="230"/>
      <c r="E53" s="230" t="s">
        <v>1476</v>
      </c>
      <c r="F53" s="229" t="s">
        <v>1368</v>
      </c>
      <c r="G53" s="229" t="s">
        <v>1403</v>
      </c>
      <c r="H53" s="229" t="s">
        <v>1402</v>
      </c>
      <c r="I53" s="229" t="s">
        <v>1509</v>
      </c>
      <c r="J53">
        <v>51</v>
      </c>
    </row>
    <row r="54" spans="1:10" ht="15" customHeight="1" x14ac:dyDescent="0.25">
      <c r="A54" s="171">
        <v>191</v>
      </c>
      <c r="B54" s="172" t="s">
        <v>294</v>
      </c>
      <c r="C54" s="7" t="s">
        <v>295</v>
      </c>
      <c r="D54" s="230" t="s">
        <v>1442</v>
      </c>
      <c r="E54" s="230"/>
      <c r="F54" s="229"/>
      <c r="G54" s="229" t="s">
        <v>1483</v>
      </c>
      <c r="H54" s="229" t="s">
        <v>1483</v>
      </c>
      <c r="I54" s="229" t="s">
        <v>1483</v>
      </c>
      <c r="J54">
        <v>52</v>
      </c>
    </row>
    <row r="55" spans="1:10" ht="15" customHeight="1" x14ac:dyDescent="0.25">
      <c r="A55" s="171">
        <v>125</v>
      </c>
      <c r="B55" s="172" t="s">
        <v>1017</v>
      </c>
      <c r="C55" s="7" t="s">
        <v>1018</v>
      </c>
      <c r="D55" s="230"/>
      <c r="E55" s="230"/>
      <c r="F55" s="229" t="s">
        <v>1368</v>
      </c>
      <c r="G55" s="229" t="s">
        <v>1403</v>
      </c>
      <c r="H55" s="229" t="s">
        <v>1483</v>
      </c>
      <c r="I55" s="229" t="s">
        <v>1483</v>
      </c>
      <c r="J55">
        <v>53</v>
      </c>
    </row>
    <row r="56" spans="1:10" ht="15" customHeight="1" x14ac:dyDescent="0.25">
      <c r="A56" s="171">
        <v>126</v>
      </c>
      <c r="B56" s="172" t="s">
        <v>1019</v>
      </c>
      <c r="C56" s="7" t="s">
        <v>1020</v>
      </c>
      <c r="D56" s="230"/>
      <c r="E56" s="230"/>
      <c r="F56" s="229" t="s">
        <v>1368</v>
      </c>
      <c r="G56" s="229" t="s">
        <v>1403</v>
      </c>
      <c r="H56" s="229" t="s">
        <v>1483</v>
      </c>
      <c r="I56" s="229" t="s">
        <v>1509</v>
      </c>
      <c r="J56">
        <v>54</v>
      </c>
    </row>
    <row r="57" spans="1:10" ht="15" customHeight="1" x14ac:dyDescent="0.25">
      <c r="A57" s="171">
        <v>171</v>
      </c>
      <c r="B57" s="172" t="s">
        <v>265</v>
      </c>
      <c r="C57" s="9" t="s">
        <v>266</v>
      </c>
      <c r="D57" s="230" t="s">
        <v>1489</v>
      </c>
      <c r="E57" s="230"/>
      <c r="F57" s="229"/>
      <c r="G57" s="229" t="s">
        <v>1483</v>
      </c>
      <c r="H57" s="229" t="s">
        <v>1483</v>
      </c>
      <c r="I57" s="229" t="s">
        <v>1483</v>
      </c>
      <c r="J57">
        <v>55</v>
      </c>
    </row>
    <row r="58" spans="1:10" ht="15" customHeight="1" x14ac:dyDescent="0.25">
      <c r="A58" s="171">
        <v>637</v>
      </c>
      <c r="B58" s="175" t="s">
        <v>269</v>
      </c>
      <c r="C58" s="173" t="s">
        <v>270</v>
      </c>
      <c r="D58" s="230"/>
      <c r="E58" s="230"/>
      <c r="F58" s="229"/>
      <c r="G58" s="229" t="s">
        <v>1483</v>
      </c>
      <c r="H58" s="229" t="s">
        <v>1483</v>
      </c>
      <c r="I58" s="229" t="s">
        <v>1483</v>
      </c>
      <c r="J58">
        <v>56</v>
      </c>
    </row>
    <row r="59" spans="1:10" ht="15" customHeight="1" x14ac:dyDescent="0.25">
      <c r="A59" s="171">
        <v>174</v>
      </c>
      <c r="B59" s="172" t="s">
        <v>273</v>
      </c>
      <c r="C59" s="173" t="s">
        <v>274</v>
      </c>
      <c r="D59" s="230" t="s">
        <v>1492</v>
      </c>
      <c r="E59" s="230"/>
      <c r="F59" s="229"/>
      <c r="G59" s="229" t="s">
        <v>1483</v>
      </c>
      <c r="H59" s="229" t="s">
        <v>1483</v>
      </c>
      <c r="I59" s="229" t="s">
        <v>1483</v>
      </c>
      <c r="J59">
        <v>57</v>
      </c>
    </row>
    <row r="60" spans="1:10" ht="15" customHeight="1" x14ac:dyDescent="0.25">
      <c r="A60" s="171">
        <v>183</v>
      </c>
      <c r="B60" s="172" t="s">
        <v>277</v>
      </c>
      <c r="C60" s="7" t="s">
        <v>278</v>
      </c>
      <c r="D60" s="230"/>
      <c r="E60" s="230"/>
      <c r="F60" s="229"/>
      <c r="G60" s="229" t="s">
        <v>1483</v>
      </c>
      <c r="H60" s="229" t="s">
        <v>1483</v>
      </c>
      <c r="I60" s="229" t="s">
        <v>1509</v>
      </c>
      <c r="J60">
        <v>58</v>
      </c>
    </row>
    <row r="61" spans="1:10" ht="15" customHeight="1" x14ac:dyDescent="0.25">
      <c r="A61" s="176">
        <v>15</v>
      </c>
      <c r="B61" s="177" t="s">
        <v>279</v>
      </c>
      <c r="C61" s="178" t="s">
        <v>280</v>
      </c>
      <c r="D61" s="230"/>
      <c r="E61" s="230"/>
      <c r="F61" s="229"/>
      <c r="G61" s="229" t="s">
        <v>1483</v>
      </c>
      <c r="H61" s="229" t="s">
        <v>1483</v>
      </c>
      <c r="I61" s="229" t="s">
        <v>1483</v>
      </c>
      <c r="J61">
        <v>59</v>
      </c>
    </row>
    <row r="62" spans="1:10" ht="15" customHeight="1" x14ac:dyDescent="0.25">
      <c r="A62" s="171">
        <v>184</v>
      </c>
      <c r="B62" s="172" t="s">
        <v>283</v>
      </c>
      <c r="C62" s="7" t="s">
        <v>1162</v>
      </c>
      <c r="D62" s="230"/>
      <c r="E62" s="230"/>
      <c r="F62" s="229" t="s">
        <v>1368</v>
      </c>
      <c r="G62" s="229" t="s">
        <v>1403</v>
      </c>
      <c r="H62" s="229" t="s">
        <v>1483</v>
      </c>
      <c r="I62" s="229" t="s">
        <v>1509</v>
      </c>
      <c r="J62">
        <v>60</v>
      </c>
    </row>
    <row r="63" spans="1:10" ht="15" customHeight="1" x14ac:dyDescent="0.25">
      <c r="A63" s="171">
        <v>123</v>
      </c>
      <c r="B63" s="172" t="s">
        <v>312</v>
      </c>
      <c r="C63" s="7" t="s">
        <v>313</v>
      </c>
      <c r="D63" s="230"/>
      <c r="E63" s="230"/>
      <c r="F63" s="229"/>
      <c r="G63" s="229" t="s">
        <v>1483</v>
      </c>
      <c r="H63" s="229" t="s">
        <v>1483</v>
      </c>
      <c r="I63" s="229" t="s">
        <v>1483</v>
      </c>
      <c r="J63">
        <v>61</v>
      </c>
    </row>
    <row r="64" spans="1:10" ht="15" customHeight="1" x14ac:dyDescent="0.25">
      <c r="A64" s="171">
        <v>216</v>
      </c>
      <c r="B64" s="172" t="s">
        <v>370</v>
      </c>
      <c r="C64" s="7" t="s">
        <v>371</v>
      </c>
      <c r="D64" s="230"/>
      <c r="E64" s="230"/>
      <c r="F64" s="229" t="s">
        <v>1368</v>
      </c>
      <c r="G64" s="229" t="s">
        <v>1403</v>
      </c>
      <c r="H64" s="229" t="s">
        <v>1483</v>
      </c>
      <c r="I64" s="229" t="s">
        <v>1483</v>
      </c>
      <c r="J64">
        <v>62</v>
      </c>
    </row>
    <row r="65" spans="1:10" ht="15" customHeight="1" x14ac:dyDescent="0.25">
      <c r="A65" s="171">
        <v>218</v>
      </c>
      <c r="B65" s="172" t="s">
        <v>372</v>
      </c>
      <c r="C65" s="7" t="s">
        <v>373</v>
      </c>
      <c r="D65" s="230"/>
      <c r="E65" s="230"/>
      <c r="F65" s="229" t="s">
        <v>1368</v>
      </c>
      <c r="G65" s="229" t="s">
        <v>1403</v>
      </c>
      <c r="H65" s="229" t="s">
        <v>1483</v>
      </c>
      <c r="I65" s="229" t="s">
        <v>1509</v>
      </c>
      <c r="J65">
        <v>63</v>
      </c>
    </row>
    <row r="66" spans="1:10" ht="15" customHeight="1" x14ac:dyDescent="0.25">
      <c r="A66" s="171">
        <v>219</v>
      </c>
      <c r="B66" s="172" t="s">
        <v>374</v>
      </c>
      <c r="C66" s="7" t="s">
        <v>375</v>
      </c>
      <c r="D66" s="230"/>
      <c r="E66" s="230"/>
      <c r="F66" s="229"/>
      <c r="G66" s="229" t="s">
        <v>1483</v>
      </c>
      <c r="H66" s="229" t="s">
        <v>1483</v>
      </c>
      <c r="I66" s="229" t="s">
        <v>1483</v>
      </c>
      <c r="J66">
        <v>64</v>
      </c>
    </row>
    <row r="67" spans="1:10" ht="15" customHeight="1" x14ac:dyDescent="0.25">
      <c r="A67" s="171">
        <v>433</v>
      </c>
      <c r="B67" s="172" t="s">
        <v>868</v>
      </c>
      <c r="C67" s="7" t="s">
        <v>869</v>
      </c>
      <c r="D67" s="230"/>
      <c r="E67" s="230" t="s">
        <v>1469</v>
      </c>
      <c r="F67" s="229" t="s">
        <v>1368</v>
      </c>
      <c r="G67" s="229" t="s">
        <v>1403</v>
      </c>
      <c r="H67" s="229" t="s">
        <v>1402</v>
      </c>
      <c r="I67" s="229" t="s">
        <v>1483</v>
      </c>
      <c r="J67">
        <v>65</v>
      </c>
    </row>
    <row r="68" spans="1:10" ht="15" customHeight="1" x14ac:dyDescent="0.25">
      <c r="A68" s="171">
        <v>19</v>
      </c>
      <c r="B68" s="172" t="s">
        <v>43</v>
      </c>
      <c r="C68" s="173" t="s">
        <v>44</v>
      </c>
      <c r="D68" s="230"/>
      <c r="E68" s="230"/>
      <c r="F68" s="229"/>
      <c r="G68" s="229" t="s">
        <v>1483</v>
      </c>
      <c r="H68" s="229" t="s">
        <v>1483</v>
      </c>
      <c r="I68" s="229" t="s">
        <v>1483</v>
      </c>
      <c r="J68">
        <v>66</v>
      </c>
    </row>
    <row r="69" spans="1:10" ht="15" customHeight="1" x14ac:dyDescent="0.25">
      <c r="A69" s="171">
        <v>21</v>
      </c>
      <c r="B69" s="172" t="s">
        <v>47</v>
      </c>
      <c r="C69" s="173" t="s">
        <v>48</v>
      </c>
      <c r="D69" s="230"/>
      <c r="E69" s="230"/>
      <c r="F69" s="229"/>
      <c r="G69" s="229" t="s">
        <v>1483</v>
      </c>
      <c r="H69" s="229" t="s">
        <v>1483</v>
      </c>
      <c r="I69" s="229" t="s">
        <v>1483</v>
      </c>
      <c r="J69">
        <v>67</v>
      </c>
    </row>
    <row r="70" spans="1:10" ht="15" customHeight="1" x14ac:dyDescent="0.25">
      <c r="A70" s="171">
        <v>22</v>
      </c>
      <c r="B70" s="172" t="s">
        <v>49</v>
      </c>
      <c r="C70" s="173" t="s">
        <v>1231</v>
      </c>
      <c r="D70" s="230" t="s">
        <v>1410</v>
      </c>
      <c r="E70" s="230"/>
      <c r="F70" s="229"/>
      <c r="G70" s="229" t="s">
        <v>1483</v>
      </c>
      <c r="H70" s="229" t="s">
        <v>1483</v>
      </c>
      <c r="I70" s="229" t="s">
        <v>1483</v>
      </c>
      <c r="J70">
        <v>68</v>
      </c>
    </row>
    <row r="71" spans="1:10" ht="15" customHeight="1" x14ac:dyDescent="0.25">
      <c r="A71" s="171">
        <v>434</v>
      </c>
      <c r="B71" s="172" t="s">
        <v>870</v>
      </c>
      <c r="C71" s="7" t="s">
        <v>871</v>
      </c>
      <c r="D71" s="230"/>
      <c r="E71" s="230" t="s">
        <v>1469</v>
      </c>
      <c r="F71" s="229"/>
      <c r="G71" s="229" t="s">
        <v>1403</v>
      </c>
      <c r="H71" s="229" t="s">
        <v>1402</v>
      </c>
      <c r="I71" s="229" t="s">
        <v>1483</v>
      </c>
      <c r="J71">
        <v>69</v>
      </c>
    </row>
    <row r="72" spans="1:10" ht="15" customHeight="1" x14ac:dyDescent="0.25">
      <c r="A72" s="171">
        <v>333</v>
      </c>
      <c r="B72" s="172" t="s">
        <v>132</v>
      </c>
      <c r="C72" s="7" t="s">
        <v>1163</v>
      </c>
      <c r="D72" s="230" t="s">
        <v>1501</v>
      </c>
      <c r="E72" s="230"/>
      <c r="F72" s="229"/>
      <c r="G72" s="229"/>
      <c r="H72" s="229" t="s">
        <v>1483</v>
      </c>
      <c r="I72" s="229" t="s">
        <v>1509</v>
      </c>
      <c r="J72">
        <v>70</v>
      </c>
    </row>
    <row r="73" spans="1:10" ht="15" customHeight="1" x14ac:dyDescent="0.25">
      <c r="A73" s="171">
        <v>104</v>
      </c>
      <c r="B73" s="172" t="s">
        <v>189</v>
      </c>
      <c r="C73" s="7" t="s">
        <v>190</v>
      </c>
      <c r="D73" s="230"/>
      <c r="E73" s="230"/>
      <c r="F73" s="229" t="s">
        <v>1368</v>
      </c>
      <c r="G73" s="229" t="s">
        <v>1403</v>
      </c>
      <c r="H73" s="229" t="s">
        <v>1483</v>
      </c>
      <c r="I73" s="229" t="s">
        <v>1509</v>
      </c>
      <c r="J73">
        <v>71</v>
      </c>
    </row>
    <row r="74" spans="1:10" ht="15" customHeight="1" x14ac:dyDescent="0.25">
      <c r="A74" s="171">
        <v>122</v>
      </c>
      <c r="B74" s="172" t="s">
        <v>209</v>
      </c>
      <c r="C74" s="7" t="s">
        <v>210</v>
      </c>
      <c r="D74" s="230" t="s">
        <v>1434</v>
      </c>
      <c r="E74" s="230"/>
      <c r="F74" s="229"/>
      <c r="G74" s="229" t="s">
        <v>1483</v>
      </c>
      <c r="H74" s="229" t="s">
        <v>1483</v>
      </c>
      <c r="I74" s="229" t="s">
        <v>1483</v>
      </c>
      <c r="J74">
        <v>72</v>
      </c>
    </row>
    <row r="75" spans="1:10" ht="15" customHeight="1" x14ac:dyDescent="0.25">
      <c r="A75" s="171">
        <v>427</v>
      </c>
      <c r="B75" s="172" t="s">
        <v>860</v>
      </c>
      <c r="C75" s="7" t="s">
        <v>861</v>
      </c>
      <c r="D75" s="230"/>
      <c r="E75" s="230" t="s">
        <v>1440</v>
      </c>
      <c r="F75" s="229" t="s">
        <v>1368</v>
      </c>
      <c r="G75" s="229" t="s">
        <v>1403</v>
      </c>
      <c r="H75" s="229" t="s">
        <v>1402</v>
      </c>
      <c r="I75" s="229" t="s">
        <v>1483</v>
      </c>
      <c r="J75">
        <v>73</v>
      </c>
    </row>
    <row r="76" spans="1:10" ht="15" customHeight="1" x14ac:dyDescent="0.25">
      <c r="A76" s="171">
        <v>341</v>
      </c>
      <c r="B76" s="172" t="s">
        <v>549</v>
      </c>
      <c r="C76" s="173" t="s">
        <v>550</v>
      </c>
      <c r="D76" s="230"/>
      <c r="E76" s="230"/>
      <c r="F76" s="229"/>
      <c r="G76" s="229" t="s">
        <v>1483</v>
      </c>
      <c r="H76" s="229" t="s">
        <v>1483</v>
      </c>
      <c r="I76" s="229" t="s">
        <v>1483</v>
      </c>
      <c r="J76">
        <v>74</v>
      </c>
    </row>
    <row r="77" spans="1:10" ht="15" customHeight="1" x14ac:dyDescent="0.25">
      <c r="A77" s="171">
        <v>338</v>
      </c>
      <c r="B77" s="172" t="s">
        <v>545</v>
      </c>
      <c r="C77" s="7" t="s">
        <v>1164</v>
      </c>
      <c r="D77" s="230"/>
      <c r="E77" s="230"/>
      <c r="F77" s="229"/>
      <c r="G77" s="229" t="s">
        <v>1483</v>
      </c>
      <c r="H77" s="229" t="s">
        <v>1483</v>
      </c>
      <c r="I77" s="229" t="s">
        <v>1483</v>
      </c>
      <c r="J77">
        <v>75</v>
      </c>
    </row>
    <row r="78" spans="1:10" ht="15" customHeight="1" x14ac:dyDescent="0.25">
      <c r="A78" s="171">
        <v>345</v>
      </c>
      <c r="B78" s="172" t="s">
        <v>555</v>
      </c>
      <c r="C78" s="7" t="s">
        <v>556</v>
      </c>
      <c r="D78" s="230"/>
      <c r="E78" s="230"/>
      <c r="F78" s="229"/>
      <c r="G78" s="229" t="s">
        <v>1483</v>
      </c>
      <c r="H78" s="229" t="s">
        <v>1483</v>
      </c>
      <c r="I78" s="229" t="s">
        <v>1483</v>
      </c>
      <c r="J78">
        <v>76</v>
      </c>
    </row>
    <row r="79" spans="1:10" ht="15" customHeight="1" x14ac:dyDescent="0.25">
      <c r="A79" s="171">
        <v>363</v>
      </c>
      <c r="B79" s="172" t="s">
        <v>572</v>
      </c>
      <c r="C79" s="173" t="s">
        <v>573</v>
      </c>
      <c r="D79" s="230"/>
      <c r="E79" s="230" t="s">
        <v>1408</v>
      </c>
      <c r="F79" s="229"/>
      <c r="G79" s="229" t="s">
        <v>1403</v>
      </c>
      <c r="H79" s="229" t="s">
        <v>1483</v>
      </c>
      <c r="I79" s="229" t="s">
        <v>1483</v>
      </c>
      <c r="J79">
        <v>77</v>
      </c>
    </row>
    <row r="80" spans="1:10" ht="15" customHeight="1" x14ac:dyDescent="0.25">
      <c r="A80" s="171">
        <v>443</v>
      </c>
      <c r="B80" s="172" t="s">
        <v>888</v>
      </c>
      <c r="C80" s="7" t="s">
        <v>889</v>
      </c>
      <c r="D80" s="230"/>
      <c r="E80" s="230" t="s">
        <v>1469</v>
      </c>
      <c r="F80" s="229" t="s">
        <v>1368</v>
      </c>
      <c r="G80" s="229" t="s">
        <v>1403</v>
      </c>
      <c r="H80" s="229" t="s">
        <v>1402</v>
      </c>
      <c r="I80" s="229" t="s">
        <v>1483</v>
      </c>
      <c r="J80">
        <v>78</v>
      </c>
    </row>
    <row r="81" spans="1:10" ht="15" customHeight="1" x14ac:dyDescent="0.25">
      <c r="A81" s="171">
        <v>389</v>
      </c>
      <c r="B81" s="172" t="s">
        <v>628</v>
      </c>
      <c r="C81" s="7" t="s">
        <v>629</v>
      </c>
      <c r="D81" s="230"/>
      <c r="E81" s="230"/>
      <c r="F81" s="229" t="s">
        <v>1368</v>
      </c>
      <c r="G81" s="229" t="s">
        <v>1403</v>
      </c>
      <c r="H81" s="229" t="s">
        <v>1483</v>
      </c>
      <c r="I81" s="229" t="s">
        <v>1509</v>
      </c>
      <c r="J81">
        <v>79</v>
      </c>
    </row>
    <row r="82" spans="1:10" ht="15" customHeight="1" x14ac:dyDescent="0.25">
      <c r="A82" s="171">
        <v>502</v>
      </c>
      <c r="B82" s="172" t="s">
        <v>696</v>
      </c>
      <c r="C82" s="7" t="s">
        <v>1101</v>
      </c>
      <c r="D82" s="230"/>
      <c r="E82" s="230" t="s">
        <v>1408</v>
      </c>
      <c r="F82" s="229"/>
      <c r="G82" s="229" t="s">
        <v>1403</v>
      </c>
      <c r="H82" s="229" t="s">
        <v>1483</v>
      </c>
      <c r="I82" s="229" t="s">
        <v>1483</v>
      </c>
      <c r="J82">
        <v>80</v>
      </c>
    </row>
    <row r="83" spans="1:10" ht="15" customHeight="1" x14ac:dyDescent="0.25">
      <c r="A83" s="171">
        <v>192</v>
      </c>
      <c r="B83" s="172" t="s">
        <v>303</v>
      </c>
      <c r="C83" s="7" t="s">
        <v>304</v>
      </c>
      <c r="D83" s="230"/>
      <c r="E83" s="230"/>
      <c r="F83" s="229" t="s">
        <v>1368</v>
      </c>
      <c r="G83" s="229" t="s">
        <v>1403</v>
      </c>
      <c r="H83" s="229" t="s">
        <v>1483</v>
      </c>
      <c r="I83" s="229" t="s">
        <v>1509</v>
      </c>
      <c r="J83">
        <v>81</v>
      </c>
    </row>
    <row r="84" spans="1:10" ht="15" customHeight="1" x14ac:dyDescent="0.25">
      <c r="A84" s="171">
        <v>206</v>
      </c>
      <c r="B84" s="172" t="s">
        <v>349</v>
      </c>
      <c r="C84" s="7" t="s">
        <v>350</v>
      </c>
      <c r="D84" s="230"/>
      <c r="E84" s="230"/>
      <c r="F84" s="229" t="s">
        <v>1368</v>
      </c>
      <c r="G84" s="229" t="s">
        <v>1403</v>
      </c>
      <c r="H84" s="229" t="s">
        <v>1483</v>
      </c>
      <c r="I84" s="229" t="s">
        <v>1483</v>
      </c>
      <c r="J84">
        <v>82</v>
      </c>
    </row>
    <row r="85" spans="1:10" ht="15" customHeight="1" x14ac:dyDescent="0.25">
      <c r="A85" s="171">
        <v>209</v>
      </c>
      <c r="B85" s="172" t="s">
        <v>355</v>
      </c>
      <c r="C85" s="7" t="s">
        <v>1165</v>
      </c>
      <c r="D85" s="230"/>
      <c r="E85" s="230"/>
      <c r="F85" s="229" t="s">
        <v>1368</v>
      </c>
      <c r="G85" s="229" t="s">
        <v>1403</v>
      </c>
      <c r="H85" s="229" t="s">
        <v>1483</v>
      </c>
      <c r="I85" s="229" t="s">
        <v>1483</v>
      </c>
      <c r="J85">
        <v>83</v>
      </c>
    </row>
    <row r="86" spans="1:10" ht="15" customHeight="1" x14ac:dyDescent="0.25">
      <c r="A86" s="171">
        <v>18</v>
      </c>
      <c r="B86" s="172" t="s">
        <v>41</v>
      </c>
      <c r="C86" s="173" t="s">
        <v>42</v>
      </c>
      <c r="D86" s="230"/>
      <c r="E86" s="230"/>
      <c r="F86" s="229"/>
      <c r="G86" s="229" t="s">
        <v>1483</v>
      </c>
      <c r="H86" s="229" t="s">
        <v>1483</v>
      </c>
      <c r="I86" s="229" t="s">
        <v>1483</v>
      </c>
      <c r="J86">
        <v>84</v>
      </c>
    </row>
    <row r="87" spans="1:10" ht="15" customHeight="1" x14ac:dyDescent="0.25">
      <c r="A87" s="171">
        <v>120</v>
      </c>
      <c r="B87" s="172" t="s">
        <v>207</v>
      </c>
      <c r="C87" s="173" t="s">
        <v>208</v>
      </c>
      <c r="D87" s="230"/>
      <c r="E87" s="230"/>
      <c r="F87" s="229"/>
      <c r="G87" s="229" t="s">
        <v>1403</v>
      </c>
      <c r="H87" s="229" t="s">
        <v>1483</v>
      </c>
      <c r="I87" s="229" t="s">
        <v>1483</v>
      </c>
      <c r="J87">
        <v>85</v>
      </c>
    </row>
    <row r="88" spans="1:10" ht="15" customHeight="1" x14ac:dyDescent="0.25">
      <c r="A88" s="171">
        <v>439</v>
      </c>
      <c r="B88" s="172" t="s">
        <v>880</v>
      </c>
      <c r="C88" s="7" t="s">
        <v>881</v>
      </c>
      <c r="D88" s="230"/>
      <c r="E88" s="230" t="s">
        <v>1469</v>
      </c>
      <c r="F88" s="229" t="s">
        <v>1368</v>
      </c>
      <c r="G88" s="229" t="s">
        <v>1403</v>
      </c>
      <c r="H88" s="229" t="s">
        <v>1402</v>
      </c>
      <c r="I88" s="229" t="s">
        <v>1483</v>
      </c>
      <c r="J88">
        <v>86</v>
      </c>
    </row>
    <row r="89" spans="1:10" ht="15" customHeight="1" x14ac:dyDescent="0.25">
      <c r="A89" s="171">
        <v>170</v>
      </c>
      <c r="B89" s="172" t="s">
        <v>263</v>
      </c>
      <c r="C89" s="173" t="s">
        <v>264</v>
      </c>
      <c r="D89" s="230" t="s">
        <v>1488</v>
      </c>
      <c r="E89" s="230"/>
      <c r="F89" s="229"/>
      <c r="G89" s="229" t="s">
        <v>1483</v>
      </c>
      <c r="H89" s="229" t="s">
        <v>1483</v>
      </c>
      <c r="I89" s="229" t="s">
        <v>1483</v>
      </c>
      <c r="J89">
        <v>87</v>
      </c>
    </row>
    <row r="90" spans="1:10" ht="15" customHeight="1" x14ac:dyDescent="0.25">
      <c r="A90" s="171">
        <v>173</v>
      </c>
      <c r="B90" s="172" t="s">
        <v>271</v>
      </c>
      <c r="C90" s="173" t="s">
        <v>272</v>
      </c>
      <c r="D90" s="230" t="s">
        <v>1491</v>
      </c>
      <c r="E90" s="230"/>
      <c r="F90" s="229" t="s">
        <v>1368</v>
      </c>
      <c r="G90" s="229" t="s">
        <v>1403</v>
      </c>
      <c r="H90" s="229" t="s">
        <v>1483</v>
      </c>
      <c r="I90" s="229" t="s">
        <v>1483</v>
      </c>
      <c r="J90">
        <v>88</v>
      </c>
    </row>
    <row r="91" spans="1:10" ht="15" customHeight="1" x14ac:dyDescent="0.25">
      <c r="A91" s="171">
        <v>17</v>
      </c>
      <c r="B91" s="172" t="s">
        <v>281</v>
      </c>
      <c r="C91" s="173" t="s">
        <v>282</v>
      </c>
      <c r="D91" s="230" t="s">
        <v>1409</v>
      </c>
      <c r="E91" s="230" t="s">
        <v>1408</v>
      </c>
      <c r="F91" s="229"/>
      <c r="G91" s="229" t="s">
        <v>1403</v>
      </c>
      <c r="H91" s="229" t="s">
        <v>1483</v>
      </c>
      <c r="I91" s="229" t="s">
        <v>1483</v>
      </c>
      <c r="J91">
        <v>89</v>
      </c>
    </row>
    <row r="92" spans="1:10" ht="15" customHeight="1" x14ac:dyDescent="0.25">
      <c r="A92" s="171">
        <v>303</v>
      </c>
      <c r="B92" s="172" t="s">
        <v>502</v>
      </c>
      <c r="C92" s="7" t="s">
        <v>1232</v>
      </c>
      <c r="D92" s="230"/>
      <c r="E92" s="230" t="s">
        <v>1408</v>
      </c>
      <c r="F92" s="229"/>
      <c r="G92" s="229" t="s">
        <v>1403</v>
      </c>
      <c r="H92" s="229" t="s">
        <v>1483</v>
      </c>
      <c r="I92" s="229" t="s">
        <v>1483</v>
      </c>
      <c r="J92">
        <v>90</v>
      </c>
    </row>
    <row r="93" spans="1:10" ht="15" customHeight="1" x14ac:dyDescent="0.25">
      <c r="A93" s="171">
        <v>327</v>
      </c>
      <c r="B93" s="172" t="s">
        <v>527</v>
      </c>
      <c r="C93" s="7" t="s">
        <v>528</v>
      </c>
      <c r="D93" s="230"/>
      <c r="E93" s="230"/>
      <c r="F93" s="229" t="s">
        <v>1368</v>
      </c>
      <c r="G93" s="229" t="s">
        <v>1403</v>
      </c>
      <c r="H93" s="229" t="s">
        <v>1483</v>
      </c>
      <c r="I93" s="229" t="s">
        <v>1509</v>
      </c>
      <c r="J93">
        <v>91</v>
      </c>
    </row>
    <row r="94" spans="1:10" ht="15" customHeight="1" x14ac:dyDescent="0.25">
      <c r="A94" s="171">
        <v>331</v>
      </c>
      <c r="B94" s="172" t="s">
        <v>532</v>
      </c>
      <c r="C94" s="174" t="s">
        <v>1166</v>
      </c>
      <c r="D94" s="230"/>
      <c r="E94" s="230"/>
      <c r="F94" s="229"/>
      <c r="G94" s="229" t="s">
        <v>1483</v>
      </c>
      <c r="H94" s="229" t="s">
        <v>1483</v>
      </c>
      <c r="I94" s="229" t="s">
        <v>1483</v>
      </c>
      <c r="J94">
        <v>92</v>
      </c>
    </row>
    <row r="95" spans="1:10" ht="15" customHeight="1" x14ac:dyDescent="0.25">
      <c r="A95" s="171">
        <v>332</v>
      </c>
      <c r="B95" s="172" t="s">
        <v>533</v>
      </c>
      <c r="C95" s="174" t="s">
        <v>534</v>
      </c>
      <c r="D95" s="230" t="s">
        <v>1463</v>
      </c>
      <c r="E95" s="230" t="s">
        <v>1408</v>
      </c>
      <c r="F95" s="229"/>
      <c r="G95" s="229" t="s">
        <v>1403</v>
      </c>
      <c r="H95" s="229" t="s">
        <v>1483</v>
      </c>
      <c r="I95" s="229" t="s">
        <v>1483</v>
      </c>
      <c r="J95">
        <v>93</v>
      </c>
    </row>
    <row r="96" spans="1:10" ht="15" customHeight="1" x14ac:dyDescent="0.25">
      <c r="A96" s="171">
        <v>329</v>
      </c>
      <c r="B96" s="172" t="s">
        <v>529</v>
      </c>
      <c r="C96" s="7" t="s">
        <v>530</v>
      </c>
      <c r="D96" s="230"/>
      <c r="E96" s="230"/>
      <c r="F96" s="229" t="s">
        <v>1368</v>
      </c>
      <c r="G96" s="229" t="s">
        <v>1403</v>
      </c>
      <c r="H96" s="229" t="s">
        <v>1483</v>
      </c>
      <c r="I96" s="229" t="s">
        <v>1509</v>
      </c>
      <c r="J96">
        <v>94</v>
      </c>
    </row>
    <row r="97" spans="1:10" ht="15" customHeight="1" x14ac:dyDescent="0.25">
      <c r="A97" s="171">
        <v>330</v>
      </c>
      <c r="B97" s="172" t="s">
        <v>531</v>
      </c>
      <c r="C97" s="174" t="s">
        <v>1167</v>
      </c>
      <c r="D97" s="230"/>
      <c r="E97" s="230"/>
      <c r="F97" s="229"/>
      <c r="G97" s="229" t="s">
        <v>1483</v>
      </c>
      <c r="H97" s="229" t="s">
        <v>1483</v>
      </c>
      <c r="I97" s="229" t="s">
        <v>1483</v>
      </c>
      <c r="J97">
        <v>95</v>
      </c>
    </row>
    <row r="98" spans="1:10" ht="15" customHeight="1" x14ac:dyDescent="0.25">
      <c r="A98" s="171">
        <v>597</v>
      </c>
      <c r="B98" s="172" t="s">
        <v>982</v>
      </c>
      <c r="C98" s="174" t="s">
        <v>1168</v>
      </c>
      <c r="D98" s="230"/>
      <c r="E98" s="230" t="s">
        <v>1408</v>
      </c>
      <c r="F98" s="229"/>
      <c r="G98" s="229" t="s">
        <v>1403</v>
      </c>
      <c r="H98" s="229" t="s">
        <v>1483</v>
      </c>
      <c r="I98" s="229" t="s">
        <v>1483</v>
      </c>
      <c r="J98">
        <v>96</v>
      </c>
    </row>
    <row r="99" spans="1:10" ht="15" customHeight="1" x14ac:dyDescent="0.25">
      <c r="A99" s="171">
        <v>215</v>
      </c>
      <c r="B99" s="172" t="s">
        <v>368</v>
      </c>
      <c r="C99" s="7" t="s">
        <v>369</v>
      </c>
      <c r="D99" s="230"/>
      <c r="E99" s="230"/>
      <c r="F99" s="229" t="s">
        <v>1368</v>
      </c>
      <c r="G99" s="229" t="s">
        <v>1403</v>
      </c>
      <c r="H99" s="229" t="s">
        <v>1483</v>
      </c>
      <c r="I99" s="229" t="s">
        <v>1483</v>
      </c>
      <c r="J99">
        <v>97</v>
      </c>
    </row>
    <row r="100" spans="1:10" ht="15" customHeight="1" x14ac:dyDescent="0.25">
      <c r="A100" s="171">
        <v>24</v>
      </c>
      <c r="B100" s="172" t="s">
        <v>52</v>
      </c>
      <c r="C100" s="7" t="s">
        <v>53</v>
      </c>
      <c r="D100" s="230"/>
      <c r="E100" s="230"/>
      <c r="F100" s="229" t="s">
        <v>1368</v>
      </c>
      <c r="G100" s="229" t="s">
        <v>1403</v>
      </c>
      <c r="H100" s="229" t="s">
        <v>1483</v>
      </c>
      <c r="I100" s="229" t="s">
        <v>1483</v>
      </c>
      <c r="J100">
        <v>98</v>
      </c>
    </row>
    <row r="101" spans="1:10" ht="15" customHeight="1" x14ac:dyDescent="0.25">
      <c r="A101" s="171">
        <v>129</v>
      </c>
      <c r="B101" s="172" t="s">
        <v>211</v>
      </c>
      <c r="C101" s="7" t="s">
        <v>212</v>
      </c>
      <c r="D101" s="230"/>
      <c r="E101" s="230"/>
      <c r="F101" s="229"/>
      <c r="G101" s="229" t="s">
        <v>1483</v>
      </c>
      <c r="H101" s="229" t="s">
        <v>1483</v>
      </c>
      <c r="I101" s="229" t="s">
        <v>1509</v>
      </c>
      <c r="J101">
        <v>99</v>
      </c>
    </row>
    <row r="102" spans="1:10" ht="15" customHeight="1" x14ac:dyDescent="0.25">
      <c r="A102" s="171">
        <v>207</v>
      </c>
      <c r="B102" s="172" t="s">
        <v>351</v>
      </c>
      <c r="C102" s="7" t="s">
        <v>352</v>
      </c>
      <c r="D102" s="230" t="s">
        <v>1445</v>
      </c>
      <c r="E102" s="230"/>
      <c r="F102" s="229" t="s">
        <v>1368</v>
      </c>
      <c r="G102" s="229" t="s">
        <v>1403</v>
      </c>
      <c r="H102" s="229" t="s">
        <v>1483</v>
      </c>
      <c r="I102" s="229" t="s">
        <v>1509</v>
      </c>
      <c r="J102">
        <v>100</v>
      </c>
    </row>
    <row r="103" spans="1:10" ht="15" customHeight="1" x14ac:dyDescent="0.25">
      <c r="A103" s="171">
        <v>382</v>
      </c>
      <c r="B103" s="172" t="s">
        <v>615</v>
      </c>
      <c r="C103" s="7" t="s">
        <v>616</v>
      </c>
      <c r="D103" s="230"/>
      <c r="E103" s="230"/>
      <c r="F103" s="229" t="s">
        <v>1368</v>
      </c>
      <c r="G103" s="229" t="s">
        <v>1403</v>
      </c>
      <c r="H103" s="229" t="s">
        <v>1483</v>
      </c>
      <c r="I103" s="229" t="s">
        <v>1483</v>
      </c>
      <c r="J103">
        <v>101</v>
      </c>
    </row>
    <row r="104" spans="1:10" ht="15" customHeight="1" x14ac:dyDescent="0.25">
      <c r="A104" s="171">
        <v>388</v>
      </c>
      <c r="B104" s="172" t="s">
        <v>626</v>
      </c>
      <c r="C104" s="7" t="s">
        <v>627</v>
      </c>
      <c r="D104" s="230"/>
      <c r="E104" s="230"/>
      <c r="F104" s="229" t="s">
        <v>1368</v>
      </c>
      <c r="G104" s="229" t="s">
        <v>1403</v>
      </c>
      <c r="H104" s="229" t="s">
        <v>1483</v>
      </c>
      <c r="I104" s="229" t="s">
        <v>1483</v>
      </c>
      <c r="J104">
        <v>102</v>
      </c>
    </row>
    <row r="105" spans="1:10" ht="15" customHeight="1" x14ac:dyDescent="0.25">
      <c r="A105" s="171">
        <v>445</v>
      </c>
      <c r="B105" s="172" t="s">
        <v>892</v>
      </c>
      <c r="C105" s="7" t="s">
        <v>893</v>
      </c>
      <c r="D105" s="230"/>
      <c r="E105" s="230" t="s">
        <v>1469</v>
      </c>
      <c r="F105" s="229" t="s">
        <v>1368</v>
      </c>
      <c r="G105" s="229" t="s">
        <v>1403</v>
      </c>
      <c r="H105" s="229" t="s">
        <v>1402</v>
      </c>
      <c r="I105" s="229" t="s">
        <v>1483</v>
      </c>
      <c r="J105">
        <v>103</v>
      </c>
    </row>
    <row r="106" spans="1:10" ht="15" customHeight="1" x14ac:dyDescent="0.25">
      <c r="A106" s="171">
        <v>400</v>
      </c>
      <c r="B106" s="172" t="s">
        <v>660</v>
      </c>
      <c r="C106" s="9" t="s">
        <v>1233</v>
      </c>
      <c r="D106" s="230"/>
      <c r="E106" s="230"/>
      <c r="F106" s="229"/>
      <c r="G106" s="229" t="s">
        <v>1483</v>
      </c>
      <c r="H106" s="229" t="s">
        <v>1483</v>
      </c>
      <c r="I106" s="229" t="s">
        <v>1483</v>
      </c>
      <c r="J106">
        <v>104</v>
      </c>
    </row>
    <row r="107" spans="1:10" ht="15" customHeight="1" x14ac:dyDescent="0.25">
      <c r="A107" s="171">
        <v>625</v>
      </c>
      <c r="B107" s="172" t="s">
        <v>1058</v>
      </c>
      <c r="C107" s="7" t="s">
        <v>1059</v>
      </c>
      <c r="D107" s="230"/>
      <c r="E107" s="230"/>
      <c r="F107" s="229"/>
      <c r="G107" s="229" t="s">
        <v>1483</v>
      </c>
      <c r="H107" s="229" t="s">
        <v>1483</v>
      </c>
      <c r="I107" s="229" t="s">
        <v>1483</v>
      </c>
      <c r="J107">
        <v>105</v>
      </c>
    </row>
    <row r="108" spans="1:10" ht="15" customHeight="1" x14ac:dyDescent="0.25">
      <c r="A108" s="171">
        <v>440</v>
      </c>
      <c r="B108" s="172" t="s">
        <v>882</v>
      </c>
      <c r="C108" s="7" t="s">
        <v>883</v>
      </c>
      <c r="D108" s="230"/>
      <c r="E108" s="230" t="s">
        <v>1469</v>
      </c>
      <c r="F108" s="229" t="s">
        <v>1368</v>
      </c>
      <c r="G108" s="229" t="s">
        <v>1403</v>
      </c>
      <c r="H108" s="229" t="s">
        <v>1402</v>
      </c>
      <c r="I108" s="229" t="s">
        <v>1509</v>
      </c>
      <c r="J108">
        <v>106</v>
      </c>
    </row>
    <row r="109" spans="1:10" ht="15" customHeight="1" x14ac:dyDescent="0.25">
      <c r="A109" s="171">
        <v>441</v>
      </c>
      <c r="B109" s="172" t="s">
        <v>884</v>
      </c>
      <c r="C109" s="7" t="s">
        <v>885</v>
      </c>
      <c r="D109" s="230"/>
      <c r="E109" s="230" t="s">
        <v>1469</v>
      </c>
      <c r="F109" s="229" t="s">
        <v>1368</v>
      </c>
      <c r="G109" s="229" t="s">
        <v>1403</v>
      </c>
      <c r="H109" s="229" t="s">
        <v>1402</v>
      </c>
      <c r="I109" s="229" t="s">
        <v>1483</v>
      </c>
      <c r="J109">
        <v>107</v>
      </c>
    </row>
    <row r="110" spans="1:10" ht="15" customHeight="1" x14ac:dyDescent="0.25">
      <c r="A110" s="171">
        <v>380</v>
      </c>
      <c r="B110" s="172" t="s">
        <v>612</v>
      </c>
      <c r="C110" s="173" t="s">
        <v>1169</v>
      </c>
      <c r="D110" s="230"/>
      <c r="E110" s="230"/>
      <c r="F110" s="229"/>
      <c r="G110" s="229" t="s">
        <v>1483</v>
      </c>
      <c r="H110" s="229" t="s">
        <v>1483</v>
      </c>
      <c r="I110" s="229" t="s">
        <v>1483</v>
      </c>
      <c r="J110">
        <v>108</v>
      </c>
    </row>
    <row r="111" spans="1:10" ht="15" customHeight="1" x14ac:dyDescent="0.25">
      <c r="A111" s="171">
        <v>442</v>
      </c>
      <c r="B111" s="172" t="s">
        <v>886</v>
      </c>
      <c r="C111" s="7" t="s">
        <v>887</v>
      </c>
      <c r="D111" s="230"/>
      <c r="E111" s="230" t="s">
        <v>1469</v>
      </c>
      <c r="F111" s="229" t="s">
        <v>1368</v>
      </c>
      <c r="G111" s="229" t="s">
        <v>1403</v>
      </c>
      <c r="H111" s="229" t="s">
        <v>1402</v>
      </c>
      <c r="I111" s="229" t="s">
        <v>1509</v>
      </c>
      <c r="J111">
        <v>109</v>
      </c>
    </row>
    <row r="112" spans="1:10" ht="15" customHeight="1" x14ac:dyDescent="0.25">
      <c r="A112" s="171">
        <v>436</v>
      </c>
      <c r="B112" s="172" t="s">
        <v>874</v>
      </c>
      <c r="C112" s="7" t="s">
        <v>875</v>
      </c>
      <c r="D112" s="230"/>
      <c r="E112" s="230" t="s">
        <v>1469</v>
      </c>
      <c r="F112" s="229" t="s">
        <v>1368</v>
      </c>
      <c r="G112" s="229" t="s">
        <v>1403</v>
      </c>
      <c r="H112" s="229" t="s">
        <v>1402</v>
      </c>
      <c r="I112" s="229" t="s">
        <v>1483</v>
      </c>
      <c r="J112">
        <v>110</v>
      </c>
    </row>
    <row r="113" spans="1:10" ht="15" customHeight="1" x14ac:dyDescent="0.25">
      <c r="A113" s="171">
        <v>418</v>
      </c>
      <c r="B113" s="172" t="s">
        <v>840</v>
      </c>
      <c r="C113" s="7" t="s">
        <v>841</v>
      </c>
      <c r="D113" s="230"/>
      <c r="E113" s="230" t="s">
        <v>1440</v>
      </c>
      <c r="F113" s="229" t="s">
        <v>1368</v>
      </c>
      <c r="G113" s="229" t="s">
        <v>1403</v>
      </c>
      <c r="H113" s="229" t="s">
        <v>1402</v>
      </c>
      <c r="I113" s="229" t="s">
        <v>1483</v>
      </c>
      <c r="J113">
        <v>111</v>
      </c>
    </row>
    <row r="114" spans="1:10" ht="15" customHeight="1" x14ac:dyDescent="0.25">
      <c r="A114" s="171">
        <v>23</v>
      </c>
      <c r="B114" s="172" t="s">
        <v>50</v>
      </c>
      <c r="C114" s="173" t="s">
        <v>51</v>
      </c>
      <c r="D114" s="230" t="s">
        <v>1411</v>
      </c>
      <c r="E114" s="230"/>
      <c r="F114" s="229"/>
      <c r="G114" s="229" t="s">
        <v>1483</v>
      </c>
      <c r="H114" s="229" t="s">
        <v>1483</v>
      </c>
      <c r="I114" s="229" t="s">
        <v>1483</v>
      </c>
      <c r="J114">
        <v>112</v>
      </c>
    </row>
    <row r="115" spans="1:10" ht="15" customHeight="1" x14ac:dyDescent="0.25">
      <c r="A115" s="171">
        <v>402</v>
      </c>
      <c r="B115" s="172" t="s">
        <v>806</v>
      </c>
      <c r="C115" s="7" t="s">
        <v>807</v>
      </c>
      <c r="D115" s="230"/>
      <c r="E115" s="230" t="s">
        <v>1440</v>
      </c>
      <c r="F115" s="229" t="s">
        <v>1368</v>
      </c>
      <c r="G115" s="229" t="s">
        <v>1403</v>
      </c>
      <c r="H115" s="229" t="s">
        <v>1402</v>
      </c>
      <c r="I115" s="229" t="s">
        <v>1483</v>
      </c>
      <c r="J115">
        <v>113</v>
      </c>
    </row>
    <row r="116" spans="1:10" ht="15" customHeight="1" x14ac:dyDescent="0.25">
      <c r="A116" s="171">
        <v>403</v>
      </c>
      <c r="B116" s="172" t="s">
        <v>808</v>
      </c>
      <c r="C116" s="7" t="s">
        <v>809</v>
      </c>
      <c r="D116" s="230"/>
      <c r="E116" s="230" t="s">
        <v>1440</v>
      </c>
      <c r="F116" s="229" t="s">
        <v>1368</v>
      </c>
      <c r="G116" s="229" t="s">
        <v>1403</v>
      </c>
      <c r="H116" s="229" t="s">
        <v>1402</v>
      </c>
      <c r="I116" s="229" t="s">
        <v>1483</v>
      </c>
      <c r="J116">
        <v>114</v>
      </c>
    </row>
    <row r="117" spans="1:10" ht="15" customHeight="1" x14ac:dyDescent="0.25">
      <c r="A117" s="176">
        <v>1</v>
      </c>
      <c r="B117" s="177" t="s">
        <v>9</v>
      </c>
      <c r="C117" s="10" t="s">
        <v>10</v>
      </c>
      <c r="D117" s="230"/>
      <c r="E117" s="230"/>
      <c r="F117" s="229" t="s">
        <v>1368</v>
      </c>
      <c r="G117" s="229" t="s">
        <v>1403</v>
      </c>
      <c r="H117" s="229" t="s">
        <v>1483</v>
      </c>
      <c r="I117" s="229" t="s">
        <v>1509</v>
      </c>
      <c r="J117">
        <v>115</v>
      </c>
    </row>
    <row r="118" spans="1:10" ht="15" customHeight="1" x14ac:dyDescent="0.25">
      <c r="A118" s="176">
        <v>2</v>
      </c>
      <c r="B118" s="177" t="s">
        <v>11</v>
      </c>
      <c r="C118" s="10" t="s">
        <v>12</v>
      </c>
      <c r="D118" s="230"/>
      <c r="E118" s="230"/>
      <c r="F118" s="229" t="s">
        <v>1368</v>
      </c>
      <c r="G118" s="229" t="s">
        <v>1403</v>
      </c>
      <c r="H118" s="229" t="s">
        <v>1483</v>
      </c>
      <c r="I118" s="229" t="s">
        <v>1509</v>
      </c>
      <c r="J118">
        <v>116</v>
      </c>
    </row>
    <row r="119" spans="1:10" ht="15" customHeight="1" x14ac:dyDescent="0.25">
      <c r="A119" s="171">
        <v>634</v>
      </c>
      <c r="B119" s="172" t="s">
        <v>13</v>
      </c>
      <c r="C119" s="7" t="s">
        <v>14</v>
      </c>
      <c r="D119" s="230"/>
      <c r="E119" s="230"/>
      <c r="F119" s="229"/>
      <c r="G119" s="229" t="s">
        <v>1483</v>
      </c>
      <c r="H119" s="229" t="s">
        <v>1483</v>
      </c>
      <c r="I119" s="229" t="s">
        <v>1509</v>
      </c>
      <c r="J119">
        <v>117</v>
      </c>
    </row>
    <row r="120" spans="1:10" ht="15" customHeight="1" x14ac:dyDescent="0.25">
      <c r="A120" s="176">
        <v>3</v>
      </c>
      <c r="B120" s="177" t="s">
        <v>15</v>
      </c>
      <c r="C120" s="10" t="s">
        <v>16</v>
      </c>
      <c r="D120" s="230"/>
      <c r="E120" s="230"/>
      <c r="F120" s="229" t="s">
        <v>1368</v>
      </c>
      <c r="G120" s="229" t="s">
        <v>1403</v>
      </c>
      <c r="H120" s="229" t="s">
        <v>1483</v>
      </c>
      <c r="I120" s="229" t="s">
        <v>1509</v>
      </c>
      <c r="J120">
        <v>118</v>
      </c>
    </row>
    <row r="121" spans="1:10" ht="15" customHeight="1" x14ac:dyDescent="0.25">
      <c r="A121" s="176">
        <v>4</v>
      </c>
      <c r="B121" s="177" t="s">
        <v>17</v>
      </c>
      <c r="C121" s="10" t="s">
        <v>18</v>
      </c>
      <c r="D121" s="230"/>
      <c r="E121" s="230"/>
      <c r="F121" s="229" t="s">
        <v>1368</v>
      </c>
      <c r="G121" s="229" t="s">
        <v>1403</v>
      </c>
      <c r="H121" s="229" t="s">
        <v>1483</v>
      </c>
      <c r="I121" s="229" t="s">
        <v>1483</v>
      </c>
      <c r="J121">
        <v>119</v>
      </c>
    </row>
    <row r="122" spans="1:10" ht="15" customHeight="1" x14ac:dyDescent="0.25">
      <c r="A122" s="176">
        <v>5</v>
      </c>
      <c r="B122" s="177" t="s">
        <v>19</v>
      </c>
      <c r="C122" s="10" t="s">
        <v>20</v>
      </c>
      <c r="D122" s="230"/>
      <c r="E122" s="230"/>
      <c r="F122" s="229" t="s">
        <v>1368</v>
      </c>
      <c r="G122" s="229" t="s">
        <v>1403</v>
      </c>
      <c r="H122" s="229" t="s">
        <v>1483</v>
      </c>
      <c r="I122" s="229" t="s">
        <v>1509</v>
      </c>
      <c r="J122">
        <v>120</v>
      </c>
    </row>
    <row r="123" spans="1:10" ht="15" customHeight="1" x14ac:dyDescent="0.25">
      <c r="A123" s="176">
        <v>6</v>
      </c>
      <c r="B123" s="177" t="s">
        <v>21</v>
      </c>
      <c r="C123" s="10" t="s">
        <v>22</v>
      </c>
      <c r="D123" s="230"/>
      <c r="E123" s="230"/>
      <c r="F123" s="229" t="s">
        <v>1368</v>
      </c>
      <c r="G123" s="229" t="s">
        <v>1403</v>
      </c>
      <c r="H123" s="229" t="s">
        <v>1483</v>
      </c>
      <c r="I123" s="229" t="s">
        <v>1509</v>
      </c>
      <c r="J123">
        <v>121</v>
      </c>
    </row>
    <row r="124" spans="1:10" ht="15" customHeight="1" x14ac:dyDescent="0.25">
      <c r="A124" s="176">
        <v>7</v>
      </c>
      <c r="B124" s="177" t="s">
        <v>23</v>
      </c>
      <c r="C124" s="10" t="s">
        <v>24</v>
      </c>
      <c r="D124" s="230"/>
      <c r="E124" s="230"/>
      <c r="F124" s="229" t="s">
        <v>1368</v>
      </c>
      <c r="G124" s="229" t="s">
        <v>1403</v>
      </c>
      <c r="H124" s="229" t="s">
        <v>1483</v>
      </c>
      <c r="I124" s="229" t="s">
        <v>1509</v>
      </c>
      <c r="J124">
        <v>122</v>
      </c>
    </row>
    <row r="125" spans="1:10" ht="15" customHeight="1" x14ac:dyDescent="0.25">
      <c r="A125" s="176">
        <v>8</v>
      </c>
      <c r="B125" s="177" t="s">
        <v>25</v>
      </c>
      <c r="C125" s="10" t="s">
        <v>26</v>
      </c>
      <c r="D125" s="230"/>
      <c r="E125" s="230"/>
      <c r="F125" s="229" t="s">
        <v>1368</v>
      </c>
      <c r="G125" s="229" t="s">
        <v>1403</v>
      </c>
      <c r="H125" s="229" t="s">
        <v>1483</v>
      </c>
      <c r="I125" s="229" t="s">
        <v>1509</v>
      </c>
      <c r="J125">
        <v>123</v>
      </c>
    </row>
    <row r="126" spans="1:10" ht="15" customHeight="1" x14ac:dyDescent="0.25">
      <c r="A126" s="176">
        <v>9</v>
      </c>
      <c r="B126" s="177" t="s">
        <v>27</v>
      </c>
      <c r="C126" s="178" t="s">
        <v>28</v>
      </c>
      <c r="D126" s="230"/>
      <c r="E126" s="230"/>
      <c r="F126" s="229"/>
      <c r="G126" s="229" t="s">
        <v>1483</v>
      </c>
      <c r="H126" s="229" t="s">
        <v>1483</v>
      </c>
      <c r="I126" s="229" t="s">
        <v>1483</v>
      </c>
      <c r="J126">
        <v>124</v>
      </c>
    </row>
    <row r="127" spans="1:10" ht="15" customHeight="1" x14ac:dyDescent="0.25">
      <c r="A127" s="176">
        <v>10</v>
      </c>
      <c r="B127" s="177" t="s">
        <v>29</v>
      </c>
      <c r="C127" s="178" t="s">
        <v>30</v>
      </c>
      <c r="D127" s="230" t="s">
        <v>1405</v>
      </c>
      <c r="E127" s="230"/>
      <c r="F127" s="229"/>
      <c r="G127" s="229" t="s">
        <v>1483</v>
      </c>
      <c r="H127" s="229" t="s">
        <v>1483</v>
      </c>
      <c r="I127" s="229" t="s">
        <v>1483</v>
      </c>
      <c r="J127">
        <v>125</v>
      </c>
    </row>
    <row r="128" spans="1:10" ht="15" customHeight="1" x14ac:dyDescent="0.25">
      <c r="A128" s="176">
        <v>11</v>
      </c>
      <c r="B128" s="177" t="s">
        <v>31</v>
      </c>
      <c r="C128" s="178" t="s">
        <v>32</v>
      </c>
      <c r="D128" s="230"/>
      <c r="E128" s="230"/>
      <c r="F128" s="229"/>
      <c r="G128" s="229" t="s">
        <v>1483</v>
      </c>
      <c r="H128" s="229" t="s">
        <v>1402</v>
      </c>
      <c r="I128" s="229" t="s">
        <v>1509</v>
      </c>
      <c r="J128">
        <v>126</v>
      </c>
    </row>
    <row r="129" spans="1:10" ht="15" customHeight="1" x14ac:dyDescent="0.25">
      <c r="A129" s="176">
        <v>12</v>
      </c>
      <c r="B129" s="177" t="s">
        <v>33</v>
      </c>
      <c r="C129" s="10" t="s">
        <v>34</v>
      </c>
      <c r="D129" s="230" t="s">
        <v>1406</v>
      </c>
      <c r="E129" s="230"/>
      <c r="F129" s="229" t="s">
        <v>1368</v>
      </c>
      <c r="G129" s="229" t="s">
        <v>1403</v>
      </c>
      <c r="H129" s="229" t="s">
        <v>1483</v>
      </c>
      <c r="I129" s="229" t="s">
        <v>1509</v>
      </c>
      <c r="J129">
        <v>127</v>
      </c>
    </row>
    <row r="130" spans="1:10" ht="15" customHeight="1" x14ac:dyDescent="0.25">
      <c r="A130" s="171">
        <v>283</v>
      </c>
      <c r="B130" s="172" t="s">
        <v>465</v>
      </c>
      <c r="C130" s="7" t="s">
        <v>1170</v>
      </c>
      <c r="D130" s="230" t="s">
        <v>1457</v>
      </c>
      <c r="E130" s="230"/>
      <c r="F130" s="229"/>
      <c r="G130" s="229" t="s">
        <v>1403</v>
      </c>
      <c r="H130" s="229" t="s">
        <v>1483</v>
      </c>
      <c r="I130" s="229" t="s">
        <v>1509</v>
      </c>
      <c r="J130">
        <v>128</v>
      </c>
    </row>
    <row r="131" spans="1:10" ht="15" customHeight="1" x14ac:dyDescent="0.25">
      <c r="A131" s="176">
        <v>13</v>
      </c>
      <c r="B131" s="177" t="s">
        <v>35</v>
      </c>
      <c r="C131" s="10" t="s">
        <v>36</v>
      </c>
      <c r="D131" s="230"/>
      <c r="E131" s="230"/>
      <c r="F131" s="229"/>
      <c r="G131" s="229" t="s">
        <v>1483</v>
      </c>
      <c r="H131" s="229" t="s">
        <v>1483</v>
      </c>
      <c r="I131" s="229" t="s">
        <v>1509</v>
      </c>
      <c r="J131">
        <v>129</v>
      </c>
    </row>
    <row r="132" spans="1:10" ht="15" customHeight="1" x14ac:dyDescent="0.25">
      <c r="A132" s="176">
        <v>14</v>
      </c>
      <c r="B132" s="177" t="s">
        <v>37</v>
      </c>
      <c r="C132" s="10" t="s">
        <v>38</v>
      </c>
      <c r="D132" s="230"/>
      <c r="E132" s="230"/>
      <c r="F132" s="229"/>
      <c r="G132" s="229" t="s">
        <v>1483</v>
      </c>
      <c r="H132" s="229" t="s">
        <v>1483</v>
      </c>
      <c r="I132" s="229" t="s">
        <v>1483</v>
      </c>
      <c r="J132">
        <v>130</v>
      </c>
    </row>
    <row r="133" spans="1:10" ht="15" customHeight="1" x14ac:dyDescent="0.25">
      <c r="A133" s="171">
        <v>25</v>
      </c>
      <c r="B133" s="172" t="s">
        <v>54</v>
      </c>
      <c r="C133" s="7" t="s">
        <v>55</v>
      </c>
      <c r="D133" s="230"/>
      <c r="E133" s="230"/>
      <c r="F133" s="229"/>
      <c r="G133" s="229" t="s">
        <v>1483</v>
      </c>
      <c r="H133" s="229" t="s">
        <v>1483</v>
      </c>
      <c r="I133" s="229" t="s">
        <v>1483</v>
      </c>
      <c r="J133">
        <v>131</v>
      </c>
    </row>
    <row r="134" spans="1:10" ht="15" customHeight="1" x14ac:dyDescent="0.25">
      <c r="A134" s="171">
        <v>26</v>
      </c>
      <c r="B134" s="172" t="s">
        <v>56</v>
      </c>
      <c r="C134" s="7" t="s">
        <v>57</v>
      </c>
      <c r="D134" s="230"/>
      <c r="E134" s="230"/>
      <c r="F134" s="229"/>
      <c r="G134" s="229" t="s">
        <v>1483</v>
      </c>
      <c r="H134" s="229" t="s">
        <v>1483</v>
      </c>
      <c r="I134" s="229" t="s">
        <v>1509</v>
      </c>
      <c r="J134">
        <v>132</v>
      </c>
    </row>
    <row r="135" spans="1:10" ht="15" customHeight="1" x14ac:dyDescent="0.25">
      <c r="A135" s="171">
        <v>27</v>
      </c>
      <c r="B135" s="172" t="s">
        <v>58</v>
      </c>
      <c r="C135" s="173" t="s">
        <v>59</v>
      </c>
      <c r="D135" s="230"/>
      <c r="E135" s="230"/>
      <c r="F135" s="229"/>
      <c r="G135" s="229" t="s">
        <v>1483</v>
      </c>
      <c r="H135" s="229" t="s">
        <v>1483</v>
      </c>
      <c r="I135" s="229" t="s">
        <v>1483</v>
      </c>
      <c r="J135">
        <v>133</v>
      </c>
    </row>
    <row r="136" spans="1:10" ht="15" customHeight="1" x14ac:dyDescent="0.25">
      <c r="A136" s="171">
        <v>28</v>
      </c>
      <c r="B136" s="172" t="s">
        <v>60</v>
      </c>
      <c r="C136" s="7" t="s">
        <v>61</v>
      </c>
      <c r="D136" s="230"/>
      <c r="E136" s="230"/>
      <c r="F136" s="229"/>
      <c r="G136" s="229" t="s">
        <v>1483</v>
      </c>
      <c r="H136" s="229" t="s">
        <v>1483</v>
      </c>
      <c r="I136" s="229" t="s">
        <v>1483</v>
      </c>
      <c r="J136">
        <v>134</v>
      </c>
    </row>
    <row r="137" spans="1:10" ht="15" customHeight="1" x14ac:dyDescent="0.25">
      <c r="A137" s="171">
        <v>29</v>
      </c>
      <c r="B137" s="172" t="s">
        <v>62</v>
      </c>
      <c r="C137" s="7" t="s">
        <v>63</v>
      </c>
      <c r="D137" s="230"/>
      <c r="E137" s="230"/>
      <c r="F137" s="229"/>
      <c r="G137" s="229" t="s">
        <v>1483</v>
      </c>
      <c r="H137" s="229" t="s">
        <v>1483</v>
      </c>
      <c r="I137" s="229" t="s">
        <v>1483</v>
      </c>
      <c r="J137">
        <v>135</v>
      </c>
    </row>
    <row r="138" spans="1:10" ht="15" customHeight="1" x14ac:dyDescent="0.25">
      <c r="A138" s="171">
        <v>30</v>
      </c>
      <c r="B138" s="172" t="s">
        <v>64</v>
      </c>
      <c r="C138" s="7" t="s">
        <v>65</v>
      </c>
      <c r="D138" s="230"/>
      <c r="E138" s="230"/>
      <c r="F138" s="229" t="s">
        <v>1368</v>
      </c>
      <c r="G138" s="229" t="s">
        <v>1403</v>
      </c>
      <c r="H138" s="229" t="s">
        <v>1483</v>
      </c>
      <c r="I138" s="229" t="s">
        <v>1509</v>
      </c>
      <c r="J138">
        <v>136</v>
      </c>
    </row>
    <row r="139" spans="1:10" ht="15" customHeight="1" x14ac:dyDescent="0.25">
      <c r="A139" s="171">
        <v>635</v>
      </c>
      <c r="B139" s="172" t="s">
        <v>812</v>
      </c>
      <c r="C139" s="7" t="s">
        <v>813</v>
      </c>
      <c r="D139" s="230"/>
      <c r="E139" s="230" t="s">
        <v>1440</v>
      </c>
      <c r="F139" s="229"/>
      <c r="G139" s="229" t="s">
        <v>1483</v>
      </c>
      <c r="H139" s="229" t="s">
        <v>1402</v>
      </c>
      <c r="I139" s="229" t="s">
        <v>1509</v>
      </c>
      <c r="J139">
        <v>137</v>
      </c>
    </row>
    <row r="140" spans="1:10" ht="15" customHeight="1" x14ac:dyDescent="0.25">
      <c r="A140" s="171">
        <v>404</v>
      </c>
      <c r="B140" s="172" t="s">
        <v>810</v>
      </c>
      <c r="C140" s="7" t="s">
        <v>811</v>
      </c>
      <c r="D140" s="230"/>
      <c r="E140" s="230" t="s">
        <v>1440</v>
      </c>
      <c r="F140" s="229" t="s">
        <v>1368</v>
      </c>
      <c r="G140" s="229" t="s">
        <v>1403</v>
      </c>
      <c r="H140" s="229" t="s">
        <v>1402</v>
      </c>
      <c r="I140" s="229" t="s">
        <v>1483</v>
      </c>
      <c r="J140">
        <v>138</v>
      </c>
    </row>
    <row r="141" spans="1:10" ht="15" customHeight="1" x14ac:dyDescent="0.25">
      <c r="A141" s="179">
        <v>33</v>
      </c>
      <c r="B141" s="172" t="s">
        <v>70</v>
      </c>
      <c r="C141" s="7" t="s">
        <v>71</v>
      </c>
      <c r="D141" s="230"/>
      <c r="E141" s="230" t="s">
        <v>1412</v>
      </c>
      <c r="F141" s="229" t="s">
        <v>1368</v>
      </c>
      <c r="G141" s="229" t="s">
        <v>1483</v>
      </c>
      <c r="H141" s="229" t="s">
        <v>1483</v>
      </c>
      <c r="I141" s="229" t="s">
        <v>1509</v>
      </c>
      <c r="J141">
        <v>139</v>
      </c>
    </row>
    <row r="142" spans="1:10" ht="15" customHeight="1" x14ac:dyDescent="0.25">
      <c r="A142" s="171">
        <v>35</v>
      </c>
      <c r="B142" s="172" t="s">
        <v>72</v>
      </c>
      <c r="C142" s="7" t="s">
        <v>73</v>
      </c>
      <c r="D142" s="230"/>
      <c r="E142" s="230"/>
      <c r="F142" s="229" t="s">
        <v>1368</v>
      </c>
      <c r="G142" s="229" t="s">
        <v>1483</v>
      </c>
      <c r="H142" s="229" t="s">
        <v>1483</v>
      </c>
      <c r="I142" s="229" t="s">
        <v>1483</v>
      </c>
      <c r="J142">
        <v>140</v>
      </c>
    </row>
    <row r="143" spans="1:10" ht="15" customHeight="1" x14ac:dyDescent="0.25">
      <c r="A143" s="171">
        <v>36</v>
      </c>
      <c r="B143" s="172" t="s">
        <v>74</v>
      </c>
      <c r="C143" s="174" t="s">
        <v>75</v>
      </c>
      <c r="D143" s="230"/>
      <c r="E143" s="230"/>
      <c r="F143" s="229"/>
      <c r="G143" s="229" t="s">
        <v>1483</v>
      </c>
      <c r="H143" s="229" t="s">
        <v>1483</v>
      </c>
      <c r="I143" s="229" t="s">
        <v>1509</v>
      </c>
      <c r="J143">
        <v>141</v>
      </c>
    </row>
    <row r="144" spans="1:10" ht="15" customHeight="1" x14ac:dyDescent="0.25">
      <c r="A144" s="171">
        <v>37</v>
      </c>
      <c r="B144" s="172" t="s">
        <v>76</v>
      </c>
      <c r="C144" s="7" t="s">
        <v>77</v>
      </c>
      <c r="D144" s="230"/>
      <c r="E144" s="230" t="s">
        <v>1412</v>
      </c>
      <c r="F144" s="229" t="s">
        <v>1368</v>
      </c>
      <c r="G144" s="229" t="s">
        <v>1483</v>
      </c>
      <c r="H144" s="229" t="s">
        <v>1483</v>
      </c>
      <c r="I144" s="229" t="s">
        <v>1509</v>
      </c>
      <c r="J144">
        <v>142</v>
      </c>
    </row>
    <row r="145" spans="1:10" ht="15" customHeight="1" x14ac:dyDescent="0.25">
      <c r="A145" s="171">
        <v>39</v>
      </c>
      <c r="B145" s="172" t="s">
        <v>78</v>
      </c>
      <c r="C145" s="7" t="s">
        <v>79</v>
      </c>
      <c r="D145" s="230"/>
      <c r="E145" s="230"/>
      <c r="F145" s="229" t="s">
        <v>1368</v>
      </c>
      <c r="G145" s="229" t="s">
        <v>1483</v>
      </c>
      <c r="H145" s="229" t="s">
        <v>1483</v>
      </c>
      <c r="I145" s="229" t="s">
        <v>1509</v>
      </c>
      <c r="J145">
        <v>143</v>
      </c>
    </row>
    <row r="146" spans="1:10" ht="15" customHeight="1" x14ac:dyDescent="0.25">
      <c r="A146" s="171">
        <v>356</v>
      </c>
      <c r="B146" s="172" t="s">
        <v>80</v>
      </c>
      <c r="C146" s="7" t="s">
        <v>81</v>
      </c>
      <c r="D146" s="230"/>
      <c r="E146" s="230" t="s">
        <v>1467</v>
      </c>
      <c r="F146" s="229" t="s">
        <v>1368</v>
      </c>
      <c r="G146" s="229" t="s">
        <v>1483</v>
      </c>
      <c r="H146" s="229" t="s">
        <v>1483</v>
      </c>
      <c r="I146" s="229" t="s">
        <v>1509</v>
      </c>
      <c r="J146">
        <v>144</v>
      </c>
    </row>
    <row r="147" spans="1:10" ht="15" customHeight="1" x14ac:dyDescent="0.25">
      <c r="A147" s="171">
        <v>40</v>
      </c>
      <c r="B147" s="172" t="s">
        <v>82</v>
      </c>
      <c r="C147" s="173" t="s">
        <v>83</v>
      </c>
      <c r="D147" s="230" t="s">
        <v>1413</v>
      </c>
      <c r="E147" s="230" t="s">
        <v>1408</v>
      </c>
      <c r="F147" s="229"/>
      <c r="G147" s="229" t="s">
        <v>1403</v>
      </c>
      <c r="H147" s="229" t="s">
        <v>1483</v>
      </c>
      <c r="I147" s="229" t="s">
        <v>1483</v>
      </c>
      <c r="J147">
        <v>145</v>
      </c>
    </row>
    <row r="148" spans="1:10" ht="15" customHeight="1" x14ac:dyDescent="0.25">
      <c r="A148" s="171">
        <v>41</v>
      </c>
      <c r="B148" s="172" t="s">
        <v>84</v>
      </c>
      <c r="C148" s="173" t="s">
        <v>85</v>
      </c>
      <c r="D148" s="230"/>
      <c r="E148" s="230"/>
      <c r="F148" s="229"/>
      <c r="G148" s="229" t="s">
        <v>1483</v>
      </c>
      <c r="H148" s="229" t="s">
        <v>1483</v>
      </c>
      <c r="I148" s="229" t="s">
        <v>1483</v>
      </c>
      <c r="J148">
        <v>146</v>
      </c>
    </row>
    <row r="149" spans="1:10" ht="15" customHeight="1" x14ac:dyDescent="0.25">
      <c r="A149" s="171">
        <v>42</v>
      </c>
      <c r="B149" s="172" t="s">
        <v>86</v>
      </c>
      <c r="C149" s="173" t="s">
        <v>87</v>
      </c>
      <c r="D149" s="230"/>
      <c r="E149" s="230"/>
      <c r="F149" s="229"/>
      <c r="G149" s="229" t="s">
        <v>1483</v>
      </c>
      <c r="H149" s="229" t="s">
        <v>1483</v>
      </c>
      <c r="I149" s="229" t="s">
        <v>1483</v>
      </c>
      <c r="J149">
        <v>147</v>
      </c>
    </row>
    <row r="150" spans="1:10" ht="15" customHeight="1" x14ac:dyDescent="0.25">
      <c r="A150" s="171">
        <v>44</v>
      </c>
      <c r="B150" s="172" t="s">
        <v>89</v>
      </c>
      <c r="C150" s="173" t="s">
        <v>90</v>
      </c>
      <c r="D150" s="230"/>
      <c r="E150" s="230"/>
      <c r="F150" s="229"/>
      <c r="G150" s="229" t="s">
        <v>1483</v>
      </c>
      <c r="H150" s="229" t="s">
        <v>1483</v>
      </c>
      <c r="I150" s="229" t="s">
        <v>1509</v>
      </c>
      <c r="J150">
        <v>148</v>
      </c>
    </row>
    <row r="151" spans="1:10" ht="15" customHeight="1" x14ac:dyDescent="0.25">
      <c r="A151" s="171">
        <v>45</v>
      </c>
      <c r="B151" s="172" t="s">
        <v>91</v>
      </c>
      <c r="C151" s="7" t="s">
        <v>92</v>
      </c>
      <c r="D151" s="230"/>
      <c r="E151" s="230"/>
      <c r="F151" s="229"/>
      <c r="G151" s="229" t="s">
        <v>1483</v>
      </c>
      <c r="H151" s="229" t="s">
        <v>1483</v>
      </c>
      <c r="I151" s="229" t="s">
        <v>1483</v>
      </c>
      <c r="J151">
        <v>149</v>
      </c>
    </row>
    <row r="152" spans="1:10" ht="15" customHeight="1" x14ac:dyDescent="0.25">
      <c r="A152" s="171">
        <v>405</v>
      </c>
      <c r="B152" s="172" t="s">
        <v>814</v>
      </c>
      <c r="C152" s="7" t="s">
        <v>815</v>
      </c>
      <c r="D152" s="230" t="s">
        <v>1468</v>
      </c>
      <c r="E152" s="230" t="s">
        <v>1440</v>
      </c>
      <c r="F152" s="229" t="s">
        <v>1368</v>
      </c>
      <c r="G152" s="229" t="s">
        <v>1403</v>
      </c>
      <c r="H152" s="229" t="s">
        <v>1402</v>
      </c>
      <c r="I152" s="229" t="s">
        <v>1509</v>
      </c>
      <c r="J152">
        <v>150</v>
      </c>
    </row>
    <row r="153" spans="1:10" ht="15" customHeight="1" x14ac:dyDescent="0.25">
      <c r="A153" s="171">
        <v>46</v>
      </c>
      <c r="B153" s="172" t="s">
        <v>93</v>
      </c>
      <c r="C153" s="7" t="s">
        <v>94</v>
      </c>
      <c r="D153" s="230"/>
      <c r="E153" s="230"/>
      <c r="F153" s="229" t="s">
        <v>1368</v>
      </c>
      <c r="G153" s="229" t="s">
        <v>1403</v>
      </c>
      <c r="H153" s="229" t="s">
        <v>1483</v>
      </c>
      <c r="I153" s="229" t="s">
        <v>1509</v>
      </c>
      <c r="J153">
        <v>151</v>
      </c>
    </row>
    <row r="154" spans="1:10" ht="15" customHeight="1" x14ac:dyDescent="0.25">
      <c r="A154" s="171">
        <v>47</v>
      </c>
      <c r="B154" s="172" t="s">
        <v>95</v>
      </c>
      <c r="C154" s="7" t="s">
        <v>96</v>
      </c>
      <c r="D154" s="230"/>
      <c r="E154" s="230"/>
      <c r="F154" s="229" t="s">
        <v>1368</v>
      </c>
      <c r="G154" s="229" t="s">
        <v>1403</v>
      </c>
      <c r="H154" s="229" t="s">
        <v>1483</v>
      </c>
      <c r="I154" s="229" t="s">
        <v>1509</v>
      </c>
      <c r="J154">
        <v>152</v>
      </c>
    </row>
    <row r="155" spans="1:10" ht="15" customHeight="1" x14ac:dyDescent="0.25">
      <c r="A155" s="171">
        <v>406</v>
      </c>
      <c r="B155" s="172" t="s">
        <v>816</v>
      </c>
      <c r="C155" s="7" t="s">
        <v>817</v>
      </c>
      <c r="D155" s="230"/>
      <c r="E155" s="230" t="s">
        <v>1440</v>
      </c>
      <c r="F155" s="229" t="s">
        <v>1368</v>
      </c>
      <c r="G155" s="229" t="s">
        <v>1403</v>
      </c>
      <c r="H155" s="229" t="s">
        <v>1402</v>
      </c>
      <c r="I155" s="229" t="s">
        <v>1509</v>
      </c>
      <c r="J155">
        <v>153</v>
      </c>
    </row>
    <row r="156" spans="1:10" ht="15" customHeight="1" x14ac:dyDescent="0.25">
      <c r="A156" s="171">
        <v>407</v>
      </c>
      <c r="B156" s="172" t="s">
        <v>818</v>
      </c>
      <c r="C156" s="7" t="s">
        <v>819</v>
      </c>
      <c r="D156" s="230"/>
      <c r="E156" s="230" t="s">
        <v>1440</v>
      </c>
      <c r="F156" s="229" t="s">
        <v>1368</v>
      </c>
      <c r="G156" s="229" t="s">
        <v>1403</v>
      </c>
      <c r="H156" s="229" t="s">
        <v>1402</v>
      </c>
      <c r="I156" s="229" t="s">
        <v>1509</v>
      </c>
      <c r="J156">
        <v>154</v>
      </c>
    </row>
    <row r="157" spans="1:10" ht="15" customHeight="1" x14ac:dyDescent="0.25">
      <c r="A157" s="171">
        <v>408</v>
      </c>
      <c r="B157" s="172" t="s">
        <v>820</v>
      </c>
      <c r="C157" s="7" t="s">
        <v>821</v>
      </c>
      <c r="D157" s="230"/>
      <c r="E157" s="230" t="s">
        <v>1440</v>
      </c>
      <c r="F157" s="229" t="s">
        <v>1368</v>
      </c>
      <c r="G157" s="229" t="s">
        <v>1483</v>
      </c>
      <c r="H157" s="229" t="s">
        <v>1402</v>
      </c>
      <c r="I157" s="229" t="s">
        <v>1509</v>
      </c>
      <c r="J157">
        <v>155</v>
      </c>
    </row>
    <row r="158" spans="1:10" ht="15" customHeight="1" x14ac:dyDescent="0.25">
      <c r="A158" s="171">
        <v>409</v>
      </c>
      <c r="B158" s="172" t="s">
        <v>822</v>
      </c>
      <c r="C158" s="7" t="s">
        <v>823</v>
      </c>
      <c r="D158" s="230"/>
      <c r="E158" s="230" t="s">
        <v>1440</v>
      </c>
      <c r="F158" s="229" t="s">
        <v>1368</v>
      </c>
      <c r="G158" s="229" t="s">
        <v>1403</v>
      </c>
      <c r="H158" s="229" t="s">
        <v>1402</v>
      </c>
      <c r="I158" s="229" t="s">
        <v>1483</v>
      </c>
      <c r="J158">
        <v>156</v>
      </c>
    </row>
    <row r="159" spans="1:10" ht="15" customHeight="1" x14ac:dyDescent="0.25">
      <c r="A159" s="171">
        <v>410</v>
      </c>
      <c r="B159" s="172" t="s">
        <v>824</v>
      </c>
      <c r="C159" s="7" t="s">
        <v>825</v>
      </c>
      <c r="D159" s="230"/>
      <c r="E159" s="230" t="s">
        <v>1440</v>
      </c>
      <c r="F159" s="229" t="s">
        <v>1368</v>
      </c>
      <c r="G159" s="229" t="s">
        <v>1403</v>
      </c>
      <c r="H159" s="229" t="s">
        <v>1402</v>
      </c>
      <c r="I159" s="229" t="s">
        <v>1509</v>
      </c>
      <c r="J159">
        <v>157</v>
      </c>
    </row>
    <row r="160" spans="1:10" ht="15" customHeight="1" x14ac:dyDescent="0.25">
      <c r="A160" s="171">
        <v>411</v>
      </c>
      <c r="B160" s="172" t="s">
        <v>826</v>
      </c>
      <c r="C160" s="7" t="s">
        <v>827</v>
      </c>
      <c r="D160" s="230"/>
      <c r="E160" s="230" t="s">
        <v>1440</v>
      </c>
      <c r="F160" s="229" t="s">
        <v>1368</v>
      </c>
      <c r="G160" s="229" t="s">
        <v>1403</v>
      </c>
      <c r="H160" s="229" t="s">
        <v>1402</v>
      </c>
      <c r="I160" s="229" t="s">
        <v>1509</v>
      </c>
      <c r="J160">
        <v>158</v>
      </c>
    </row>
    <row r="161" spans="1:10" ht="15" customHeight="1" x14ac:dyDescent="0.25">
      <c r="A161" s="171">
        <v>412</v>
      </c>
      <c r="B161" s="172" t="s">
        <v>828</v>
      </c>
      <c r="C161" s="7" t="s">
        <v>829</v>
      </c>
      <c r="D161" s="230"/>
      <c r="E161" s="230" t="s">
        <v>1440</v>
      </c>
      <c r="F161" s="229" t="s">
        <v>1368</v>
      </c>
      <c r="G161" s="229" t="s">
        <v>1403</v>
      </c>
      <c r="H161" s="229" t="s">
        <v>1402</v>
      </c>
      <c r="I161" s="229" t="s">
        <v>1509</v>
      </c>
      <c r="J161">
        <v>159</v>
      </c>
    </row>
    <row r="162" spans="1:10" ht="15" customHeight="1" x14ac:dyDescent="0.25">
      <c r="A162" s="171">
        <v>52</v>
      </c>
      <c r="B162" s="172" t="s">
        <v>97</v>
      </c>
      <c r="C162" s="7" t="s">
        <v>98</v>
      </c>
      <c r="D162" s="230"/>
      <c r="E162" s="230"/>
      <c r="F162" s="229"/>
      <c r="G162" s="229" t="s">
        <v>1483</v>
      </c>
      <c r="H162" s="229" t="s">
        <v>1483</v>
      </c>
      <c r="I162" s="229" t="s">
        <v>1483</v>
      </c>
      <c r="J162">
        <v>160</v>
      </c>
    </row>
    <row r="163" spans="1:10" ht="15" customHeight="1" x14ac:dyDescent="0.25">
      <c r="A163" s="171">
        <v>53</v>
      </c>
      <c r="B163" s="172" t="s">
        <v>99</v>
      </c>
      <c r="C163" s="7" t="s">
        <v>1171</v>
      </c>
      <c r="D163" s="230"/>
      <c r="E163" s="230"/>
      <c r="F163" s="229" t="s">
        <v>1368</v>
      </c>
      <c r="G163" s="229" t="s">
        <v>1403</v>
      </c>
      <c r="H163" s="229" t="s">
        <v>1483</v>
      </c>
      <c r="I163" s="229" t="s">
        <v>1483</v>
      </c>
      <c r="J163">
        <v>161</v>
      </c>
    </row>
    <row r="164" spans="1:10" ht="15" customHeight="1" x14ac:dyDescent="0.25">
      <c r="A164" s="171">
        <v>54</v>
      </c>
      <c r="B164" s="172" t="s">
        <v>100</v>
      </c>
      <c r="C164" s="7" t="s">
        <v>101</v>
      </c>
      <c r="D164" s="230"/>
      <c r="E164" s="230"/>
      <c r="F164" s="229"/>
      <c r="G164" s="229" t="s">
        <v>1483</v>
      </c>
      <c r="H164" s="229" t="s">
        <v>1483</v>
      </c>
      <c r="I164" s="229" t="s">
        <v>1483</v>
      </c>
      <c r="J164">
        <v>162</v>
      </c>
    </row>
    <row r="165" spans="1:10" ht="15" customHeight="1" x14ac:dyDescent="0.25">
      <c r="A165" s="171">
        <v>55</v>
      </c>
      <c r="B165" s="172" t="s">
        <v>102</v>
      </c>
      <c r="C165" s="7" t="s">
        <v>103</v>
      </c>
      <c r="D165" s="230"/>
      <c r="E165" s="230" t="s">
        <v>1408</v>
      </c>
      <c r="F165" s="229"/>
      <c r="G165" s="229" t="s">
        <v>1403</v>
      </c>
      <c r="H165" s="229" t="s">
        <v>1483</v>
      </c>
      <c r="I165" s="229" t="s">
        <v>1483</v>
      </c>
      <c r="J165">
        <v>163</v>
      </c>
    </row>
    <row r="166" spans="1:10" ht="15" customHeight="1" x14ac:dyDescent="0.25">
      <c r="A166" s="171">
        <v>56</v>
      </c>
      <c r="B166" s="172" t="s">
        <v>104</v>
      </c>
      <c r="C166" s="7" t="s">
        <v>105</v>
      </c>
      <c r="D166" s="230"/>
      <c r="E166" s="230"/>
      <c r="F166" s="229" t="s">
        <v>1368</v>
      </c>
      <c r="G166" s="229" t="s">
        <v>1403</v>
      </c>
      <c r="H166" s="229" t="s">
        <v>1483</v>
      </c>
      <c r="I166" s="229" t="s">
        <v>1509</v>
      </c>
      <c r="J166">
        <v>164</v>
      </c>
    </row>
    <row r="167" spans="1:10" ht="15" customHeight="1" x14ac:dyDescent="0.25">
      <c r="A167" s="171">
        <v>57</v>
      </c>
      <c r="B167" s="172" t="s">
        <v>106</v>
      </c>
      <c r="C167" s="173" t="s">
        <v>107</v>
      </c>
      <c r="D167" s="230"/>
      <c r="E167" s="230"/>
      <c r="F167" s="229"/>
      <c r="G167" s="229" t="s">
        <v>1483</v>
      </c>
      <c r="H167" s="229" t="s">
        <v>1483</v>
      </c>
      <c r="I167" s="229" t="s">
        <v>1483</v>
      </c>
      <c r="J167">
        <v>165</v>
      </c>
    </row>
    <row r="168" spans="1:10" ht="15" customHeight="1" x14ac:dyDescent="0.25">
      <c r="A168" s="171">
        <v>58</v>
      </c>
      <c r="B168" s="172" t="s">
        <v>108</v>
      </c>
      <c r="C168" s="7" t="s">
        <v>109</v>
      </c>
      <c r="D168" s="230"/>
      <c r="E168" s="230" t="s">
        <v>1412</v>
      </c>
      <c r="F168" s="229" t="s">
        <v>1368</v>
      </c>
      <c r="G168" s="229" t="s">
        <v>1483</v>
      </c>
      <c r="H168" s="229" t="s">
        <v>1483</v>
      </c>
      <c r="I168" s="229" t="s">
        <v>1509</v>
      </c>
      <c r="J168">
        <v>166</v>
      </c>
    </row>
    <row r="169" spans="1:10" ht="15" customHeight="1" x14ac:dyDescent="0.25">
      <c r="A169" s="171">
        <v>60</v>
      </c>
      <c r="B169" s="172" t="s">
        <v>110</v>
      </c>
      <c r="C169" s="174" t="s">
        <v>1172</v>
      </c>
      <c r="D169" s="230"/>
      <c r="E169" s="230"/>
      <c r="F169" s="229" t="s">
        <v>1368</v>
      </c>
      <c r="G169" s="229" t="s">
        <v>1483</v>
      </c>
      <c r="H169" s="229" t="s">
        <v>1483</v>
      </c>
      <c r="I169" s="229" t="s">
        <v>1483</v>
      </c>
      <c r="J169">
        <v>167</v>
      </c>
    </row>
    <row r="170" spans="1:10" ht="15" customHeight="1" x14ac:dyDescent="0.25">
      <c r="A170" s="171">
        <v>61</v>
      </c>
      <c r="B170" s="172" t="s">
        <v>111</v>
      </c>
      <c r="C170" s="174" t="s">
        <v>1173</v>
      </c>
      <c r="D170" s="230"/>
      <c r="E170" s="230"/>
      <c r="F170" s="229" t="s">
        <v>1368</v>
      </c>
      <c r="G170" s="229" t="s">
        <v>1483</v>
      </c>
      <c r="H170" s="229" t="s">
        <v>1483</v>
      </c>
      <c r="I170" s="229" t="s">
        <v>1483</v>
      </c>
      <c r="J170">
        <v>168</v>
      </c>
    </row>
    <row r="171" spans="1:10" ht="15" customHeight="1" x14ac:dyDescent="0.25">
      <c r="A171" s="171">
        <v>82</v>
      </c>
      <c r="B171" s="172" t="s">
        <v>147</v>
      </c>
      <c r="C171" s="173" t="s">
        <v>148</v>
      </c>
      <c r="D171" s="230"/>
      <c r="E171" s="230"/>
      <c r="F171" s="229"/>
      <c r="G171" s="229" t="s">
        <v>1483</v>
      </c>
      <c r="H171" s="229" t="s">
        <v>1483</v>
      </c>
      <c r="I171" s="229" t="s">
        <v>1483</v>
      </c>
      <c r="J171">
        <v>169</v>
      </c>
    </row>
    <row r="172" spans="1:10" ht="15" customHeight="1" x14ac:dyDescent="0.25">
      <c r="A172" s="171">
        <v>284</v>
      </c>
      <c r="B172" s="172" t="s">
        <v>466</v>
      </c>
      <c r="C172" s="7" t="s">
        <v>1174</v>
      </c>
      <c r="D172" s="230" t="s">
        <v>1458</v>
      </c>
      <c r="E172" s="230"/>
      <c r="F172" s="229"/>
      <c r="G172" s="229" t="s">
        <v>1403</v>
      </c>
      <c r="H172" s="229" t="s">
        <v>1483</v>
      </c>
      <c r="I172" s="229" t="s">
        <v>1509</v>
      </c>
      <c r="J172">
        <v>170</v>
      </c>
    </row>
    <row r="173" spans="1:10" ht="15" customHeight="1" x14ac:dyDescent="0.25">
      <c r="A173" s="171">
        <v>558</v>
      </c>
      <c r="B173" s="172" t="s">
        <v>906</v>
      </c>
      <c r="C173" s="7" t="s">
        <v>907</v>
      </c>
      <c r="D173" s="230"/>
      <c r="E173" s="230"/>
      <c r="F173" s="229" t="s">
        <v>1368</v>
      </c>
      <c r="G173" s="229" t="s">
        <v>1403</v>
      </c>
      <c r="H173" s="229" t="s">
        <v>1483</v>
      </c>
      <c r="I173" s="229" t="s">
        <v>1483</v>
      </c>
      <c r="J173">
        <v>171</v>
      </c>
    </row>
    <row r="174" spans="1:10" ht="15" customHeight="1" x14ac:dyDescent="0.25">
      <c r="A174" s="171">
        <v>62</v>
      </c>
      <c r="B174" s="172" t="s">
        <v>112</v>
      </c>
      <c r="C174" s="7" t="s">
        <v>113</v>
      </c>
      <c r="D174" s="230"/>
      <c r="E174" s="230"/>
      <c r="F174" s="229" t="s">
        <v>1368</v>
      </c>
      <c r="G174" s="229" t="s">
        <v>1403</v>
      </c>
      <c r="H174" s="229" t="s">
        <v>1483</v>
      </c>
      <c r="I174" s="229" t="s">
        <v>1483</v>
      </c>
      <c r="J174">
        <v>172</v>
      </c>
    </row>
    <row r="175" spans="1:10" ht="15" customHeight="1" x14ac:dyDescent="0.25">
      <c r="A175" s="171">
        <v>63</v>
      </c>
      <c r="B175" s="172" t="s">
        <v>114</v>
      </c>
      <c r="C175" s="7" t="s">
        <v>1175</v>
      </c>
      <c r="D175" s="230" t="s">
        <v>1484</v>
      </c>
      <c r="E175" s="230"/>
      <c r="F175" s="229" t="s">
        <v>1368</v>
      </c>
      <c r="G175" s="229" t="s">
        <v>1403</v>
      </c>
      <c r="H175" s="229" t="s">
        <v>1483</v>
      </c>
      <c r="I175" s="229" t="s">
        <v>1509</v>
      </c>
      <c r="J175">
        <v>173</v>
      </c>
    </row>
    <row r="176" spans="1:10" ht="15" customHeight="1" x14ac:dyDescent="0.25">
      <c r="A176" s="171">
        <v>65</v>
      </c>
      <c r="B176" s="172" t="s">
        <v>116</v>
      </c>
      <c r="C176" s="7" t="s">
        <v>1234</v>
      </c>
      <c r="D176" s="230"/>
      <c r="E176" s="230"/>
      <c r="F176" s="229"/>
      <c r="G176" s="229" t="s">
        <v>1483</v>
      </c>
      <c r="H176" s="229" t="s">
        <v>1483</v>
      </c>
      <c r="I176" s="229" t="s">
        <v>1483</v>
      </c>
      <c r="J176">
        <v>174</v>
      </c>
    </row>
    <row r="177" spans="1:10" ht="15" customHeight="1" x14ac:dyDescent="0.25">
      <c r="A177" s="171">
        <v>522</v>
      </c>
      <c r="B177" s="172" t="s">
        <v>117</v>
      </c>
      <c r="C177" s="7" t="s">
        <v>1176</v>
      </c>
      <c r="D177" s="230" t="s">
        <v>1504</v>
      </c>
      <c r="E177" s="230"/>
      <c r="F177" s="229" t="s">
        <v>1368</v>
      </c>
      <c r="G177" s="229" t="s">
        <v>1403</v>
      </c>
      <c r="H177" s="229" t="s">
        <v>1483</v>
      </c>
      <c r="I177" s="229" t="s">
        <v>1509</v>
      </c>
      <c r="J177">
        <v>175</v>
      </c>
    </row>
    <row r="178" spans="1:10" ht="15" customHeight="1" x14ac:dyDescent="0.25">
      <c r="A178" s="171">
        <v>64</v>
      </c>
      <c r="B178" s="172" t="s">
        <v>115</v>
      </c>
      <c r="C178" s="7" t="s">
        <v>1235</v>
      </c>
      <c r="D178" s="230"/>
      <c r="E178" s="230"/>
      <c r="F178" s="229" t="s">
        <v>1368</v>
      </c>
      <c r="G178" s="229" t="s">
        <v>1403</v>
      </c>
      <c r="H178" s="229" t="s">
        <v>1483</v>
      </c>
      <c r="I178" s="229" t="s">
        <v>1509</v>
      </c>
      <c r="J178">
        <v>176</v>
      </c>
    </row>
    <row r="179" spans="1:10" ht="15" customHeight="1" x14ac:dyDescent="0.25">
      <c r="A179" s="171">
        <v>66</v>
      </c>
      <c r="B179" s="172" t="s">
        <v>118</v>
      </c>
      <c r="C179" s="7" t="s">
        <v>119</v>
      </c>
      <c r="D179" s="230"/>
      <c r="E179" s="230"/>
      <c r="F179" s="229"/>
      <c r="G179" s="229" t="s">
        <v>1483</v>
      </c>
      <c r="H179" s="229" t="s">
        <v>1483</v>
      </c>
      <c r="I179" s="229" t="s">
        <v>1483</v>
      </c>
      <c r="J179">
        <v>177</v>
      </c>
    </row>
    <row r="180" spans="1:10" ht="15" customHeight="1" x14ac:dyDescent="0.25">
      <c r="A180" s="171">
        <v>68</v>
      </c>
      <c r="B180" s="172" t="s">
        <v>120</v>
      </c>
      <c r="C180" s="7" t="s">
        <v>121</v>
      </c>
      <c r="D180" s="230"/>
      <c r="E180" s="230"/>
      <c r="F180" s="229"/>
      <c r="G180" s="229" t="s">
        <v>1483</v>
      </c>
      <c r="H180" s="229" t="s">
        <v>1483</v>
      </c>
      <c r="I180" s="229" t="s">
        <v>1483</v>
      </c>
      <c r="J180">
        <v>178</v>
      </c>
    </row>
    <row r="181" spans="1:10" ht="15" customHeight="1" x14ac:dyDescent="0.25">
      <c r="A181" s="171">
        <v>71</v>
      </c>
      <c r="B181" s="172" t="s">
        <v>122</v>
      </c>
      <c r="C181" s="173" t="s">
        <v>123</v>
      </c>
      <c r="D181" s="230" t="s">
        <v>1416</v>
      </c>
      <c r="E181" s="230"/>
      <c r="F181" s="229"/>
      <c r="G181" s="229" t="s">
        <v>1403</v>
      </c>
      <c r="H181" s="229" t="s">
        <v>1483</v>
      </c>
      <c r="I181" s="229" t="s">
        <v>1483</v>
      </c>
      <c r="J181">
        <v>179</v>
      </c>
    </row>
    <row r="182" spans="1:10" ht="15" customHeight="1" x14ac:dyDescent="0.25">
      <c r="A182" s="171">
        <v>72</v>
      </c>
      <c r="B182" s="172" t="s">
        <v>124</v>
      </c>
      <c r="C182" s="7" t="s">
        <v>125</v>
      </c>
      <c r="D182" s="230" t="s">
        <v>1417</v>
      </c>
      <c r="E182" s="230"/>
      <c r="F182" s="229" t="s">
        <v>1368</v>
      </c>
      <c r="G182" s="229" t="s">
        <v>1403</v>
      </c>
      <c r="H182" s="229" t="s">
        <v>1483</v>
      </c>
      <c r="I182" s="229" t="s">
        <v>1509</v>
      </c>
      <c r="J182">
        <v>180</v>
      </c>
    </row>
    <row r="183" spans="1:10" ht="15" customHeight="1" x14ac:dyDescent="0.25">
      <c r="A183" s="171">
        <v>324</v>
      </c>
      <c r="B183" s="172" t="s">
        <v>126</v>
      </c>
      <c r="C183" s="7" t="s">
        <v>1177</v>
      </c>
      <c r="D183" s="230"/>
      <c r="E183" s="230"/>
      <c r="F183" s="229" t="s">
        <v>1368</v>
      </c>
      <c r="G183" s="229" t="s">
        <v>1403</v>
      </c>
      <c r="H183" s="229" t="s">
        <v>1483</v>
      </c>
      <c r="I183" s="229" t="s">
        <v>1509</v>
      </c>
      <c r="J183">
        <v>181</v>
      </c>
    </row>
    <row r="184" spans="1:10" ht="15" customHeight="1" x14ac:dyDescent="0.25">
      <c r="A184" s="171">
        <v>77</v>
      </c>
      <c r="B184" s="172" t="s">
        <v>135</v>
      </c>
      <c r="C184" s="7" t="s">
        <v>136</v>
      </c>
      <c r="D184" s="230"/>
      <c r="E184" s="230"/>
      <c r="F184" s="229"/>
      <c r="G184" s="229" t="s">
        <v>1483</v>
      </c>
      <c r="H184" s="229" t="s">
        <v>1483</v>
      </c>
      <c r="I184" s="229" t="s">
        <v>1483</v>
      </c>
      <c r="J184">
        <v>182</v>
      </c>
    </row>
    <row r="185" spans="1:10" ht="15" customHeight="1" x14ac:dyDescent="0.25">
      <c r="A185" s="171">
        <v>519</v>
      </c>
      <c r="B185" s="172" t="s">
        <v>143</v>
      </c>
      <c r="C185" s="7" t="s">
        <v>144</v>
      </c>
      <c r="D185" s="230"/>
      <c r="E185" s="230"/>
      <c r="F185" s="229"/>
      <c r="G185" s="229" t="s">
        <v>1483</v>
      </c>
      <c r="H185" s="229" t="s">
        <v>1483</v>
      </c>
      <c r="I185" s="229" t="s">
        <v>1483</v>
      </c>
      <c r="J185">
        <v>183</v>
      </c>
    </row>
    <row r="186" spans="1:10" ht="15" customHeight="1" x14ac:dyDescent="0.25">
      <c r="A186" s="171">
        <v>81</v>
      </c>
      <c r="B186" s="172" t="s">
        <v>145</v>
      </c>
      <c r="C186" s="173" t="s">
        <v>146</v>
      </c>
      <c r="D186" s="230" t="s">
        <v>1423</v>
      </c>
      <c r="E186" s="230"/>
      <c r="F186" s="229"/>
      <c r="G186" s="229" t="s">
        <v>1483</v>
      </c>
      <c r="H186" s="229" t="s">
        <v>1483</v>
      </c>
      <c r="I186" s="229" t="s">
        <v>1483</v>
      </c>
      <c r="J186">
        <v>184</v>
      </c>
    </row>
    <row r="187" spans="1:10" ht="15" customHeight="1" x14ac:dyDescent="0.25">
      <c r="A187" s="171">
        <v>144</v>
      </c>
      <c r="B187" s="172" t="s">
        <v>225</v>
      </c>
      <c r="C187" s="173" t="s">
        <v>1236</v>
      </c>
      <c r="D187" s="230"/>
      <c r="E187" s="230"/>
      <c r="F187" s="229"/>
      <c r="G187" s="229" t="s">
        <v>1483</v>
      </c>
      <c r="H187" s="229" t="s">
        <v>1483</v>
      </c>
      <c r="I187" s="229" t="s">
        <v>1483</v>
      </c>
      <c r="J187">
        <v>185</v>
      </c>
    </row>
    <row r="188" spans="1:10" ht="15" customHeight="1" x14ac:dyDescent="0.25">
      <c r="A188" s="171">
        <v>83</v>
      </c>
      <c r="B188" s="172" t="s">
        <v>149</v>
      </c>
      <c r="C188" s="7" t="s">
        <v>150</v>
      </c>
      <c r="D188" s="230"/>
      <c r="E188" s="230" t="s">
        <v>1412</v>
      </c>
      <c r="F188" s="229" t="s">
        <v>1368</v>
      </c>
      <c r="G188" s="229" t="s">
        <v>1483</v>
      </c>
      <c r="H188" s="229" t="s">
        <v>1483</v>
      </c>
      <c r="I188" s="229" t="s">
        <v>1509</v>
      </c>
      <c r="J188">
        <v>186</v>
      </c>
    </row>
    <row r="189" spans="1:10" ht="15" customHeight="1" x14ac:dyDescent="0.25">
      <c r="A189" s="171">
        <v>85</v>
      </c>
      <c r="B189" s="172" t="s">
        <v>151</v>
      </c>
      <c r="C189" s="7" t="s">
        <v>152</v>
      </c>
      <c r="D189" s="230" t="s">
        <v>1424</v>
      </c>
      <c r="E189" s="230"/>
      <c r="F189" s="229" t="s">
        <v>1368</v>
      </c>
      <c r="G189" s="229" t="s">
        <v>1483</v>
      </c>
      <c r="H189" s="229" t="s">
        <v>1483</v>
      </c>
      <c r="I189" s="229" t="s">
        <v>1483</v>
      </c>
      <c r="J189">
        <v>187</v>
      </c>
    </row>
    <row r="190" spans="1:10" ht="15" customHeight="1" x14ac:dyDescent="0.25">
      <c r="A190" s="171">
        <v>86</v>
      </c>
      <c r="B190" s="172" t="s">
        <v>153</v>
      </c>
      <c r="C190" s="7" t="s">
        <v>154</v>
      </c>
      <c r="D190" s="230"/>
      <c r="E190" s="230"/>
      <c r="F190" s="229"/>
      <c r="G190" s="229" t="s">
        <v>1483</v>
      </c>
      <c r="H190" s="229" t="s">
        <v>1483</v>
      </c>
      <c r="I190" s="229" t="s">
        <v>1509</v>
      </c>
      <c r="J190">
        <v>188</v>
      </c>
    </row>
    <row r="191" spans="1:10" ht="15" customHeight="1" x14ac:dyDescent="0.25">
      <c r="A191" s="171">
        <v>87</v>
      </c>
      <c r="B191" s="172" t="s">
        <v>155</v>
      </c>
      <c r="C191" s="7" t="s">
        <v>156</v>
      </c>
      <c r="D191" s="230" t="s">
        <v>1425</v>
      </c>
      <c r="E191" s="230"/>
      <c r="F191" s="229"/>
      <c r="G191" s="229" t="s">
        <v>1483</v>
      </c>
      <c r="H191" s="229" t="s">
        <v>1483</v>
      </c>
      <c r="I191" s="229" t="s">
        <v>1483</v>
      </c>
      <c r="J191">
        <v>189</v>
      </c>
    </row>
    <row r="192" spans="1:10" ht="15" customHeight="1" x14ac:dyDescent="0.25">
      <c r="A192" s="171">
        <v>88</v>
      </c>
      <c r="B192" s="172" t="s">
        <v>157</v>
      </c>
      <c r="C192" s="7" t="s">
        <v>158</v>
      </c>
      <c r="D192" s="230" t="s">
        <v>1426</v>
      </c>
      <c r="E192" s="230"/>
      <c r="F192" s="229" t="s">
        <v>1368</v>
      </c>
      <c r="G192" s="229" t="s">
        <v>1403</v>
      </c>
      <c r="H192" s="229" t="s">
        <v>1483</v>
      </c>
      <c r="I192" s="229" t="s">
        <v>1483</v>
      </c>
      <c r="J192">
        <v>190</v>
      </c>
    </row>
    <row r="193" spans="1:10" ht="15" customHeight="1" x14ac:dyDescent="0.25">
      <c r="A193" s="171">
        <v>435</v>
      </c>
      <c r="B193" s="172" t="s">
        <v>872</v>
      </c>
      <c r="C193" s="7" t="s">
        <v>873</v>
      </c>
      <c r="D193" s="230"/>
      <c r="E193" s="230" t="s">
        <v>1469</v>
      </c>
      <c r="F193" s="229" t="s">
        <v>1368</v>
      </c>
      <c r="G193" s="229" t="s">
        <v>1403</v>
      </c>
      <c r="H193" s="229" t="s">
        <v>1402</v>
      </c>
      <c r="I193" s="229" t="s">
        <v>1483</v>
      </c>
      <c r="J193">
        <v>191</v>
      </c>
    </row>
    <row r="194" spans="1:10" ht="15" customHeight="1" x14ac:dyDescent="0.25">
      <c r="A194" s="171">
        <v>413</v>
      </c>
      <c r="B194" s="172" t="s">
        <v>830</v>
      </c>
      <c r="C194" s="7" t="s">
        <v>831</v>
      </c>
      <c r="D194" s="230"/>
      <c r="E194" s="230" t="s">
        <v>1440</v>
      </c>
      <c r="F194" s="229" t="s">
        <v>1368</v>
      </c>
      <c r="G194" s="229" t="s">
        <v>1403</v>
      </c>
      <c r="H194" s="229" t="s">
        <v>1402</v>
      </c>
      <c r="I194" s="229" t="s">
        <v>1483</v>
      </c>
      <c r="J194">
        <v>192</v>
      </c>
    </row>
    <row r="195" spans="1:10" ht="15" customHeight="1" x14ac:dyDescent="0.25">
      <c r="A195" s="171">
        <v>89</v>
      </c>
      <c r="B195" s="180" t="s">
        <v>1284</v>
      </c>
      <c r="C195" s="7" t="s">
        <v>159</v>
      </c>
      <c r="D195" s="230"/>
      <c r="E195" s="230"/>
      <c r="F195" s="229"/>
      <c r="G195" s="229" t="s">
        <v>1483</v>
      </c>
      <c r="H195" s="229" t="s">
        <v>1483</v>
      </c>
      <c r="I195" s="229" t="s">
        <v>1483</v>
      </c>
      <c r="J195">
        <v>193</v>
      </c>
    </row>
    <row r="196" spans="1:10" ht="15" customHeight="1" x14ac:dyDescent="0.25">
      <c r="A196" s="171">
        <v>90</v>
      </c>
      <c r="B196" s="172" t="s">
        <v>160</v>
      </c>
      <c r="C196" s="7" t="s">
        <v>161</v>
      </c>
      <c r="D196" s="230"/>
      <c r="E196" s="230"/>
      <c r="F196" s="229" t="s">
        <v>1368</v>
      </c>
      <c r="G196" s="229" t="s">
        <v>1403</v>
      </c>
      <c r="H196" s="229" t="s">
        <v>1483</v>
      </c>
      <c r="I196" s="229" t="s">
        <v>1509</v>
      </c>
      <c r="J196">
        <v>194</v>
      </c>
    </row>
    <row r="197" spans="1:10" ht="15" customHeight="1" x14ac:dyDescent="0.25">
      <c r="A197" s="171">
        <v>91</v>
      </c>
      <c r="B197" s="172" t="s">
        <v>162</v>
      </c>
      <c r="C197" s="7" t="s">
        <v>163</v>
      </c>
      <c r="D197" s="230" t="s">
        <v>1427</v>
      </c>
      <c r="E197" s="230"/>
      <c r="F197" s="229" t="s">
        <v>1368</v>
      </c>
      <c r="G197" s="229" t="s">
        <v>1403</v>
      </c>
      <c r="H197" s="229" t="s">
        <v>1483</v>
      </c>
      <c r="I197" s="229" t="s">
        <v>1509</v>
      </c>
      <c r="J197">
        <v>195</v>
      </c>
    </row>
    <row r="198" spans="1:10" ht="15" customHeight="1" x14ac:dyDescent="0.25">
      <c r="A198" s="171">
        <v>92</v>
      </c>
      <c r="B198" s="172" t="s">
        <v>164</v>
      </c>
      <c r="C198" s="7" t="s">
        <v>165</v>
      </c>
      <c r="D198" s="230" t="s">
        <v>1428</v>
      </c>
      <c r="E198" s="230"/>
      <c r="F198" s="229" t="s">
        <v>1368</v>
      </c>
      <c r="G198" s="229" t="s">
        <v>1403</v>
      </c>
      <c r="H198" s="229" t="s">
        <v>1483</v>
      </c>
      <c r="I198" s="229" t="s">
        <v>1509</v>
      </c>
      <c r="J198">
        <v>196</v>
      </c>
    </row>
    <row r="199" spans="1:10" ht="15" customHeight="1" x14ac:dyDescent="0.25">
      <c r="A199" s="171">
        <v>93</v>
      </c>
      <c r="B199" s="172" t="s">
        <v>166</v>
      </c>
      <c r="C199" s="7" t="s">
        <v>167</v>
      </c>
      <c r="D199" s="230"/>
      <c r="E199" s="230"/>
      <c r="F199" s="229"/>
      <c r="G199" s="229" t="s">
        <v>1483</v>
      </c>
      <c r="H199" s="229" t="s">
        <v>1483</v>
      </c>
      <c r="I199" s="229" t="s">
        <v>1483</v>
      </c>
      <c r="J199">
        <v>197</v>
      </c>
    </row>
    <row r="200" spans="1:10" ht="15" customHeight="1" x14ac:dyDescent="0.25">
      <c r="A200" s="171">
        <v>94</v>
      </c>
      <c r="B200" s="172" t="s">
        <v>168</v>
      </c>
      <c r="C200" s="7" t="s">
        <v>169</v>
      </c>
      <c r="D200" s="230" t="s">
        <v>1429</v>
      </c>
      <c r="E200" s="230"/>
      <c r="F200" s="229" t="s">
        <v>1368</v>
      </c>
      <c r="G200" s="229" t="s">
        <v>1403</v>
      </c>
      <c r="H200" s="229" t="s">
        <v>1483</v>
      </c>
      <c r="I200" s="229" t="s">
        <v>1483</v>
      </c>
      <c r="J200">
        <v>198</v>
      </c>
    </row>
    <row r="201" spans="1:10" ht="15" customHeight="1" x14ac:dyDescent="0.25">
      <c r="A201" s="171">
        <v>351</v>
      </c>
      <c r="B201" s="180" t="s">
        <v>1285</v>
      </c>
      <c r="C201" s="7" t="s">
        <v>170</v>
      </c>
      <c r="D201" s="230"/>
      <c r="E201" s="230" t="s">
        <v>1467</v>
      </c>
      <c r="F201" s="229"/>
      <c r="G201" s="229" t="s">
        <v>1483</v>
      </c>
      <c r="H201" s="229" t="s">
        <v>1483</v>
      </c>
      <c r="I201" s="229" t="s">
        <v>1483</v>
      </c>
      <c r="J201">
        <v>199</v>
      </c>
    </row>
    <row r="202" spans="1:10" ht="15" customHeight="1" x14ac:dyDescent="0.25">
      <c r="A202" s="171">
        <v>95</v>
      </c>
      <c r="B202" s="172" t="s">
        <v>171</v>
      </c>
      <c r="C202" s="7" t="s">
        <v>172</v>
      </c>
      <c r="D202" s="230"/>
      <c r="E202" s="230"/>
      <c r="F202" s="229" t="s">
        <v>1368</v>
      </c>
      <c r="G202" s="229" t="s">
        <v>1403</v>
      </c>
      <c r="H202" s="229" t="s">
        <v>1483</v>
      </c>
      <c r="I202" s="229" t="s">
        <v>1483</v>
      </c>
      <c r="J202">
        <v>200</v>
      </c>
    </row>
    <row r="203" spans="1:10" ht="15" customHeight="1" x14ac:dyDescent="0.25">
      <c r="A203" s="171">
        <v>96</v>
      </c>
      <c r="B203" s="172" t="s">
        <v>173</v>
      </c>
      <c r="C203" s="173" t="s">
        <v>174</v>
      </c>
      <c r="D203" s="230"/>
      <c r="E203" s="230"/>
      <c r="F203" s="229"/>
      <c r="G203" s="229" t="s">
        <v>1483</v>
      </c>
      <c r="H203" s="229" t="s">
        <v>1483</v>
      </c>
      <c r="I203" s="229" t="s">
        <v>1483</v>
      </c>
      <c r="J203">
        <v>201</v>
      </c>
    </row>
    <row r="204" spans="1:10" ht="15" customHeight="1" x14ac:dyDescent="0.25">
      <c r="A204" s="171">
        <v>97</v>
      </c>
      <c r="B204" s="172" t="s">
        <v>175</v>
      </c>
      <c r="C204" s="7" t="s">
        <v>176</v>
      </c>
      <c r="D204" s="230"/>
      <c r="E204" s="230"/>
      <c r="F204" s="229" t="s">
        <v>1368</v>
      </c>
      <c r="G204" s="229" t="s">
        <v>1403</v>
      </c>
      <c r="H204" s="229" t="s">
        <v>1402</v>
      </c>
      <c r="I204" s="229" t="s">
        <v>1509</v>
      </c>
      <c r="J204">
        <v>202</v>
      </c>
    </row>
    <row r="205" spans="1:10" ht="15" customHeight="1" x14ac:dyDescent="0.25">
      <c r="A205" s="171">
        <v>98</v>
      </c>
      <c r="B205" s="172" t="s">
        <v>177</v>
      </c>
      <c r="C205" s="173" t="s">
        <v>178</v>
      </c>
      <c r="D205" s="230"/>
      <c r="E205" s="230"/>
      <c r="F205" s="229"/>
      <c r="G205" s="229" t="s">
        <v>1483</v>
      </c>
      <c r="H205" s="229" t="s">
        <v>1483</v>
      </c>
      <c r="I205" s="229" t="s">
        <v>1483</v>
      </c>
      <c r="J205">
        <v>203</v>
      </c>
    </row>
    <row r="206" spans="1:10" ht="15" customHeight="1" x14ac:dyDescent="0.25">
      <c r="A206" s="171">
        <v>99</v>
      </c>
      <c r="B206" s="172" t="s">
        <v>179</v>
      </c>
      <c r="C206" s="174" t="s">
        <v>1178</v>
      </c>
      <c r="D206" s="230"/>
      <c r="E206" s="230"/>
      <c r="F206" s="229"/>
      <c r="G206" s="229" t="s">
        <v>1483</v>
      </c>
      <c r="H206" s="229" t="s">
        <v>1483</v>
      </c>
      <c r="I206" s="229" t="s">
        <v>1483</v>
      </c>
      <c r="J206">
        <v>204</v>
      </c>
    </row>
    <row r="207" spans="1:10" ht="15" customHeight="1" x14ac:dyDescent="0.25">
      <c r="A207" s="171">
        <v>243</v>
      </c>
      <c r="B207" s="172" t="s">
        <v>180</v>
      </c>
      <c r="C207" s="7" t="s">
        <v>1179</v>
      </c>
      <c r="D207" s="230" t="s">
        <v>1451</v>
      </c>
      <c r="E207" s="230"/>
      <c r="F207" s="229"/>
      <c r="G207" s="229" t="s">
        <v>1403</v>
      </c>
      <c r="H207" s="229" t="s">
        <v>1483</v>
      </c>
      <c r="I207" s="229" t="s">
        <v>1483</v>
      </c>
      <c r="J207">
        <v>205</v>
      </c>
    </row>
    <row r="208" spans="1:10" ht="15" customHeight="1" x14ac:dyDescent="0.25">
      <c r="A208" s="171">
        <v>100</v>
      </c>
      <c r="B208" s="172" t="s">
        <v>181</v>
      </c>
      <c r="C208" s="7" t="s">
        <v>182</v>
      </c>
      <c r="D208" s="230"/>
      <c r="E208" s="230"/>
      <c r="F208" s="229"/>
      <c r="G208" s="229" t="s">
        <v>1483</v>
      </c>
      <c r="H208" s="229" t="s">
        <v>1483</v>
      </c>
      <c r="I208" s="229" t="s">
        <v>1509</v>
      </c>
      <c r="J208">
        <v>206</v>
      </c>
    </row>
    <row r="209" spans="1:10" ht="15" customHeight="1" x14ac:dyDescent="0.25">
      <c r="A209" s="171">
        <v>101</v>
      </c>
      <c r="B209" s="172" t="s">
        <v>183</v>
      </c>
      <c r="C209" s="7" t="s">
        <v>184</v>
      </c>
      <c r="D209" s="230"/>
      <c r="E209" s="230"/>
      <c r="F209" s="229" t="s">
        <v>1368</v>
      </c>
      <c r="G209" s="229" t="s">
        <v>1483</v>
      </c>
      <c r="H209" s="229" t="s">
        <v>1483</v>
      </c>
      <c r="I209" s="229" t="s">
        <v>1509</v>
      </c>
      <c r="J209">
        <v>207</v>
      </c>
    </row>
    <row r="210" spans="1:10" ht="15" customHeight="1" x14ac:dyDescent="0.25">
      <c r="A210" s="171">
        <v>102</v>
      </c>
      <c r="B210" s="172" t="s">
        <v>185</v>
      </c>
      <c r="C210" s="7" t="s">
        <v>186</v>
      </c>
      <c r="D210" s="230"/>
      <c r="E210" s="230"/>
      <c r="F210" s="229"/>
      <c r="G210" s="229" t="s">
        <v>1483</v>
      </c>
      <c r="H210" s="229" t="s">
        <v>1483</v>
      </c>
      <c r="I210" s="229" t="s">
        <v>1509</v>
      </c>
      <c r="J210">
        <v>208</v>
      </c>
    </row>
    <row r="211" spans="1:10" ht="15" customHeight="1" x14ac:dyDescent="0.25">
      <c r="A211" s="171">
        <v>103</v>
      </c>
      <c r="B211" s="172" t="s">
        <v>187</v>
      </c>
      <c r="C211" s="7" t="s">
        <v>188</v>
      </c>
      <c r="D211" s="230"/>
      <c r="E211" s="230"/>
      <c r="F211" s="229" t="s">
        <v>1368</v>
      </c>
      <c r="G211" s="229" t="s">
        <v>1403</v>
      </c>
      <c r="H211" s="229" t="s">
        <v>1483</v>
      </c>
      <c r="I211" s="229" t="s">
        <v>1483</v>
      </c>
      <c r="J211">
        <v>209</v>
      </c>
    </row>
    <row r="212" spans="1:10" ht="15" customHeight="1" x14ac:dyDescent="0.25">
      <c r="A212" s="171">
        <v>105</v>
      </c>
      <c r="B212" s="172" t="s">
        <v>191</v>
      </c>
      <c r="C212" s="173" t="s">
        <v>1180</v>
      </c>
      <c r="D212" s="230"/>
      <c r="E212" s="230"/>
      <c r="F212" s="229"/>
      <c r="G212" s="229" t="s">
        <v>1483</v>
      </c>
      <c r="H212" s="229" t="s">
        <v>1483</v>
      </c>
      <c r="I212" s="229" t="s">
        <v>1483</v>
      </c>
      <c r="J212">
        <v>210</v>
      </c>
    </row>
    <row r="213" spans="1:10" ht="15" customHeight="1" x14ac:dyDescent="0.25">
      <c r="A213" s="171">
        <v>108</v>
      </c>
      <c r="B213" s="172" t="s">
        <v>194</v>
      </c>
      <c r="C213" s="7" t="s">
        <v>195</v>
      </c>
      <c r="D213" s="230"/>
      <c r="E213" s="230"/>
      <c r="F213" s="229" t="s">
        <v>1368</v>
      </c>
      <c r="G213" s="229" t="s">
        <v>1403</v>
      </c>
      <c r="H213" s="229" t="s">
        <v>1483</v>
      </c>
      <c r="I213" s="229" t="s">
        <v>1509</v>
      </c>
      <c r="J213">
        <v>211</v>
      </c>
    </row>
    <row r="214" spans="1:10" ht="15" customHeight="1" x14ac:dyDescent="0.25">
      <c r="A214" s="171">
        <v>114</v>
      </c>
      <c r="B214" s="172" t="s">
        <v>196</v>
      </c>
      <c r="C214" s="7" t="s">
        <v>1181</v>
      </c>
      <c r="D214" s="230"/>
      <c r="E214" s="230"/>
      <c r="F214" s="229" t="s">
        <v>1368</v>
      </c>
      <c r="G214" s="229" t="s">
        <v>1403</v>
      </c>
      <c r="H214" s="229" t="s">
        <v>1483</v>
      </c>
      <c r="I214" s="229" t="s">
        <v>1483</v>
      </c>
      <c r="J214">
        <v>212</v>
      </c>
    </row>
    <row r="215" spans="1:10" ht="15" customHeight="1" x14ac:dyDescent="0.25">
      <c r="A215" s="171">
        <v>246</v>
      </c>
      <c r="B215" s="172" t="s">
        <v>199</v>
      </c>
      <c r="C215" s="7" t="s">
        <v>200</v>
      </c>
      <c r="D215" s="230" t="s">
        <v>1495</v>
      </c>
      <c r="E215" s="230"/>
      <c r="F215" s="229"/>
      <c r="G215" s="229" t="s">
        <v>1483</v>
      </c>
      <c r="H215" s="229" t="s">
        <v>1483</v>
      </c>
      <c r="I215" s="229" t="s">
        <v>1509</v>
      </c>
      <c r="J215">
        <v>213</v>
      </c>
    </row>
    <row r="216" spans="1:10" ht="15" customHeight="1" x14ac:dyDescent="0.25">
      <c r="A216" s="171">
        <v>230</v>
      </c>
      <c r="B216" s="172" t="s">
        <v>201</v>
      </c>
      <c r="C216" s="7" t="s">
        <v>1182</v>
      </c>
      <c r="D216" s="230"/>
      <c r="E216" s="230"/>
      <c r="F216" s="229" t="s">
        <v>1368</v>
      </c>
      <c r="G216" s="229" t="s">
        <v>1403</v>
      </c>
      <c r="H216" s="229" t="s">
        <v>1483</v>
      </c>
      <c r="I216" s="229" t="s">
        <v>1509</v>
      </c>
      <c r="J216">
        <v>214</v>
      </c>
    </row>
    <row r="217" spans="1:10" ht="15" customHeight="1" x14ac:dyDescent="0.25">
      <c r="A217" s="171">
        <v>118</v>
      </c>
      <c r="B217" s="172" t="s">
        <v>202</v>
      </c>
      <c r="C217" s="7" t="s">
        <v>203</v>
      </c>
      <c r="D217" s="230"/>
      <c r="E217" s="230"/>
      <c r="F217" s="229" t="s">
        <v>1368</v>
      </c>
      <c r="G217" s="229" t="s">
        <v>1403</v>
      </c>
      <c r="H217" s="229" t="s">
        <v>1483</v>
      </c>
      <c r="I217" s="229" t="s">
        <v>1509</v>
      </c>
      <c r="J217">
        <v>215</v>
      </c>
    </row>
    <row r="218" spans="1:10" ht="15" customHeight="1" x14ac:dyDescent="0.25">
      <c r="A218" s="171">
        <v>325</v>
      </c>
      <c r="B218" s="172" t="s">
        <v>204</v>
      </c>
      <c r="C218" s="7" t="s">
        <v>1183</v>
      </c>
      <c r="D218" s="230"/>
      <c r="E218" s="230"/>
      <c r="F218" s="229" t="s">
        <v>1368</v>
      </c>
      <c r="G218" s="229" t="s">
        <v>1403</v>
      </c>
      <c r="H218" s="229" t="s">
        <v>1483</v>
      </c>
      <c r="I218" s="229" t="s">
        <v>1509</v>
      </c>
      <c r="J218">
        <v>216</v>
      </c>
    </row>
    <row r="219" spans="1:10" ht="15" customHeight="1" x14ac:dyDescent="0.25">
      <c r="A219" s="171">
        <v>119</v>
      </c>
      <c r="B219" s="172" t="s">
        <v>205</v>
      </c>
      <c r="C219" s="7" t="s">
        <v>206</v>
      </c>
      <c r="D219" s="230"/>
      <c r="E219" s="230"/>
      <c r="F219" s="229" t="s">
        <v>1368</v>
      </c>
      <c r="G219" s="229" t="s">
        <v>1403</v>
      </c>
      <c r="H219" s="229" t="s">
        <v>1483</v>
      </c>
      <c r="I219" s="229" t="s">
        <v>1483</v>
      </c>
      <c r="J219">
        <v>217</v>
      </c>
    </row>
    <row r="220" spans="1:10" ht="15" customHeight="1" x14ac:dyDescent="0.25">
      <c r="A220" s="171">
        <v>130</v>
      </c>
      <c r="B220" s="172" t="s">
        <v>213</v>
      </c>
      <c r="C220" s="7" t="s">
        <v>214</v>
      </c>
      <c r="D220" s="230"/>
      <c r="E220" s="230"/>
      <c r="F220" s="229"/>
      <c r="G220" s="229" t="s">
        <v>1483</v>
      </c>
      <c r="H220" s="229" t="s">
        <v>1483</v>
      </c>
      <c r="I220" s="229" t="s">
        <v>1509</v>
      </c>
      <c r="J220">
        <v>218</v>
      </c>
    </row>
    <row r="221" spans="1:10" ht="15" customHeight="1" x14ac:dyDescent="0.25">
      <c r="A221" s="171">
        <v>131</v>
      </c>
      <c r="B221" s="172" t="s">
        <v>215</v>
      </c>
      <c r="C221" s="7" t="s">
        <v>216</v>
      </c>
      <c r="D221" s="230"/>
      <c r="E221" s="230"/>
      <c r="F221" s="229" t="s">
        <v>1368</v>
      </c>
      <c r="G221" s="229" t="s">
        <v>1403</v>
      </c>
      <c r="H221" s="229" t="s">
        <v>1483</v>
      </c>
      <c r="I221" s="229" t="s">
        <v>1509</v>
      </c>
      <c r="J221">
        <v>219</v>
      </c>
    </row>
    <row r="222" spans="1:10" ht="15" customHeight="1" x14ac:dyDescent="0.25">
      <c r="A222" s="171">
        <v>132</v>
      </c>
      <c r="B222" s="172" t="s">
        <v>217</v>
      </c>
      <c r="C222" s="173" t="s">
        <v>218</v>
      </c>
      <c r="D222" s="230"/>
      <c r="E222" s="230"/>
      <c r="F222" s="229"/>
      <c r="G222" s="229" t="s">
        <v>1483</v>
      </c>
      <c r="H222" s="229" t="s">
        <v>1483</v>
      </c>
      <c r="I222" s="229" t="s">
        <v>1483</v>
      </c>
      <c r="J222">
        <v>220</v>
      </c>
    </row>
    <row r="223" spans="1:10" ht="15" customHeight="1" x14ac:dyDescent="0.25">
      <c r="A223" s="181">
        <v>134</v>
      </c>
      <c r="B223" s="172" t="s">
        <v>221</v>
      </c>
      <c r="C223" s="174" t="s">
        <v>222</v>
      </c>
      <c r="D223" s="230"/>
      <c r="E223" s="230"/>
      <c r="F223" s="229"/>
      <c r="G223" s="229" t="s">
        <v>1483</v>
      </c>
      <c r="H223" s="229" t="s">
        <v>1483</v>
      </c>
      <c r="I223" s="229" t="s">
        <v>1483</v>
      </c>
      <c r="J223">
        <v>221</v>
      </c>
    </row>
    <row r="224" spans="1:10" ht="15" customHeight="1" x14ac:dyDescent="0.25">
      <c r="A224" s="171">
        <v>140</v>
      </c>
      <c r="B224" s="172" t="s">
        <v>223</v>
      </c>
      <c r="C224" s="9" t="s">
        <v>1184</v>
      </c>
      <c r="D224" s="230" t="s">
        <v>1437</v>
      </c>
      <c r="E224" s="230"/>
      <c r="F224" s="229" t="s">
        <v>1368</v>
      </c>
      <c r="G224" s="229" t="s">
        <v>1483</v>
      </c>
      <c r="H224" s="229" t="s">
        <v>1483</v>
      </c>
      <c r="I224" s="229" t="s">
        <v>1509</v>
      </c>
      <c r="J224">
        <v>222</v>
      </c>
    </row>
    <row r="225" spans="1:10" ht="15" customHeight="1" x14ac:dyDescent="0.25">
      <c r="A225" s="171">
        <v>136</v>
      </c>
      <c r="B225" s="172" t="s">
        <v>224</v>
      </c>
      <c r="C225" s="9" t="s">
        <v>1185</v>
      </c>
      <c r="D225" s="230" t="s">
        <v>1436</v>
      </c>
      <c r="E225" s="230"/>
      <c r="F225" s="229" t="s">
        <v>1368</v>
      </c>
      <c r="G225" s="229" t="s">
        <v>1483</v>
      </c>
      <c r="H225" s="229" t="s">
        <v>1483</v>
      </c>
      <c r="I225" s="229" t="s">
        <v>1509</v>
      </c>
      <c r="J225">
        <v>223</v>
      </c>
    </row>
    <row r="226" spans="1:10" ht="15" customHeight="1" x14ac:dyDescent="0.25">
      <c r="A226" s="171">
        <v>414</v>
      </c>
      <c r="B226" s="172" t="s">
        <v>832</v>
      </c>
      <c r="C226" s="7" t="s">
        <v>833</v>
      </c>
      <c r="D226" s="230"/>
      <c r="E226" s="230" t="s">
        <v>1440</v>
      </c>
      <c r="F226" s="229" t="s">
        <v>1368</v>
      </c>
      <c r="G226" s="229" t="s">
        <v>1403</v>
      </c>
      <c r="H226" s="229" t="s">
        <v>1402</v>
      </c>
      <c r="I226" s="229" t="s">
        <v>1509</v>
      </c>
      <c r="J226">
        <v>224</v>
      </c>
    </row>
    <row r="227" spans="1:10" ht="15" customHeight="1" x14ac:dyDescent="0.25">
      <c r="A227" s="171">
        <v>145</v>
      </c>
      <c r="B227" s="172" t="s">
        <v>226</v>
      </c>
      <c r="C227" s="173" t="s">
        <v>227</v>
      </c>
      <c r="D227" s="230"/>
      <c r="E227" s="230"/>
      <c r="F227" s="229"/>
      <c r="G227" s="229" t="s">
        <v>1483</v>
      </c>
      <c r="H227" s="229" t="s">
        <v>1483</v>
      </c>
      <c r="I227" s="229" t="s">
        <v>1483</v>
      </c>
      <c r="J227">
        <v>225</v>
      </c>
    </row>
    <row r="228" spans="1:10" ht="15" customHeight="1" x14ac:dyDescent="0.25">
      <c r="A228" s="171">
        <v>146</v>
      </c>
      <c r="B228" s="172" t="s">
        <v>228</v>
      </c>
      <c r="C228" s="7" t="s">
        <v>229</v>
      </c>
      <c r="D228" s="230"/>
      <c r="E228" s="230" t="s">
        <v>1412</v>
      </c>
      <c r="F228" s="229" t="s">
        <v>1368</v>
      </c>
      <c r="G228" s="229" t="s">
        <v>1483</v>
      </c>
      <c r="H228" s="229" t="s">
        <v>1483</v>
      </c>
      <c r="I228" s="229" t="s">
        <v>1509</v>
      </c>
      <c r="J228">
        <v>226</v>
      </c>
    </row>
    <row r="229" spans="1:10" ht="15" customHeight="1" x14ac:dyDescent="0.25">
      <c r="A229" s="171">
        <v>148</v>
      </c>
      <c r="B229" s="180" t="s">
        <v>1286</v>
      </c>
      <c r="C229" s="7" t="s">
        <v>1186</v>
      </c>
      <c r="D229" s="230"/>
      <c r="E229" s="230"/>
      <c r="F229" s="229"/>
      <c r="G229" s="229" t="s">
        <v>1483</v>
      </c>
      <c r="H229" s="229" t="s">
        <v>1483</v>
      </c>
      <c r="I229" s="229" t="s">
        <v>1509</v>
      </c>
      <c r="J229">
        <v>227</v>
      </c>
    </row>
    <row r="230" spans="1:10" ht="15" customHeight="1" x14ac:dyDescent="0.25">
      <c r="A230" s="171">
        <v>149</v>
      </c>
      <c r="B230" s="172" t="s">
        <v>230</v>
      </c>
      <c r="C230" s="7" t="s">
        <v>231</v>
      </c>
      <c r="D230" s="230"/>
      <c r="E230" s="230"/>
      <c r="F230" s="229"/>
      <c r="G230" s="229" t="s">
        <v>1483</v>
      </c>
      <c r="H230" s="229" t="s">
        <v>1483</v>
      </c>
      <c r="I230" s="229" t="s">
        <v>1509</v>
      </c>
      <c r="J230">
        <v>228</v>
      </c>
    </row>
    <row r="231" spans="1:10" ht="15" customHeight="1" x14ac:dyDescent="0.25">
      <c r="A231" s="171">
        <v>150</v>
      </c>
      <c r="B231" s="180" t="s">
        <v>1287</v>
      </c>
      <c r="C231" s="7" t="s">
        <v>232</v>
      </c>
      <c r="D231" s="230"/>
      <c r="E231" s="230"/>
      <c r="F231" s="229"/>
      <c r="G231" s="229" t="s">
        <v>1483</v>
      </c>
      <c r="H231" s="229" t="s">
        <v>1483</v>
      </c>
      <c r="I231" s="229" t="s">
        <v>1483</v>
      </c>
      <c r="J231">
        <v>229</v>
      </c>
    </row>
    <row r="232" spans="1:10" ht="15" customHeight="1" x14ac:dyDescent="0.25">
      <c r="A232" s="171">
        <v>152</v>
      </c>
      <c r="B232" s="172" t="s">
        <v>235</v>
      </c>
      <c r="C232" s="7" t="s">
        <v>236</v>
      </c>
      <c r="D232" s="230" t="s">
        <v>1486</v>
      </c>
      <c r="E232" s="230"/>
      <c r="F232" s="229" t="s">
        <v>1368</v>
      </c>
      <c r="G232" s="229" t="s">
        <v>1403</v>
      </c>
      <c r="H232" s="229" t="s">
        <v>1483</v>
      </c>
      <c r="I232" s="229" t="s">
        <v>1509</v>
      </c>
      <c r="J232">
        <v>230</v>
      </c>
    </row>
    <row r="233" spans="1:10" ht="15" customHeight="1" x14ac:dyDescent="0.25">
      <c r="A233" s="171">
        <v>156</v>
      </c>
      <c r="B233" s="172" t="s">
        <v>240</v>
      </c>
      <c r="C233" s="7" t="s">
        <v>241</v>
      </c>
      <c r="D233" s="230"/>
      <c r="E233" s="230"/>
      <c r="F233" s="229"/>
      <c r="G233" s="229" t="s">
        <v>1483</v>
      </c>
      <c r="H233" s="229" t="s">
        <v>1483</v>
      </c>
      <c r="I233" s="229" t="s">
        <v>1483</v>
      </c>
      <c r="J233">
        <v>231</v>
      </c>
    </row>
    <row r="234" spans="1:10" ht="15" customHeight="1" x14ac:dyDescent="0.25">
      <c r="A234" s="171">
        <v>158</v>
      </c>
      <c r="B234" s="172" t="s">
        <v>242</v>
      </c>
      <c r="C234" s="7" t="s">
        <v>243</v>
      </c>
      <c r="D234" s="230"/>
      <c r="E234" s="230"/>
      <c r="F234" s="229"/>
      <c r="G234" s="229" t="s">
        <v>1483</v>
      </c>
      <c r="H234" s="229" t="s">
        <v>1483</v>
      </c>
      <c r="I234" s="229" t="s">
        <v>1483</v>
      </c>
      <c r="J234">
        <v>232</v>
      </c>
    </row>
    <row r="235" spans="1:10" ht="15" customHeight="1" x14ac:dyDescent="0.25">
      <c r="A235" s="171">
        <v>159</v>
      </c>
      <c r="B235" s="172" t="s">
        <v>244</v>
      </c>
      <c r="C235" s="7" t="s">
        <v>245</v>
      </c>
      <c r="D235" s="230"/>
      <c r="E235" s="230"/>
      <c r="F235" s="229"/>
      <c r="G235" s="229" t="s">
        <v>1483</v>
      </c>
      <c r="H235" s="229" t="s">
        <v>1483</v>
      </c>
      <c r="I235" s="229" t="s">
        <v>1509</v>
      </c>
      <c r="J235">
        <v>233</v>
      </c>
    </row>
    <row r="236" spans="1:10" ht="15" customHeight="1" x14ac:dyDescent="0.25">
      <c r="A236" s="171">
        <v>161</v>
      </c>
      <c r="B236" s="172" t="s">
        <v>246</v>
      </c>
      <c r="C236" s="7" t="s">
        <v>247</v>
      </c>
      <c r="D236" s="230" t="s">
        <v>1439</v>
      </c>
      <c r="E236" s="230"/>
      <c r="F236" s="229" t="s">
        <v>1368</v>
      </c>
      <c r="G236" s="229" t="s">
        <v>1483</v>
      </c>
      <c r="H236" s="229" t="s">
        <v>1483</v>
      </c>
      <c r="I236" s="229" t="s">
        <v>1509</v>
      </c>
      <c r="J236">
        <v>234</v>
      </c>
    </row>
    <row r="237" spans="1:10" ht="15" customHeight="1" x14ac:dyDescent="0.25">
      <c r="A237" s="171">
        <v>162</v>
      </c>
      <c r="B237" s="172" t="s">
        <v>248</v>
      </c>
      <c r="C237" s="7" t="s">
        <v>249</v>
      </c>
      <c r="D237" s="230"/>
      <c r="E237" s="230"/>
      <c r="F237" s="229"/>
      <c r="G237" s="229" t="s">
        <v>1483</v>
      </c>
      <c r="H237" s="229" t="s">
        <v>1483</v>
      </c>
      <c r="I237" s="229" t="s">
        <v>1509</v>
      </c>
      <c r="J237">
        <v>235</v>
      </c>
    </row>
    <row r="238" spans="1:10" ht="15" customHeight="1" x14ac:dyDescent="0.25">
      <c r="A238" s="171">
        <v>163</v>
      </c>
      <c r="B238" s="172" t="s">
        <v>250</v>
      </c>
      <c r="C238" s="7" t="s">
        <v>251</v>
      </c>
      <c r="D238" s="230"/>
      <c r="E238" s="230"/>
      <c r="F238" s="229"/>
      <c r="G238" s="229" t="s">
        <v>1483</v>
      </c>
      <c r="H238" s="229" t="s">
        <v>1483</v>
      </c>
      <c r="I238" s="229" t="s">
        <v>1483</v>
      </c>
      <c r="J238">
        <v>236</v>
      </c>
    </row>
    <row r="239" spans="1:10" ht="15" customHeight="1" x14ac:dyDescent="0.25">
      <c r="A239" s="171">
        <v>164</v>
      </c>
      <c r="B239" s="172" t="s">
        <v>252</v>
      </c>
      <c r="C239" s="7" t="s">
        <v>253</v>
      </c>
      <c r="D239" s="230"/>
      <c r="E239" s="230"/>
      <c r="F239" s="229"/>
      <c r="G239" s="229" t="s">
        <v>1483</v>
      </c>
      <c r="H239" s="229" t="s">
        <v>1483</v>
      </c>
      <c r="I239" s="229" t="s">
        <v>1483</v>
      </c>
      <c r="J239">
        <v>237</v>
      </c>
    </row>
    <row r="240" spans="1:10" ht="15" customHeight="1" x14ac:dyDescent="0.25">
      <c r="A240" s="171">
        <v>415</v>
      </c>
      <c r="B240" s="172" t="s">
        <v>834</v>
      </c>
      <c r="C240" s="7" t="s">
        <v>835</v>
      </c>
      <c r="D240" s="230"/>
      <c r="E240" s="230" t="s">
        <v>1440</v>
      </c>
      <c r="F240" s="229"/>
      <c r="G240" s="229" t="s">
        <v>1483</v>
      </c>
      <c r="H240" s="229" t="s">
        <v>1402</v>
      </c>
      <c r="I240" s="229" t="s">
        <v>1509</v>
      </c>
      <c r="J240">
        <v>238</v>
      </c>
    </row>
    <row r="241" spans="1:10" ht="15" customHeight="1" x14ac:dyDescent="0.25">
      <c r="A241" s="171">
        <v>165</v>
      </c>
      <c r="B241" s="172" t="s">
        <v>254</v>
      </c>
      <c r="C241" s="173" t="s">
        <v>255</v>
      </c>
      <c r="D241" s="230"/>
      <c r="E241" s="230"/>
      <c r="F241" s="229"/>
      <c r="G241" s="229" t="s">
        <v>1483</v>
      </c>
      <c r="H241" s="229" t="s">
        <v>1483</v>
      </c>
      <c r="I241" s="229" t="s">
        <v>1483</v>
      </c>
      <c r="J241">
        <v>239</v>
      </c>
    </row>
    <row r="242" spans="1:10" ht="15" customHeight="1" x14ac:dyDescent="0.25">
      <c r="A242" s="171">
        <v>166</v>
      </c>
      <c r="B242" s="172" t="s">
        <v>256</v>
      </c>
      <c r="C242" s="173" t="s">
        <v>257</v>
      </c>
      <c r="D242" s="230"/>
      <c r="E242" s="230"/>
      <c r="F242" s="229"/>
      <c r="G242" s="229" t="s">
        <v>1483</v>
      </c>
      <c r="H242" s="229" t="s">
        <v>1483</v>
      </c>
      <c r="I242" s="229" t="s">
        <v>1483</v>
      </c>
      <c r="J242">
        <v>240</v>
      </c>
    </row>
    <row r="243" spans="1:10" ht="15" customHeight="1" x14ac:dyDescent="0.25">
      <c r="A243" s="171">
        <v>167</v>
      </c>
      <c r="B243" s="172" t="s">
        <v>258</v>
      </c>
      <c r="C243" s="173" t="s">
        <v>259</v>
      </c>
      <c r="D243" s="230"/>
      <c r="E243" s="230"/>
      <c r="F243" s="229"/>
      <c r="G243" s="229" t="s">
        <v>1483</v>
      </c>
      <c r="H243" s="229" t="s">
        <v>1483</v>
      </c>
      <c r="I243" s="229" t="s">
        <v>1483</v>
      </c>
      <c r="J243">
        <v>241</v>
      </c>
    </row>
    <row r="244" spans="1:10" ht="15" customHeight="1" x14ac:dyDescent="0.25">
      <c r="A244" s="171">
        <v>168</v>
      </c>
      <c r="B244" s="172" t="s">
        <v>260</v>
      </c>
      <c r="C244" s="173" t="s">
        <v>261</v>
      </c>
      <c r="D244" s="230"/>
      <c r="E244" s="230"/>
      <c r="F244" s="229"/>
      <c r="G244" s="229" t="s">
        <v>1483</v>
      </c>
      <c r="H244" s="229" t="s">
        <v>1483</v>
      </c>
      <c r="I244" s="229" t="s">
        <v>1483</v>
      </c>
      <c r="J244">
        <v>242</v>
      </c>
    </row>
    <row r="245" spans="1:10" ht="15" customHeight="1" x14ac:dyDescent="0.25">
      <c r="A245" s="171">
        <v>169</v>
      </c>
      <c r="B245" s="172" t="s">
        <v>262</v>
      </c>
      <c r="C245" s="173" t="s">
        <v>1237</v>
      </c>
      <c r="D245" s="230" t="s">
        <v>1487</v>
      </c>
      <c r="E245" s="230"/>
      <c r="F245" s="229"/>
      <c r="G245" s="229" t="s">
        <v>1483</v>
      </c>
      <c r="H245" s="229" t="s">
        <v>1483</v>
      </c>
      <c r="I245" s="229" t="s">
        <v>1483</v>
      </c>
      <c r="J245">
        <v>243</v>
      </c>
    </row>
    <row r="246" spans="1:10" ht="15" customHeight="1" x14ac:dyDescent="0.25">
      <c r="A246" s="171">
        <v>172</v>
      </c>
      <c r="B246" s="175" t="s">
        <v>267</v>
      </c>
      <c r="C246" s="173" t="s">
        <v>268</v>
      </c>
      <c r="D246" s="230" t="s">
        <v>1490</v>
      </c>
      <c r="E246" s="230"/>
      <c r="F246" s="229" t="s">
        <v>1368</v>
      </c>
      <c r="G246" s="229" t="s">
        <v>1403</v>
      </c>
      <c r="H246" s="229" t="s">
        <v>1483</v>
      </c>
      <c r="I246" s="229" t="s">
        <v>1483</v>
      </c>
      <c r="J246">
        <v>244</v>
      </c>
    </row>
    <row r="247" spans="1:10" ht="15" customHeight="1" x14ac:dyDescent="0.25">
      <c r="A247" s="171">
        <v>175</v>
      </c>
      <c r="B247" s="172" t="s">
        <v>275</v>
      </c>
      <c r="C247" s="173" t="s">
        <v>276</v>
      </c>
      <c r="D247" s="230" t="s">
        <v>1493</v>
      </c>
      <c r="E247" s="230"/>
      <c r="F247" s="229"/>
      <c r="G247" s="229" t="s">
        <v>1483</v>
      </c>
      <c r="H247" s="229" t="s">
        <v>1483</v>
      </c>
      <c r="I247" s="229" t="s">
        <v>1509</v>
      </c>
      <c r="J247">
        <v>245</v>
      </c>
    </row>
    <row r="248" spans="1:10" ht="15" customHeight="1" x14ac:dyDescent="0.25">
      <c r="A248" s="171">
        <v>186</v>
      </c>
      <c r="B248" s="172" t="s">
        <v>286</v>
      </c>
      <c r="C248" s="173" t="s">
        <v>287</v>
      </c>
      <c r="D248" s="230"/>
      <c r="E248" s="230"/>
      <c r="F248" s="229"/>
      <c r="G248" s="229" t="s">
        <v>1483</v>
      </c>
      <c r="H248" s="229" t="s">
        <v>1483</v>
      </c>
      <c r="I248" s="229" t="s">
        <v>1509</v>
      </c>
      <c r="J248">
        <v>246</v>
      </c>
    </row>
    <row r="249" spans="1:10" ht="15" customHeight="1" x14ac:dyDescent="0.25">
      <c r="A249" s="171">
        <v>185</v>
      </c>
      <c r="B249" s="172" t="s">
        <v>284</v>
      </c>
      <c r="C249" s="7" t="s">
        <v>285</v>
      </c>
      <c r="D249" s="230"/>
      <c r="E249" s="230"/>
      <c r="F249" s="229" t="s">
        <v>1368</v>
      </c>
      <c r="G249" s="229" t="s">
        <v>1403</v>
      </c>
      <c r="H249" s="229" t="s">
        <v>1483</v>
      </c>
      <c r="I249" s="229" t="s">
        <v>1483</v>
      </c>
      <c r="J249">
        <v>247</v>
      </c>
    </row>
    <row r="250" spans="1:10" ht="15" customHeight="1" x14ac:dyDescent="0.25">
      <c r="A250" s="171">
        <v>416</v>
      </c>
      <c r="B250" s="172" t="s">
        <v>836</v>
      </c>
      <c r="C250" s="7" t="s">
        <v>837</v>
      </c>
      <c r="D250" s="230"/>
      <c r="E250" s="230" t="s">
        <v>1440</v>
      </c>
      <c r="F250" s="229" t="s">
        <v>1368</v>
      </c>
      <c r="G250" s="229" t="s">
        <v>1403</v>
      </c>
      <c r="H250" s="229" t="s">
        <v>1402</v>
      </c>
      <c r="I250" s="229" t="s">
        <v>1483</v>
      </c>
      <c r="J250">
        <v>248</v>
      </c>
    </row>
    <row r="251" spans="1:10" ht="15" customHeight="1" x14ac:dyDescent="0.25">
      <c r="A251" s="171">
        <v>419</v>
      </c>
      <c r="B251" s="172" t="s">
        <v>842</v>
      </c>
      <c r="C251" s="7" t="s">
        <v>843</v>
      </c>
      <c r="D251" s="230"/>
      <c r="E251" s="230" t="s">
        <v>1440</v>
      </c>
      <c r="F251" s="229" t="s">
        <v>1368</v>
      </c>
      <c r="G251" s="229" t="s">
        <v>1403</v>
      </c>
      <c r="H251" s="229" t="s">
        <v>1402</v>
      </c>
      <c r="I251" s="229" t="s">
        <v>1509</v>
      </c>
      <c r="J251">
        <v>249</v>
      </c>
    </row>
    <row r="252" spans="1:10" ht="15" customHeight="1" x14ac:dyDescent="0.25">
      <c r="A252" s="171">
        <v>417</v>
      </c>
      <c r="B252" s="172" t="s">
        <v>838</v>
      </c>
      <c r="C252" s="7" t="s">
        <v>839</v>
      </c>
      <c r="D252" s="230"/>
      <c r="E252" s="230" t="s">
        <v>1440</v>
      </c>
      <c r="F252" s="229" t="s">
        <v>1368</v>
      </c>
      <c r="G252" s="229" t="s">
        <v>1403</v>
      </c>
      <c r="H252" s="229" t="s">
        <v>1402</v>
      </c>
      <c r="I252" s="229" t="s">
        <v>1483</v>
      </c>
      <c r="J252">
        <v>250</v>
      </c>
    </row>
    <row r="253" spans="1:10" ht="15" customHeight="1" x14ac:dyDescent="0.25">
      <c r="A253" s="171">
        <v>187</v>
      </c>
      <c r="B253" s="172" t="s">
        <v>844</v>
      </c>
      <c r="C253" s="8" t="s">
        <v>845</v>
      </c>
      <c r="D253" s="230"/>
      <c r="E253" s="230" t="s">
        <v>1440</v>
      </c>
      <c r="F253" s="229" t="s">
        <v>1368</v>
      </c>
      <c r="G253" s="229" t="s">
        <v>1403</v>
      </c>
      <c r="H253" s="229" t="s">
        <v>1402</v>
      </c>
      <c r="I253" s="229" t="s">
        <v>1483</v>
      </c>
      <c r="J253">
        <v>251</v>
      </c>
    </row>
    <row r="254" spans="1:10" ht="15" customHeight="1" x14ac:dyDescent="0.25">
      <c r="A254" s="171">
        <v>420</v>
      </c>
      <c r="B254" s="172" t="s">
        <v>846</v>
      </c>
      <c r="C254" s="7" t="s">
        <v>847</v>
      </c>
      <c r="D254" s="230"/>
      <c r="E254" s="230" t="s">
        <v>1440</v>
      </c>
      <c r="F254" s="229" t="s">
        <v>1368</v>
      </c>
      <c r="G254" s="229" t="s">
        <v>1403</v>
      </c>
      <c r="H254" s="229" t="s">
        <v>1402</v>
      </c>
      <c r="I254" s="229" t="s">
        <v>1509</v>
      </c>
      <c r="J254">
        <v>252</v>
      </c>
    </row>
    <row r="255" spans="1:10" ht="15" customHeight="1" x14ac:dyDescent="0.25">
      <c r="A255" s="171">
        <v>421</v>
      </c>
      <c r="B255" s="172" t="s">
        <v>848</v>
      </c>
      <c r="C255" s="7" t="s">
        <v>849</v>
      </c>
      <c r="D255" s="230"/>
      <c r="E255" s="230" t="s">
        <v>1440</v>
      </c>
      <c r="F255" s="229" t="s">
        <v>1368</v>
      </c>
      <c r="G255" s="229" t="s">
        <v>1403</v>
      </c>
      <c r="H255" s="229" t="s">
        <v>1402</v>
      </c>
      <c r="I255" s="229" t="s">
        <v>1509</v>
      </c>
      <c r="J255">
        <v>253</v>
      </c>
    </row>
    <row r="256" spans="1:10" ht="15" customHeight="1" x14ac:dyDescent="0.25">
      <c r="A256" s="171">
        <v>422</v>
      </c>
      <c r="B256" s="172" t="s">
        <v>850</v>
      </c>
      <c r="C256" s="7" t="s">
        <v>851</v>
      </c>
      <c r="D256" s="230"/>
      <c r="E256" s="230" t="s">
        <v>1440</v>
      </c>
      <c r="F256" s="229" t="s">
        <v>1368</v>
      </c>
      <c r="G256" s="229" t="s">
        <v>1403</v>
      </c>
      <c r="H256" s="229" t="s">
        <v>1402</v>
      </c>
      <c r="I256" s="229" t="s">
        <v>1509</v>
      </c>
      <c r="J256">
        <v>254</v>
      </c>
    </row>
    <row r="257" spans="1:10" ht="15" customHeight="1" x14ac:dyDescent="0.25">
      <c r="A257" s="171">
        <v>423</v>
      </c>
      <c r="B257" s="172" t="s">
        <v>852</v>
      </c>
      <c r="C257" s="7" t="s">
        <v>853</v>
      </c>
      <c r="D257" s="230"/>
      <c r="E257" s="230" t="s">
        <v>1440</v>
      </c>
      <c r="F257" s="229" t="s">
        <v>1368</v>
      </c>
      <c r="G257" s="229" t="s">
        <v>1403</v>
      </c>
      <c r="H257" s="229" t="s">
        <v>1402</v>
      </c>
      <c r="I257" s="229" t="s">
        <v>1509</v>
      </c>
      <c r="J257">
        <v>255</v>
      </c>
    </row>
    <row r="258" spans="1:10" ht="15" customHeight="1" x14ac:dyDescent="0.25">
      <c r="A258" s="171">
        <v>188</v>
      </c>
      <c r="B258" s="172" t="s">
        <v>288</v>
      </c>
      <c r="C258" s="7" t="s">
        <v>289</v>
      </c>
      <c r="D258" s="230"/>
      <c r="E258" s="230"/>
      <c r="F258" s="229" t="s">
        <v>1368</v>
      </c>
      <c r="G258" s="229" t="s">
        <v>1403</v>
      </c>
      <c r="H258" s="229" t="s">
        <v>1483</v>
      </c>
      <c r="I258" s="229" t="s">
        <v>1483</v>
      </c>
      <c r="J258">
        <v>256</v>
      </c>
    </row>
    <row r="259" spans="1:10" ht="15" customHeight="1" x14ac:dyDescent="0.25">
      <c r="A259" s="171">
        <v>189</v>
      </c>
      <c r="B259" s="172" t="s">
        <v>290</v>
      </c>
      <c r="C259" s="173" t="s">
        <v>291</v>
      </c>
      <c r="D259" s="230" t="s">
        <v>1441</v>
      </c>
      <c r="E259" s="230"/>
      <c r="F259" s="229"/>
      <c r="G259" s="229" t="s">
        <v>1403</v>
      </c>
      <c r="H259" s="229" t="s">
        <v>1483</v>
      </c>
      <c r="I259" s="229" t="s">
        <v>1483</v>
      </c>
      <c r="J259">
        <v>257</v>
      </c>
    </row>
    <row r="260" spans="1:10" ht="15" customHeight="1" x14ac:dyDescent="0.25">
      <c r="A260" s="171">
        <v>520</v>
      </c>
      <c r="B260" s="172" t="s">
        <v>296</v>
      </c>
      <c r="C260" s="7" t="s">
        <v>297</v>
      </c>
      <c r="D260" s="230"/>
      <c r="E260" s="230"/>
      <c r="F260" s="229" t="s">
        <v>1368</v>
      </c>
      <c r="G260" s="229" t="s">
        <v>1403</v>
      </c>
      <c r="H260" s="229" t="s">
        <v>1483</v>
      </c>
      <c r="I260" s="229" t="s">
        <v>1483</v>
      </c>
      <c r="J260">
        <v>258</v>
      </c>
    </row>
    <row r="261" spans="1:10" ht="15" customHeight="1" x14ac:dyDescent="0.25">
      <c r="A261" s="171">
        <v>247</v>
      </c>
      <c r="B261" s="172" t="s">
        <v>305</v>
      </c>
      <c r="C261" s="7" t="s">
        <v>306</v>
      </c>
      <c r="D261" s="230" t="s">
        <v>1496</v>
      </c>
      <c r="E261" s="230"/>
      <c r="F261" s="229"/>
      <c r="G261" s="229" t="s">
        <v>1403</v>
      </c>
      <c r="H261" s="229" t="s">
        <v>1483</v>
      </c>
      <c r="I261" s="229" t="s">
        <v>1483</v>
      </c>
      <c r="J261">
        <v>259</v>
      </c>
    </row>
    <row r="262" spans="1:10" ht="15" customHeight="1" x14ac:dyDescent="0.25">
      <c r="A262" s="171">
        <v>248</v>
      </c>
      <c r="B262" s="172" t="s">
        <v>307</v>
      </c>
      <c r="C262" s="7" t="s">
        <v>308</v>
      </c>
      <c r="D262" s="230" t="s">
        <v>1497</v>
      </c>
      <c r="E262" s="230"/>
      <c r="F262" s="229"/>
      <c r="G262" s="229" t="s">
        <v>1403</v>
      </c>
      <c r="H262" s="229" t="s">
        <v>1483</v>
      </c>
      <c r="I262" s="229" t="s">
        <v>1483</v>
      </c>
      <c r="J262">
        <v>260</v>
      </c>
    </row>
    <row r="263" spans="1:10" ht="15" customHeight="1" x14ac:dyDescent="0.25">
      <c r="A263" s="171">
        <v>328</v>
      </c>
      <c r="B263" s="172" t="s">
        <v>311</v>
      </c>
      <c r="C263" s="7" t="s">
        <v>1187</v>
      </c>
      <c r="D263" s="230"/>
      <c r="E263" s="230"/>
      <c r="F263" s="229" t="s">
        <v>1368</v>
      </c>
      <c r="G263" s="229" t="s">
        <v>1403</v>
      </c>
      <c r="H263" s="229" t="s">
        <v>1483</v>
      </c>
      <c r="I263" s="229" t="s">
        <v>1509</v>
      </c>
      <c r="J263">
        <v>261</v>
      </c>
    </row>
    <row r="264" spans="1:10" ht="15" customHeight="1" x14ac:dyDescent="0.25">
      <c r="A264" s="171">
        <v>194</v>
      </c>
      <c r="B264" s="172" t="s">
        <v>314</v>
      </c>
      <c r="C264" s="7" t="s">
        <v>315</v>
      </c>
      <c r="D264" s="230"/>
      <c r="E264" s="230"/>
      <c r="F264" s="229" t="s">
        <v>1368</v>
      </c>
      <c r="G264" s="229" t="s">
        <v>1403</v>
      </c>
      <c r="H264" s="229" t="s">
        <v>1483</v>
      </c>
      <c r="I264" s="229" t="s">
        <v>1483</v>
      </c>
      <c r="J264">
        <v>262</v>
      </c>
    </row>
    <row r="265" spans="1:10" ht="15" customHeight="1" x14ac:dyDescent="0.25">
      <c r="A265" s="171">
        <v>197</v>
      </c>
      <c r="B265" s="172" t="s">
        <v>319</v>
      </c>
      <c r="C265" s="7" t="s">
        <v>1238</v>
      </c>
      <c r="D265" s="230"/>
      <c r="E265" s="230"/>
      <c r="F265" s="229" t="s">
        <v>1368</v>
      </c>
      <c r="G265" s="229" t="s">
        <v>1403</v>
      </c>
      <c r="H265" s="229" t="s">
        <v>1483</v>
      </c>
      <c r="I265" s="229" t="s">
        <v>1509</v>
      </c>
      <c r="J265">
        <v>263</v>
      </c>
    </row>
    <row r="266" spans="1:10" ht="15" customHeight="1" x14ac:dyDescent="0.25">
      <c r="A266" s="171">
        <v>198</v>
      </c>
      <c r="B266" s="172" t="s">
        <v>320</v>
      </c>
      <c r="C266" s="7" t="s">
        <v>321</v>
      </c>
      <c r="D266" s="230"/>
      <c r="E266" s="230" t="s">
        <v>1408</v>
      </c>
      <c r="F266" s="229"/>
      <c r="G266" s="229" t="s">
        <v>1403</v>
      </c>
      <c r="H266" s="229" t="s">
        <v>1483</v>
      </c>
      <c r="I266" s="229" t="s">
        <v>1483</v>
      </c>
      <c r="J266">
        <v>264</v>
      </c>
    </row>
    <row r="267" spans="1:10" ht="15" customHeight="1" x14ac:dyDescent="0.25">
      <c r="A267" s="171">
        <v>521</v>
      </c>
      <c r="B267" s="172" t="s">
        <v>322</v>
      </c>
      <c r="C267" s="9" t="s">
        <v>323</v>
      </c>
      <c r="D267" s="230"/>
      <c r="E267" s="230"/>
      <c r="F267" s="229"/>
      <c r="G267" s="229" t="s">
        <v>1483</v>
      </c>
      <c r="H267" s="229" t="s">
        <v>1483</v>
      </c>
      <c r="I267" s="229" t="s">
        <v>1483</v>
      </c>
      <c r="J267">
        <v>265</v>
      </c>
    </row>
    <row r="268" spans="1:10" ht="15" customHeight="1" x14ac:dyDescent="0.25">
      <c r="A268" s="171">
        <v>199</v>
      </c>
      <c r="B268" s="172" t="s">
        <v>324</v>
      </c>
      <c r="C268" s="173" t="s">
        <v>325</v>
      </c>
      <c r="D268" s="230"/>
      <c r="E268" s="230"/>
      <c r="F268" s="229"/>
      <c r="G268" s="229" t="s">
        <v>1483</v>
      </c>
      <c r="H268" s="229" t="s">
        <v>1483</v>
      </c>
      <c r="I268" s="229" t="s">
        <v>1509</v>
      </c>
      <c r="J268">
        <v>266</v>
      </c>
    </row>
    <row r="269" spans="1:10" ht="15" customHeight="1" x14ac:dyDescent="0.25">
      <c r="A269" s="171">
        <v>200</v>
      </c>
      <c r="B269" s="180" t="s">
        <v>1288</v>
      </c>
      <c r="C269" s="173" t="s">
        <v>1239</v>
      </c>
      <c r="D269" s="230"/>
      <c r="E269" s="230"/>
      <c r="F269" s="229"/>
      <c r="G269" s="229" t="s">
        <v>1483</v>
      </c>
      <c r="H269" s="229" t="s">
        <v>1483</v>
      </c>
      <c r="I269" s="229" t="s">
        <v>1509</v>
      </c>
      <c r="J269">
        <v>267</v>
      </c>
    </row>
    <row r="270" spans="1:10" ht="15" customHeight="1" x14ac:dyDescent="0.25">
      <c r="A270" s="171">
        <v>201</v>
      </c>
      <c r="B270" s="172" t="s">
        <v>326</v>
      </c>
      <c r="C270" s="7" t="s">
        <v>327</v>
      </c>
      <c r="D270" s="230" t="s">
        <v>1444</v>
      </c>
      <c r="E270" s="230"/>
      <c r="F270" s="229" t="s">
        <v>1368</v>
      </c>
      <c r="G270" s="229" t="s">
        <v>1403</v>
      </c>
      <c r="H270" s="229" t="s">
        <v>1483</v>
      </c>
      <c r="I270" s="229" t="s">
        <v>1509</v>
      </c>
      <c r="J270">
        <v>268</v>
      </c>
    </row>
    <row r="271" spans="1:10" ht="15" customHeight="1" x14ac:dyDescent="0.25">
      <c r="A271" s="171">
        <v>202</v>
      </c>
      <c r="B271" s="172" t="s">
        <v>340</v>
      </c>
      <c r="C271" s="7" t="s">
        <v>341</v>
      </c>
      <c r="D271" s="230"/>
      <c r="E271" s="230"/>
      <c r="F271" s="229" t="s">
        <v>1368</v>
      </c>
      <c r="G271" s="229" t="s">
        <v>1403</v>
      </c>
      <c r="H271" s="229" t="s">
        <v>1483</v>
      </c>
      <c r="I271" s="229" t="s">
        <v>1483</v>
      </c>
      <c r="J271">
        <v>269</v>
      </c>
    </row>
    <row r="272" spans="1:10" ht="15" customHeight="1" x14ac:dyDescent="0.25">
      <c r="A272" s="171">
        <v>258</v>
      </c>
      <c r="B272" s="172" t="s">
        <v>328</v>
      </c>
      <c r="C272" s="7" t="s">
        <v>329</v>
      </c>
      <c r="D272" s="230"/>
      <c r="E272" s="230"/>
      <c r="F272" s="229"/>
      <c r="G272" s="229" t="s">
        <v>1483</v>
      </c>
      <c r="H272" s="229" t="s">
        <v>1483</v>
      </c>
      <c r="I272" s="229" t="s">
        <v>1483</v>
      </c>
      <c r="J272">
        <v>270</v>
      </c>
    </row>
    <row r="273" spans="1:10" ht="15" customHeight="1" x14ac:dyDescent="0.25">
      <c r="A273" s="171">
        <v>259</v>
      </c>
      <c r="B273" s="172" t="s">
        <v>330</v>
      </c>
      <c r="C273" s="7" t="s">
        <v>331</v>
      </c>
      <c r="D273" s="230"/>
      <c r="E273" s="230" t="s">
        <v>1454</v>
      </c>
      <c r="F273" s="229" t="s">
        <v>1368</v>
      </c>
      <c r="G273" s="229" t="s">
        <v>1403</v>
      </c>
      <c r="H273" s="229" t="s">
        <v>1483</v>
      </c>
      <c r="I273" s="229" t="s">
        <v>1483</v>
      </c>
      <c r="J273">
        <v>271</v>
      </c>
    </row>
    <row r="274" spans="1:10" ht="15" customHeight="1" x14ac:dyDescent="0.25">
      <c r="A274" s="171">
        <v>260</v>
      </c>
      <c r="B274" s="172" t="s">
        <v>332</v>
      </c>
      <c r="C274" s="7" t="s">
        <v>333</v>
      </c>
      <c r="D274" s="230"/>
      <c r="E274" s="230" t="s">
        <v>1454</v>
      </c>
      <c r="F274" s="229" t="s">
        <v>1368</v>
      </c>
      <c r="G274" s="229" t="s">
        <v>1403</v>
      </c>
      <c r="H274" s="229" t="s">
        <v>1483</v>
      </c>
      <c r="I274" s="229" t="s">
        <v>1509</v>
      </c>
      <c r="J274">
        <v>272</v>
      </c>
    </row>
    <row r="275" spans="1:10" ht="15" customHeight="1" x14ac:dyDescent="0.25">
      <c r="A275" s="171">
        <v>261</v>
      </c>
      <c r="B275" s="172" t="s">
        <v>334</v>
      </c>
      <c r="C275" s="7" t="s">
        <v>335</v>
      </c>
      <c r="D275" s="230"/>
      <c r="E275" s="230" t="s">
        <v>1454</v>
      </c>
      <c r="F275" s="229" t="s">
        <v>1368</v>
      </c>
      <c r="G275" s="229" t="s">
        <v>1403</v>
      </c>
      <c r="H275" s="229" t="s">
        <v>1483</v>
      </c>
      <c r="I275" s="229" t="s">
        <v>1509</v>
      </c>
      <c r="J275">
        <v>273</v>
      </c>
    </row>
    <row r="276" spans="1:10" ht="15" customHeight="1" x14ac:dyDescent="0.25">
      <c r="A276" s="171">
        <v>262</v>
      </c>
      <c r="B276" s="172" t="s">
        <v>336</v>
      </c>
      <c r="C276" s="7" t="s">
        <v>337</v>
      </c>
      <c r="D276" s="230"/>
      <c r="E276" s="230" t="s">
        <v>1454</v>
      </c>
      <c r="F276" s="229" t="s">
        <v>1368</v>
      </c>
      <c r="G276" s="229" t="s">
        <v>1403</v>
      </c>
      <c r="H276" s="229" t="s">
        <v>1483</v>
      </c>
      <c r="I276" s="229" t="s">
        <v>1483</v>
      </c>
      <c r="J276">
        <v>274</v>
      </c>
    </row>
    <row r="277" spans="1:10" ht="15" customHeight="1" x14ac:dyDescent="0.25">
      <c r="A277" s="171">
        <v>320</v>
      </c>
      <c r="B277" s="172" t="s">
        <v>519</v>
      </c>
      <c r="C277" s="174" t="s">
        <v>1095</v>
      </c>
      <c r="D277" s="230"/>
      <c r="E277" s="230"/>
      <c r="F277" s="229" t="s">
        <v>1368</v>
      </c>
      <c r="G277" s="229" t="s">
        <v>1483</v>
      </c>
      <c r="H277" s="229" t="s">
        <v>1402</v>
      </c>
      <c r="I277" s="229" t="s">
        <v>1483</v>
      </c>
      <c r="J277">
        <v>275</v>
      </c>
    </row>
    <row r="278" spans="1:10" ht="15" customHeight="1" x14ac:dyDescent="0.25">
      <c r="A278" s="171">
        <v>523</v>
      </c>
      <c r="B278" s="172" t="s">
        <v>338</v>
      </c>
      <c r="C278" s="9" t="s">
        <v>339</v>
      </c>
      <c r="D278" s="230"/>
      <c r="E278" s="230"/>
      <c r="F278" s="229"/>
      <c r="G278" s="229" t="s">
        <v>1483</v>
      </c>
      <c r="H278" s="229" t="s">
        <v>1483</v>
      </c>
      <c r="I278" s="229" t="s">
        <v>1483</v>
      </c>
      <c r="J278">
        <v>276</v>
      </c>
    </row>
    <row r="279" spans="1:10" ht="15" customHeight="1" x14ac:dyDescent="0.25">
      <c r="A279" s="171">
        <v>204</v>
      </c>
      <c r="B279" s="172" t="s">
        <v>345</v>
      </c>
      <c r="C279" s="173" t="s">
        <v>346</v>
      </c>
      <c r="D279" s="230"/>
      <c r="E279" s="230"/>
      <c r="F279" s="229"/>
      <c r="G279" s="229" t="s">
        <v>1483</v>
      </c>
      <c r="H279" s="229" t="s">
        <v>1483</v>
      </c>
      <c r="I279" s="229" t="s">
        <v>1483</v>
      </c>
      <c r="J279">
        <v>277</v>
      </c>
    </row>
    <row r="280" spans="1:10" ht="15" customHeight="1" x14ac:dyDescent="0.25">
      <c r="A280" s="171">
        <v>205</v>
      </c>
      <c r="B280" s="172" t="s">
        <v>347</v>
      </c>
      <c r="C280" s="173" t="s">
        <v>348</v>
      </c>
      <c r="D280" s="230"/>
      <c r="E280" s="230"/>
      <c r="F280" s="229"/>
      <c r="G280" s="229" t="s">
        <v>1483</v>
      </c>
      <c r="H280" s="229" t="s">
        <v>1483</v>
      </c>
      <c r="I280" s="229" t="s">
        <v>1483</v>
      </c>
      <c r="J280">
        <v>278</v>
      </c>
    </row>
    <row r="281" spans="1:10" ht="15" customHeight="1" x14ac:dyDescent="0.25">
      <c r="A281" s="171">
        <v>210</v>
      </c>
      <c r="B281" s="172" t="s">
        <v>356</v>
      </c>
      <c r="C281" s="7" t="s">
        <v>357</v>
      </c>
      <c r="D281" s="230"/>
      <c r="E281" s="230"/>
      <c r="F281" s="229" t="s">
        <v>1368</v>
      </c>
      <c r="G281" s="229" t="s">
        <v>1403</v>
      </c>
      <c r="H281" s="229" t="s">
        <v>1483</v>
      </c>
      <c r="I281" s="229" t="s">
        <v>1483</v>
      </c>
      <c r="J281">
        <v>279</v>
      </c>
    </row>
    <row r="282" spans="1:10" ht="15" customHeight="1" x14ac:dyDescent="0.25">
      <c r="A282" s="171">
        <v>211</v>
      </c>
      <c r="B282" s="172" t="s">
        <v>358</v>
      </c>
      <c r="C282" s="7" t="s">
        <v>359</v>
      </c>
      <c r="D282" s="230" t="s">
        <v>1446</v>
      </c>
      <c r="E282" s="230"/>
      <c r="F282" s="229" t="s">
        <v>1368</v>
      </c>
      <c r="G282" s="229" t="s">
        <v>1403</v>
      </c>
      <c r="H282" s="229" t="s">
        <v>1483</v>
      </c>
      <c r="I282" s="229" t="s">
        <v>1509</v>
      </c>
      <c r="J282">
        <v>280</v>
      </c>
    </row>
    <row r="283" spans="1:10" ht="15" customHeight="1" x14ac:dyDescent="0.25">
      <c r="A283" s="171">
        <v>524</v>
      </c>
      <c r="B283" s="172" t="s">
        <v>362</v>
      </c>
      <c r="C283" s="7" t="s">
        <v>363</v>
      </c>
      <c r="D283" s="230"/>
      <c r="E283" s="230"/>
      <c r="F283" s="229" t="s">
        <v>1368</v>
      </c>
      <c r="G283" s="229" t="s">
        <v>1403</v>
      </c>
      <c r="H283" s="229" t="s">
        <v>1483</v>
      </c>
      <c r="I283" s="229" t="s">
        <v>1483</v>
      </c>
      <c r="J283">
        <v>281</v>
      </c>
    </row>
    <row r="284" spans="1:10" ht="15" customHeight="1" x14ac:dyDescent="0.25">
      <c r="A284" s="171">
        <v>213</v>
      </c>
      <c r="B284" s="172" t="s">
        <v>364</v>
      </c>
      <c r="C284" s="7" t="s">
        <v>365</v>
      </c>
      <c r="D284" s="230"/>
      <c r="E284" s="230"/>
      <c r="F284" s="229" t="s">
        <v>1368</v>
      </c>
      <c r="G284" s="229" t="s">
        <v>1403</v>
      </c>
      <c r="H284" s="229" t="s">
        <v>1483</v>
      </c>
      <c r="I284" s="229" t="s">
        <v>1483</v>
      </c>
      <c r="J284">
        <v>282</v>
      </c>
    </row>
    <row r="285" spans="1:10" ht="15" customHeight="1" x14ac:dyDescent="0.25">
      <c r="A285" s="171">
        <v>319</v>
      </c>
      <c r="B285" s="172" t="s">
        <v>520</v>
      </c>
      <c r="C285" s="7" t="s">
        <v>1096</v>
      </c>
      <c r="D285" s="230" t="s">
        <v>1500</v>
      </c>
      <c r="E285" s="230"/>
      <c r="F285" s="229" t="s">
        <v>1368</v>
      </c>
      <c r="G285" s="229" t="s">
        <v>1403</v>
      </c>
      <c r="H285" s="229" t="s">
        <v>1402</v>
      </c>
      <c r="I285" s="229" t="s">
        <v>1483</v>
      </c>
      <c r="J285">
        <v>283</v>
      </c>
    </row>
    <row r="286" spans="1:10" ht="15" customHeight="1" x14ac:dyDescent="0.25">
      <c r="A286" s="171">
        <v>214</v>
      </c>
      <c r="B286" s="172" t="s">
        <v>366</v>
      </c>
      <c r="C286" s="173" t="s">
        <v>367</v>
      </c>
      <c r="D286" s="230"/>
      <c r="E286" s="230"/>
      <c r="F286" s="229"/>
      <c r="G286" s="229" t="s">
        <v>1403</v>
      </c>
      <c r="H286" s="229" t="s">
        <v>1483</v>
      </c>
      <c r="I286" s="229" t="s">
        <v>1483</v>
      </c>
      <c r="J286">
        <v>284</v>
      </c>
    </row>
    <row r="287" spans="1:10" ht="15" customHeight="1" x14ac:dyDescent="0.25">
      <c r="A287" s="171">
        <v>221</v>
      </c>
      <c r="B287" s="172" t="s">
        <v>378</v>
      </c>
      <c r="C287" s="7" t="s">
        <v>379</v>
      </c>
      <c r="D287" s="230"/>
      <c r="E287" s="230"/>
      <c r="F287" s="229"/>
      <c r="G287" s="229" t="s">
        <v>1483</v>
      </c>
      <c r="H287" s="229" t="s">
        <v>1483</v>
      </c>
      <c r="I287" s="229" t="s">
        <v>1483</v>
      </c>
      <c r="J287">
        <v>285</v>
      </c>
    </row>
    <row r="288" spans="1:10" ht="15" customHeight="1" x14ac:dyDescent="0.25">
      <c r="A288" s="171">
        <v>263</v>
      </c>
      <c r="B288" s="172" t="s">
        <v>381</v>
      </c>
      <c r="C288" s="7" t="s">
        <v>382</v>
      </c>
      <c r="D288" s="230"/>
      <c r="E288" s="230"/>
      <c r="F288" s="229"/>
      <c r="G288" s="229" t="s">
        <v>1483</v>
      </c>
      <c r="H288" s="229" t="s">
        <v>1483</v>
      </c>
      <c r="I288" s="229" t="s">
        <v>1483</v>
      </c>
      <c r="J288">
        <v>286</v>
      </c>
    </row>
    <row r="289" spans="1:10" ht="15" customHeight="1" x14ac:dyDescent="0.25">
      <c r="A289" s="171">
        <v>264</v>
      </c>
      <c r="B289" s="172" t="s">
        <v>383</v>
      </c>
      <c r="C289" s="7" t="s">
        <v>384</v>
      </c>
      <c r="D289" s="230"/>
      <c r="E289" s="230"/>
      <c r="F289" s="229"/>
      <c r="G289" s="229" t="s">
        <v>1483</v>
      </c>
      <c r="H289" s="229" t="s">
        <v>1483</v>
      </c>
      <c r="I289" s="229" t="s">
        <v>1483</v>
      </c>
      <c r="J289">
        <v>287</v>
      </c>
    </row>
    <row r="290" spans="1:10" ht="15" customHeight="1" x14ac:dyDescent="0.25">
      <c r="A290" s="171">
        <v>49</v>
      </c>
      <c r="B290" s="172" t="s">
        <v>385</v>
      </c>
      <c r="C290" s="7" t="s">
        <v>386</v>
      </c>
      <c r="D290" s="230"/>
      <c r="E290" s="230" t="s">
        <v>1415</v>
      </c>
      <c r="F290" s="229"/>
      <c r="G290" s="229" t="s">
        <v>1403</v>
      </c>
      <c r="H290" s="229" t="s">
        <v>1483</v>
      </c>
      <c r="I290" s="229" t="s">
        <v>1509</v>
      </c>
      <c r="J290">
        <v>288</v>
      </c>
    </row>
    <row r="291" spans="1:10" ht="15" customHeight="1" x14ac:dyDescent="0.25">
      <c r="A291" s="171">
        <v>50</v>
      </c>
      <c r="B291" s="172" t="s">
        <v>387</v>
      </c>
      <c r="C291" s="7" t="s">
        <v>388</v>
      </c>
      <c r="D291" s="230"/>
      <c r="E291" s="230" t="s">
        <v>1415</v>
      </c>
      <c r="F291" s="229"/>
      <c r="G291" s="229" t="s">
        <v>1403</v>
      </c>
      <c r="H291" s="229" t="s">
        <v>1483</v>
      </c>
      <c r="I291" s="229" t="s">
        <v>1509</v>
      </c>
      <c r="J291">
        <v>289</v>
      </c>
    </row>
    <row r="292" spans="1:10" ht="15" customHeight="1" x14ac:dyDescent="0.25">
      <c r="A292" s="171">
        <v>51</v>
      </c>
      <c r="B292" s="172" t="s">
        <v>389</v>
      </c>
      <c r="C292" s="7" t="s">
        <v>390</v>
      </c>
      <c r="D292" s="230"/>
      <c r="E292" s="230" t="s">
        <v>1408</v>
      </c>
      <c r="F292" s="229"/>
      <c r="G292" s="229" t="s">
        <v>1403</v>
      </c>
      <c r="H292" s="229" t="s">
        <v>1483</v>
      </c>
      <c r="I292" s="229" t="s">
        <v>1509</v>
      </c>
      <c r="J292">
        <v>290</v>
      </c>
    </row>
    <row r="293" spans="1:10" ht="15" customHeight="1" x14ac:dyDescent="0.25">
      <c r="A293" s="171">
        <v>223</v>
      </c>
      <c r="B293" s="172" t="s">
        <v>391</v>
      </c>
      <c r="C293" s="173" t="s">
        <v>392</v>
      </c>
      <c r="D293" s="230"/>
      <c r="E293" s="230"/>
      <c r="F293" s="229"/>
      <c r="G293" s="229" t="s">
        <v>1483</v>
      </c>
      <c r="H293" s="229" t="s">
        <v>1483</v>
      </c>
      <c r="I293" s="229" t="s">
        <v>1483</v>
      </c>
      <c r="J293">
        <v>291</v>
      </c>
    </row>
    <row r="294" spans="1:10" ht="15" customHeight="1" x14ac:dyDescent="0.25">
      <c r="A294" s="171">
        <v>224</v>
      </c>
      <c r="B294" s="172" t="s">
        <v>393</v>
      </c>
      <c r="C294" s="173" t="s">
        <v>394</v>
      </c>
      <c r="D294" s="230"/>
      <c r="E294" s="230"/>
      <c r="F294" s="229"/>
      <c r="G294" s="229" t="s">
        <v>1483</v>
      </c>
      <c r="H294" s="229" t="s">
        <v>1483</v>
      </c>
      <c r="I294" s="229" t="s">
        <v>1509</v>
      </c>
      <c r="J294">
        <v>292</v>
      </c>
    </row>
    <row r="295" spans="1:10" ht="15" customHeight="1" x14ac:dyDescent="0.25">
      <c r="A295" s="171">
        <v>225</v>
      </c>
      <c r="B295" s="172" t="s">
        <v>395</v>
      </c>
      <c r="C295" s="7" t="s">
        <v>396</v>
      </c>
      <c r="D295" s="230" t="s">
        <v>1449</v>
      </c>
      <c r="E295" s="230"/>
      <c r="F295" s="229" t="s">
        <v>1368</v>
      </c>
      <c r="G295" s="229" t="s">
        <v>1403</v>
      </c>
      <c r="H295" s="229" t="s">
        <v>1483</v>
      </c>
      <c r="I295" s="229" t="s">
        <v>1509</v>
      </c>
      <c r="J295">
        <v>293</v>
      </c>
    </row>
    <row r="296" spans="1:10" ht="15" customHeight="1" x14ac:dyDescent="0.25">
      <c r="A296" s="171">
        <v>227</v>
      </c>
      <c r="B296" s="180" t="s">
        <v>1289</v>
      </c>
      <c r="C296" s="7" t="s">
        <v>399</v>
      </c>
      <c r="D296" s="230"/>
      <c r="E296" s="230"/>
      <c r="F296" s="229"/>
      <c r="G296" s="229" t="s">
        <v>1483</v>
      </c>
      <c r="H296" s="229" t="s">
        <v>1483</v>
      </c>
      <c r="I296" s="229" t="s">
        <v>1483</v>
      </c>
      <c r="J296">
        <v>294</v>
      </c>
    </row>
    <row r="297" spans="1:10" ht="15" customHeight="1" x14ac:dyDescent="0.25">
      <c r="A297" s="171">
        <v>357</v>
      </c>
      <c r="B297" s="172" t="s">
        <v>400</v>
      </c>
      <c r="C297" s="7" t="s">
        <v>401</v>
      </c>
      <c r="D297" s="230"/>
      <c r="E297" s="230" t="s">
        <v>1467</v>
      </c>
      <c r="F297" s="229"/>
      <c r="G297" s="229" t="s">
        <v>1483</v>
      </c>
      <c r="H297" s="229" t="s">
        <v>1483</v>
      </c>
      <c r="I297" s="229" t="s">
        <v>1483</v>
      </c>
      <c r="J297">
        <v>295</v>
      </c>
    </row>
    <row r="298" spans="1:10" ht="15" customHeight="1" x14ac:dyDescent="0.25">
      <c r="A298" s="171">
        <v>228</v>
      </c>
      <c r="B298" s="172" t="s">
        <v>402</v>
      </c>
      <c r="C298" s="7" t="s">
        <v>403</v>
      </c>
      <c r="D298" s="230"/>
      <c r="E298" s="230"/>
      <c r="F298" s="229" t="s">
        <v>1368</v>
      </c>
      <c r="G298" s="229" t="s">
        <v>1403</v>
      </c>
      <c r="H298" s="229" t="s">
        <v>1483</v>
      </c>
      <c r="I298" s="229" t="s">
        <v>1509</v>
      </c>
      <c r="J298">
        <v>296</v>
      </c>
    </row>
    <row r="299" spans="1:10" ht="15" customHeight="1" x14ac:dyDescent="0.25">
      <c r="A299" s="171">
        <v>229</v>
      </c>
      <c r="B299" s="172" t="s">
        <v>404</v>
      </c>
      <c r="C299" s="7" t="s">
        <v>405</v>
      </c>
      <c r="D299" s="230"/>
      <c r="E299" s="230"/>
      <c r="F299" s="229" t="s">
        <v>1368</v>
      </c>
      <c r="G299" s="229" t="s">
        <v>1403</v>
      </c>
      <c r="H299" s="229" t="s">
        <v>1483</v>
      </c>
      <c r="I299" s="229" t="s">
        <v>1509</v>
      </c>
      <c r="J299">
        <v>297</v>
      </c>
    </row>
    <row r="300" spans="1:10" ht="15" customHeight="1" x14ac:dyDescent="0.25">
      <c r="A300" s="171">
        <v>231</v>
      </c>
      <c r="B300" s="172" t="s">
        <v>406</v>
      </c>
      <c r="C300" s="7" t="s">
        <v>407</v>
      </c>
      <c r="D300" s="230"/>
      <c r="E300" s="230"/>
      <c r="F300" s="229"/>
      <c r="G300" s="229" t="s">
        <v>1403</v>
      </c>
      <c r="H300" s="229" t="s">
        <v>1483</v>
      </c>
      <c r="I300" s="229" t="s">
        <v>1483</v>
      </c>
      <c r="J300">
        <v>298</v>
      </c>
    </row>
    <row r="301" spans="1:10" ht="15" customHeight="1" x14ac:dyDescent="0.25">
      <c r="A301" s="171">
        <v>232</v>
      </c>
      <c r="B301" s="172" t="s">
        <v>408</v>
      </c>
      <c r="C301" s="7" t="s">
        <v>1188</v>
      </c>
      <c r="D301" s="230"/>
      <c r="E301" s="230"/>
      <c r="F301" s="229" t="s">
        <v>1368</v>
      </c>
      <c r="G301" s="229" t="s">
        <v>1403</v>
      </c>
      <c r="H301" s="229" t="s">
        <v>1483</v>
      </c>
      <c r="I301" s="229" t="s">
        <v>1509</v>
      </c>
      <c r="J301">
        <v>299</v>
      </c>
    </row>
    <row r="302" spans="1:10" ht="15" customHeight="1" x14ac:dyDescent="0.25">
      <c r="A302" s="171">
        <v>233</v>
      </c>
      <c r="B302" s="172" t="s">
        <v>409</v>
      </c>
      <c r="C302" s="7" t="s">
        <v>1189</v>
      </c>
      <c r="D302" s="230"/>
      <c r="E302" s="230"/>
      <c r="F302" s="229" t="s">
        <v>1368</v>
      </c>
      <c r="G302" s="229" t="s">
        <v>1403</v>
      </c>
      <c r="H302" s="229" t="s">
        <v>1483</v>
      </c>
      <c r="I302" s="229" t="s">
        <v>1509</v>
      </c>
      <c r="J302">
        <v>300</v>
      </c>
    </row>
    <row r="303" spans="1:10" ht="15" customHeight="1" x14ac:dyDescent="0.25">
      <c r="A303" s="171">
        <v>234</v>
      </c>
      <c r="B303" s="172" t="s">
        <v>410</v>
      </c>
      <c r="C303" s="7" t="s">
        <v>411</v>
      </c>
      <c r="D303" s="230"/>
      <c r="E303" s="230"/>
      <c r="F303" s="229" t="s">
        <v>1368</v>
      </c>
      <c r="G303" s="229" t="s">
        <v>1403</v>
      </c>
      <c r="H303" s="229" t="s">
        <v>1483</v>
      </c>
      <c r="I303" s="229" t="s">
        <v>1509</v>
      </c>
      <c r="J303">
        <v>301</v>
      </c>
    </row>
    <row r="304" spans="1:10" ht="15" customHeight="1" x14ac:dyDescent="0.25">
      <c r="A304" s="171">
        <v>265</v>
      </c>
      <c r="B304" s="172" t="s">
        <v>412</v>
      </c>
      <c r="C304" s="7" t="s">
        <v>413</v>
      </c>
      <c r="D304" s="230"/>
      <c r="E304" s="230" t="s">
        <v>1454</v>
      </c>
      <c r="F304" s="229" t="s">
        <v>1368</v>
      </c>
      <c r="G304" s="229" t="s">
        <v>1403</v>
      </c>
      <c r="H304" s="229" t="s">
        <v>1483</v>
      </c>
      <c r="I304" s="229" t="s">
        <v>1483</v>
      </c>
      <c r="J304">
        <v>302</v>
      </c>
    </row>
    <row r="305" spans="1:10" ht="15" customHeight="1" x14ac:dyDescent="0.25">
      <c r="A305" s="171">
        <v>266</v>
      </c>
      <c r="B305" s="172" t="s">
        <v>414</v>
      </c>
      <c r="C305" s="7" t="s">
        <v>415</v>
      </c>
      <c r="D305" s="230"/>
      <c r="E305" s="230" t="s">
        <v>1454</v>
      </c>
      <c r="F305" s="229" t="s">
        <v>1368</v>
      </c>
      <c r="G305" s="229" t="s">
        <v>1403</v>
      </c>
      <c r="H305" s="229" t="s">
        <v>1483</v>
      </c>
      <c r="I305" s="229" t="s">
        <v>1483</v>
      </c>
      <c r="J305">
        <v>303</v>
      </c>
    </row>
    <row r="306" spans="1:10" ht="15" customHeight="1" x14ac:dyDescent="0.25">
      <c r="A306" s="171">
        <v>267</v>
      </c>
      <c r="B306" s="172" t="s">
        <v>416</v>
      </c>
      <c r="C306" s="7" t="s">
        <v>417</v>
      </c>
      <c r="D306" s="230" t="s">
        <v>1455</v>
      </c>
      <c r="E306" s="230" t="s">
        <v>1454</v>
      </c>
      <c r="F306" s="229"/>
      <c r="G306" s="229" t="s">
        <v>1483</v>
      </c>
      <c r="H306" s="229" t="s">
        <v>1483</v>
      </c>
      <c r="I306" s="229" t="s">
        <v>1509</v>
      </c>
      <c r="J306">
        <v>304</v>
      </c>
    </row>
    <row r="307" spans="1:10" ht="15" customHeight="1" x14ac:dyDescent="0.25">
      <c r="A307" s="171">
        <v>268</v>
      </c>
      <c r="B307" s="172" t="s">
        <v>418</v>
      </c>
      <c r="C307" s="7" t="s">
        <v>419</v>
      </c>
      <c r="D307" s="230"/>
      <c r="E307" s="230" t="s">
        <v>1454</v>
      </c>
      <c r="F307" s="229" t="s">
        <v>1368</v>
      </c>
      <c r="G307" s="229" t="s">
        <v>1403</v>
      </c>
      <c r="H307" s="229" t="s">
        <v>1483</v>
      </c>
      <c r="I307" s="229" t="s">
        <v>1509</v>
      </c>
      <c r="J307">
        <v>305</v>
      </c>
    </row>
    <row r="308" spans="1:10" ht="15" customHeight="1" x14ac:dyDescent="0.25">
      <c r="A308" s="171">
        <v>269</v>
      </c>
      <c r="B308" s="172" t="s">
        <v>420</v>
      </c>
      <c r="C308" s="7" t="s">
        <v>421</v>
      </c>
      <c r="D308" s="230"/>
      <c r="E308" s="230" t="s">
        <v>1454</v>
      </c>
      <c r="F308" s="229" t="s">
        <v>1368</v>
      </c>
      <c r="G308" s="229" t="s">
        <v>1403</v>
      </c>
      <c r="H308" s="229" t="s">
        <v>1483</v>
      </c>
      <c r="I308" s="229" t="s">
        <v>1509</v>
      </c>
      <c r="J308">
        <v>306</v>
      </c>
    </row>
    <row r="309" spans="1:10" ht="15" customHeight="1" x14ac:dyDescent="0.25">
      <c r="A309" s="171">
        <v>270</v>
      </c>
      <c r="B309" s="172" t="s">
        <v>422</v>
      </c>
      <c r="C309" s="7" t="s">
        <v>423</v>
      </c>
      <c r="D309" s="230"/>
      <c r="E309" s="230" t="s">
        <v>1454</v>
      </c>
      <c r="F309" s="229" t="s">
        <v>1368</v>
      </c>
      <c r="G309" s="229" t="s">
        <v>1403</v>
      </c>
      <c r="H309" s="229" t="s">
        <v>1483</v>
      </c>
      <c r="I309" s="229" t="s">
        <v>1509</v>
      </c>
      <c r="J309">
        <v>307</v>
      </c>
    </row>
    <row r="310" spans="1:10" ht="15" customHeight="1" x14ac:dyDescent="0.25">
      <c r="A310" s="171">
        <v>271</v>
      </c>
      <c r="B310" s="172" t="s">
        <v>424</v>
      </c>
      <c r="C310" s="7" t="s">
        <v>425</v>
      </c>
      <c r="D310" s="230"/>
      <c r="E310" s="230" t="s">
        <v>1454</v>
      </c>
      <c r="F310" s="229" t="s">
        <v>1368</v>
      </c>
      <c r="G310" s="229" t="s">
        <v>1403</v>
      </c>
      <c r="H310" s="229" t="s">
        <v>1483</v>
      </c>
      <c r="I310" s="229" t="s">
        <v>1509</v>
      </c>
      <c r="J310">
        <v>308</v>
      </c>
    </row>
    <row r="311" spans="1:10" ht="15" customHeight="1" x14ac:dyDescent="0.25">
      <c r="A311" s="171">
        <v>272</v>
      </c>
      <c r="B311" s="172" t="s">
        <v>426</v>
      </c>
      <c r="C311" s="7" t="s">
        <v>427</v>
      </c>
      <c r="D311" s="230"/>
      <c r="E311" s="230" t="s">
        <v>1454</v>
      </c>
      <c r="F311" s="229" t="s">
        <v>1368</v>
      </c>
      <c r="G311" s="229" t="s">
        <v>1403</v>
      </c>
      <c r="H311" s="229" t="s">
        <v>1483</v>
      </c>
      <c r="I311" s="229" t="s">
        <v>1483</v>
      </c>
      <c r="J311">
        <v>309</v>
      </c>
    </row>
    <row r="312" spans="1:10" ht="15" customHeight="1" x14ac:dyDescent="0.25">
      <c r="A312" s="171">
        <v>236</v>
      </c>
      <c r="B312" s="172" t="s">
        <v>429</v>
      </c>
      <c r="C312" s="7" t="s">
        <v>430</v>
      </c>
      <c r="D312" s="230"/>
      <c r="E312" s="230"/>
      <c r="F312" s="229" t="s">
        <v>1368</v>
      </c>
      <c r="G312" s="229" t="s">
        <v>1403</v>
      </c>
      <c r="H312" s="229" t="s">
        <v>1483</v>
      </c>
      <c r="I312" s="229" t="s">
        <v>1509</v>
      </c>
      <c r="J312">
        <v>310</v>
      </c>
    </row>
    <row r="313" spans="1:10" ht="15" customHeight="1" x14ac:dyDescent="0.25">
      <c r="A313" s="171">
        <v>237</v>
      </c>
      <c r="B313" s="172" t="s">
        <v>431</v>
      </c>
      <c r="C313" s="7" t="s">
        <v>432</v>
      </c>
      <c r="D313" s="230"/>
      <c r="E313" s="230"/>
      <c r="F313" s="229" t="s">
        <v>1368</v>
      </c>
      <c r="G313" s="229" t="s">
        <v>1403</v>
      </c>
      <c r="H313" s="229" t="s">
        <v>1483</v>
      </c>
      <c r="I313" s="229" t="s">
        <v>1509</v>
      </c>
      <c r="J313">
        <v>311</v>
      </c>
    </row>
    <row r="314" spans="1:10" ht="15" customHeight="1" x14ac:dyDescent="0.25">
      <c r="A314" s="171">
        <v>235</v>
      </c>
      <c r="B314" s="172" t="s">
        <v>428</v>
      </c>
      <c r="C314" s="7" t="s">
        <v>1190</v>
      </c>
      <c r="D314" s="230"/>
      <c r="E314" s="230"/>
      <c r="F314" s="229" t="s">
        <v>1368</v>
      </c>
      <c r="G314" s="229" t="s">
        <v>1403</v>
      </c>
      <c r="H314" s="229" t="s">
        <v>1483</v>
      </c>
      <c r="I314" s="229" t="s">
        <v>1483</v>
      </c>
      <c r="J314">
        <v>312</v>
      </c>
    </row>
    <row r="315" spans="1:10" ht="15" customHeight="1" x14ac:dyDescent="0.25">
      <c r="A315" s="171">
        <v>238</v>
      </c>
      <c r="B315" s="172" t="s">
        <v>433</v>
      </c>
      <c r="C315" s="173" t="s">
        <v>1191</v>
      </c>
      <c r="D315" s="230"/>
      <c r="E315" s="230"/>
      <c r="F315" s="229"/>
      <c r="G315" s="229" t="s">
        <v>1483</v>
      </c>
      <c r="H315" s="229" t="s">
        <v>1483</v>
      </c>
      <c r="I315" s="229" t="s">
        <v>1483</v>
      </c>
      <c r="J315">
        <v>313</v>
      </c>
    </row>
    <row r="316" spans="1:10" ht="15" customHeight="1" x14ac:dyDescent="0.25">
      <c r="A316" s="171">
        <v>424</v>
      </c>
      <c r="B316" s="172" t="s">
        <v>854</v>
      </c>
      <c r="C316" s="7" t="s">
        <v>855</v>
      </c>
      <c r="D316" s="230"/>
      <c r="E316" s="230" t="s">
        <v>1440</v>
      </c>
      <c r="F316" s="229" t="s">
        <v>1368</v>
      </c>
      <c r="G316" s="229" t="s">
        <v>1403</v>
      </c>
      <c r="H316" s="229" t="s">
        <v>1402</v>
      </c>
      <c r="I316" s="229" t="s">
        <v>1509</v>
      </c>
      <c r="J316">
        <v>314</v>
      </c>
    </row>
    <row r="317" spans="1:10" ht="15" customHeight="1" x14ac:dyDescent="0.25">
      <c r="A317" s="171">
        <v>425</v>
      </c>
      <c r="B317" s="172" t="s">
        <v>856</v>
      </c>
      <c r="C317" s="7" t="s">
        <v>857</v>
      </c>
      <c r="D317" s="230"/>
      <c r="E317" s="230" t="s">
        <v>1440</v>
      </c>
      <c r="F317" s="229" t="s">
        <v>1368</v>
      </c>
      <c r="G317" s="229" t="s">
        <v>1403</v>
      </c>
      <c r="H317" s="229" t="s">
        <v>1402</v>
      </c>
      <c r="I317" s="229" t="s">
        <v>1483</v>
      </c>
      <c r="J317">
        <v>315</v>
      </c>
    </row>
    <row r="318" spans="1:10" ht="15" customHeight="1" x14ac:dyDescent="0.25">
      <c r="A318" s="171">
        <v>239</v>
      </c>
      <c r="B318" s="180" t="s">
        <v>1290</v>
      </c>
      <c r="C318" s="7" t="s">
        <v>434</v>
      </c>
      <c r="D318" s="230"/>
      <c r="E318" s="230"/>
      <c r="F318" s="229"/>
      <c r="G318" s="229" t="s">
        <v>1483</v>
      </c>
      <c r="H318" s="229" t="s">
        <v>1483</v>
      </c>
      <c r="I318" s="229" t="s">
        <v>1509</v>
      </c>
      <c r="J318">
        <v>316</v>
      </c>
    </row>
    <row r="319" spans="1:10" ht="15" customHeight="1" x14ac:dyDescent="0.25">
      <c r="A319" s="171">
        <v>241</v>
      </c>
      <c r="B319" s="172" t="s">
        <v>435</v>
      </c>
      <c r="C319" s="173" t="s">
        <v>436</v>
      </c>
      <c r="D319" s="230"/>
      <c r="E319" s="230"/>
      <c r="F319" s="229"/>
      <c r="G319" s="229" t="s">
        <v>1483</v>
      </c>
      <c r="H319" s="229" t="s">
        <v>1483</v>
      </c>
      <c r="I319" s="229" t="s">
        <v>1509</v>
      </c>
      <c r="J319">
        <v>317</v>
      </c>
    </row>
    <row r="320" spans="1:10" ht="15" customHeight="1" x14ac:dyDescent="0.25">
      <c r="A320" s="171">
        <v>250</v>
      </c>
      <c r="B320" s="172" t="s">
        <v>437</v>
      </c>
      <c r="C320" s="7" t="s">
        <v>438</v>
      </c>
      <c r="D320" s="230"/>
      <c r="E320" s="230"/>
      <c r="F320" s="229" t="s">
        <v>1368</v>
      </c>
      <c r="G320" s="229" t="s">
        <v>1403</v>
      </c>
      <c r="H320" s="229" t="s">
        <v>1483</v>
      </c>
      <c r="I320" s="229" t="s">
        <v>1509</v>
      </c>
      <c r="J320">
        <v>318</v>
      </c>
    </row>
    <row r="321" spans="1:10" ht="15" customHeight="1" x14ac:dyDescent="0.25">
      <c r="A321" s="171">
        <v>251</v>
      </c>
      <c r="B321" s="172" t="s">
        <v>439</v>
      </c>
      <c r="C321" s="7" t="s">
        <v>440</v>
      </c>
      <c r="D321" s="230"/>
      <c r="E321" s="230"/>
      <c r="F321" s="229"/>
      <c r="G321" s="229" t="s">
        <v>1483</v>
      </c>
      <c r="H321" s="229" t="s">
        <v>1483</v>
      </c>
      <c r="I321" s="229" t="s">
        <v>1483</v>
      </c>
      <c r="J321">
        <v>319</v>
      </c>
    </row>
    <row r="322" spans="1:10" ht="15" customHeight="1" x14ac:dyDescent="0.25">
      <c r="A322" s="171">
        <v>252</v>
      </c>
      <c r="B322" s="172" t="s">
        <v>441</v>
      </c>
      <c r="C322" s="173" t="s">
        <v>442</v>
      </c>
      <c r="D322" s="230"/>
      <c r="E322" s="230"/>
      <c r="F322" s="229"/>
      <c r="G322" s="229" t="s">
        <v>1483</v>
      </c>
      <c r="H322" s="229" t="s">
        <v>1483</v>
      </c>
      <c r="I322" s="229" t="s">
        <v>1483</v>
      </c>
      <c r="J322">
        <v>320</v>
      </c>
    </row>
    <row r="323" spans="1:10" ht="15" customHeight="1" x14ac:dyDescent="0.25">
      <c r="A323" s="171">
        <v>253</v>
      </c>
      <c r="B323" s="172" t="s">
        <v>443</v>
      </c>
      <c r="C323" s="173" t="s">
        <v>444</v>
      </c>
      <c r="D323" s="230"/>
      <c r="E323" s="230"/>
      <c r="F323" s="229"/>
      <c r="G323" s="229" t="s">
        <v>1483</v>
      </c>
      <c r="H323" s="229" t="s">
        <v>1483</v>
      </c>
      <c r="I323" s="229" t="s">
        <v>1483</v>
      </c>
      <c r="J323">
        <v>321</v>
      </c>
    </row>
    <row r="324" spans="1:10" ht="15" customHeight="1" x14ac:dyDescent="0.25">
      <c r="A324" s="171">
        <v>285</v>
      </c>
      <c r="B324" s="172" t="s">
        <v>467</v>
      </c>
      <c r="C324" s="7" t="s">
        <v>1192</v>
      </c>
      <c r="D324" s="230" t="s">
        <v>1459</v>
      </c>
      <c r="E324" s="230"/>
      <c r="F324" s="229" t="s">
        <v>1368</v>
      </c>
      <c r="G324" s="229" t="s">
        <v>1403</v>
      </c>
      <c r="H324" s="229" t="s">
        <v>1483</v>
      </c>
      <c r="I324" s="229" t="s">
        <v>1509</v>
      </c>
      <c r="J324">
        <v>322</v>
      </c>
    </row>
    <row r="325" spans="1:10" ht="15" customHeight="1" x14ac:dyDescent="0.25">
      <c r="A325" s="171">
        <v>352</v>
      </c>
      <c r="B325" s="180" t="s">
        <v>1291</v>
      </c>
      <c r="C325" s="7" t="s">
        <v>445</v>
      </c>
      <c r="D325" s="230"/>
      <c r="E325" s="230" t="s">
        <v>1467</v>
      </c>
      <c r="F325" s="229"/>
      <c r="G325" s="229" t="s">
        <v>1483</v>
      </c>
      <c r="H325" s="229" t="s">
        <v>1483</v>
      </c>
      <c r="I325" s="229" t="s">
        <v>1483</v>
      </c>
      <c r="J325">
        <v>323</v>
      </c>
    </row>
    <row r="326" spans="1:10" ht="15" customHeight="1" x14ac:dyDescent="0.25">
      <c r="A326" s="171">
        <v>255</v>
      </c>
      <c r="B326" s="172" t="s">
        <v>448</v>
      </c>
      <c r="C326" s="173" t="s">
        <v>449</v>
      </c>
      <c r="D326" s="230"/>
      <c r="E326" s="230"/>
      <c r="F326" s="229"/>
      <c r="G326" s="229" t="s">
        <v>1483</v>
      </c>
      <c r="H326" s="229" t="s">
        <v>1483</v>
      </c>
      <c r="I326" s="229" t="s">
        <v>1483</v>
      </c>
      <c r="J326">
        <v>324</v>
      </c>
    </row>
    <row r="327" spans="1:10" ht="15" customHeight="1" x14ac:dyDescent="0.25">
      <c r="A327" s="171">
        <v>256</v>
      </c>
      <c r="B327" s="172" t="s">
        <v>450</v>
      </c>
      <c r="C327" s="173" t="s">
        <v>451</v>
      </c>
      <c r="D327" s="230"/>
      <c r="E327" s="230"/>
      <c r="F327" s="229"/>
      <c r="G327" s="229" t="s">
        <v>1483</v>
      </c>
      <c r="H327" s="229" t="s">
        <v>1483</v>
      </c>
      <c r="I327" s="229" t="s">
        <v>1483</v>
      </c>
      <c r="J327">
        <v>325</v>
      </c>
    </row>
    <row r="328" spans="1:10" ht="15" customHeight="1" x14ac:dyDescent="0.25">
      <c r="A328" s="171">
        <v>254</v>
      </c>
      <c r="B328" s="172" t="s">
        <v>446</v>
      </c>
      <c r="C328" s="7" t="s">
        <v>447</v>
      </c>
      <c r="D328" s="230"/>
      <c r="E328" s="230"/>
      <c r="F328" s="229"/>
      <c r="G328" s="229" t="s">
        <v>1483</v>
      </c>
      <c r="H328" s="229" t="s">
        <v>1483</v>
      </c>
      <c r="I328" s="229" t="s">
        <v>1509</v>
      </c>
      <c r="J328">
        <v>326</v>
      </c>
    </row>
    <row r="329" spans="1:10" ht="15" customHeight="1" x14ac:dyDescent="0.25">
      <c r="A329" s="171">
        <v>276</v>
      </c>
      <c r="B329" s="172" t="s">
        <v>452</v>
      </c>
      <c r="C329" s="173" t="s">
        <v>453</v>
      </c>
      <c r="D329" s="230"/>
      <c r="E329" s="230"/>
      <c r="F329" s="229"/>
      <c r="G329" s="229" t="s">
        <v>1483</v>
      </c>
      <c r="H329" s="229" t="s">
        <v>1483</v>
      </c>
      <c r="I329" s="229" t="s">
        <v>1483</v>
      </c>
      <c r="J329">
        <v>327</v>
      </c>
    </row>
    <row r="330" spans="1:10" ht="15" customHeight="1" x14ac:dyDescent="0.25">
      <c r="A330" s="171">
        <v>277</v>
      </c>
      <c r="B330" s="172" t="s">
        <v>454</v>
      </c>
      <c r="C330" s="173" t="s">
        <v>455</v>
      </c>
      <c r="D330" s="230"/>
      <c r="E330" s="230"/>
      <c r="F330" s="229"/>
      <c r="G330" s="229" t="s">
        <v>1483</v>
      </c>
      <c r="H330" s="229" t="s">
        <v>1483</v>
      </c>
      <c r="I330" s="229" t="s">
        <v>1483</v>
      </c>
      <c r="J330">
        <v>328</v>
      </c>
    </row>
    <row r="331" spans="1:10" ht="15" customHeight="1" x14ac:dyDescent="0.25">
      <c r="A331" s="171">
        <v>278</v>
      </c>
      <c r="B331" s="172" t="s">
        <v>456</v>
      </c>
      <c r="C331" s="7" t="s">
        <v>457</v>
      </c>
      <c r="D331" s="230"/>
      <c r="E331" s="230"/>
      <c r="F331" s="229" t="s">
        <v>1368</v>
      </c>
      <c r="G331" s="229" t="s">
        <v>1403</v>
      </c>
      <c r="H331" s="229" t="s">
        <v>1402</v>
      </c>
      <c r="I331" s="229" t="s">
        <v>1509</v>
      </c>
      <c r="J331">
        <v>329</v>
      </c>
    </row>
    <row r="332" spans="1:10" ht="15" customHeight="1" x14ac:dyDescent="0.25">
      <c r="A332" s="171">
        <v>279</v>
      </c>
      <c r="B332" s="172" t="s">
        <v>458</v>
      </c>
      <c r="C332" s="173" t="s">
        <v>459</v>
      </c>
      <c r="D332" s="230"/>
      <c r="E332" s="230"/>
      <c r="F332" s="229"/>
      <c r="G332" s="229" t="s">
        <v>1483</v>
      </c>
      <c r="H332" s="229" t="s">
        <v>1483</v>
      </c>
      <c r="I332" s="229" t="s">
        <v>1509</v>
      </c>
      <c r="J332">
        <v>330</v>
      </c>
    </row>
    <row r="333" spans="1:10" ht="15" customHeight="1" x14ac:dyDescent="0.25">
      <c r="A333" s="171">
        <v>280</v>
      </c>
      <c r="B333" s="172" t="s">
        <v>460</v>
      </c>
      <c r="C333" s="7" t="s">
        <v>461</v>
      </c>
      <c r="D333" s="230"/>
      <c r="E333" s="230"/>
      <c r="F333" s="229" t="s">
        <v>1368</v>
      </c>
      <c r="G333" s="229" t="s">
        <v>1403</v>
      </c>
      <c r="H333" s="229" t="s">
        <v>1402</v>
      </c>
      <c r="I333" s="229" t="s">
        <v>1509</v>
      </c>
      <c r="J333">
        <v>331</v>
      </c>
    </row>
    <row r="334" spans="1:10" ht="15" customHeight="1" x14ac:dyDescent="0.25">
      <c r="A334" s="171">
        <v>281</v>
      </c>
      <c r="B334" s="172" t="s">
        <v>462</v>
      </c>
      <c r="C334" s="7" t="s">
        <v>463</v>
      </c>
      <c r="D334" s="230"/>
      <c r="E334" s="230"/>
      <c r="F334" s="229" t="s">
        <v>1368</v>
      </c>
      <c r="G334" s="229" t="s">
        <v>1403</v>
      </c>
      <c r="H334" s="229" t="s">
        <v>1483</v>
      </c>
      <c r="I334" s="229" t="s">
        <v>1509</v>
      </c>
      <c r="J334">
        <v>332</v>
      </c>
    </row>
    <row r="335" spans="1:10" ht="15" customHeight="1" x14ac:dyDescent="0.25">
      <c r="A335" s="171">
        <v>282</v>
      </c>
      <c r="B335" s="172" t="s">
        <v>464</v>
      </c>
      <c r="C335" s="7" t="s">
        <v>1369</v>
      </c>
      <c r="D335" s="230" t="s">
        <v>1456</v>
      </c>
      <c r="E335" s="230"/>
      <c r="F335" s="229"/>
      <c r="G335" s="229" t="s">
        <v>1403</v>
      </c>
      <c r="H335" s="229" t="s">
        <v>1483</v>
      </c>
      <c r="I335" s="229" t="s">
        <v>1509</v>
      </c>
      <c r="J335">
        <v>333</v>
      </c>
    </row>
    <row r="336" spans="1:10" ht="15" customHeight="1" x14ac:dyDescent="0.25">
      <c r="A336" s="171">
        <v>286</v>
      </c>
      <c r="B336" s="172" t="s">
        <v>468</v>
      </c>
      <c r="C336" s="7" t="s">
        <v>469</v>
      </c>
      <c r="D336" s="230"/>
      <c r="E336" s="230"/>
      <c r="F336" s="229" t="s">
        <v>1368</v>
      </c>
      <c r="G336" s="229" t="s">
        <v>1403</v>
      </c>
      <c r="H336" s="229" t="s">
        <v>1483</v>
      </c>
      <c r="I336" s="229" t="s">
        <v>1509</v>
      </c>
      <c r="J336">
        <v>334</v>
      </c>
    </row>
    <row r="337" spans="1:10" ht="15" customHeight="1" x14ac:dyDescent="0.25">
      <c r="A337" s="171">
        <v>287</v>
      </c>
      <c r="B337" s="172" t="s">
        <v>470</v>
      </c>
      <c r="C337" s="7" t="s">
        <v>471</v>
      </c>
      <c r="D337" s="230"/>
      <c r="E337" s="230"/>
      <c r="F337" s="229" t="s">
        <v>1368</v>
      </c>
      <c r="G337" s="229" t="s">
        <v>1403</v>
      </c>
      <c r="H337" s="229" t="s">
        <v>1483</v>
      </c>
      <c r="I337" s="229" t="s">
        <v>1509</v>
      </c>
      <c r="J337">
        <v>335</v>
      </c>
    </row>
    <row r="338" spans="1:10" ht="15" customHeight="1" x14ac:dyDescent="0.25">
      <c r="A338" s="171">
        <v>297</v>
      </c>
      <c r="B338" s="172" t="s">
        <v>474</v>
      </c>
      <c r="C338" s="7" t="s">
        <v>475</v>
      </c>
      <c r="D338" s="230" t="s">
        <v>1460</v>
      </c>
      <c r="E338" s="230" t="s">
        <v>1461</v>
      </c>
      <c r="F338" s="229" t="s">
        <v>1368</v>
      </c>
      <c r="G338" s="229" t="s">
        <v>1403</v>
      </c>
      <c r="H338" s="229" t="s">
        <v>1483</v>
      </c>
      <c r="I338" s="229" t="s">
        <v>1509</v>
      </c>
      <c r="J338">
        <v>336</v>
      </c>
    </row>
    <row r="339" spans="1:10" ht="15" customHeight="1" x14ac:dyDescent="0.25">
      <c r="A339" s="171">
        <v>288</v>
      </c>
      <c r="B339" s="172" t="s">
        <v>472</v>
      </c>
      <c r="C339" s="7" t="s">
        <v>473</v>
      </c>
      <c r="D339" s="230"/>
      <c r="E339" s="230"/>
      <c r="F339" s="229" t="s">
        <v>1368</v>
      </c>
      <c r="G339" s="229" t="s">
        <v>1403</v>
      </c>
      <c r="H339" s="229" t="s">
        <v>1483</v>
      </c>
      <c r="I339" s="229" t="s">
        <v>1483</v>
      </c>
      <c r="J339">
        <v>337</v>
      </c>
    </row>
    <row r="340" spans="1:10" ht="15" customHeight="1" x14ac:dyDescent="0.25">
      <c r="A340" s="171">
        <v>289</v>
      </c>
      <c r="B340" s="172" t="s">
        <v>476</v>
      </c>
      <c r="C340" s="7" t="s">
        <v>477</v>
      </c>
      <c r="D340" s="230"/>
      <c r="E340" s="230"/>
      <c r="F340" s="229" t="s">
        <v>1368</v>
      </c>
      <c r="G340" s="229" t="s">
        <v>1403</v>
      </c>
      <c r="H340" s="229" t="s">
        <v>1483</v>
      </c>
      <c r="I340" s="229" t="s">
        <v>1509</v>
      </c>
      <c r="J340">
        <v>338</v>
      </c>
    </row>
    <row r="341" spans="1:10" ht="15" customHeight="1" x14ac:dyDescent="0.25">
      <c r="A341" s="171">
        <v>290</v>
      </c>
      <c r="B341" s="172" t="s">
        <v>478</v>
      </c>
      <c r="C341" s="7" t="s">
        <v>479</v>
      </c>
      <c r="D341" s="230"/>
      <c r="E341" s="230"/>
      <c r="F341" s="229" t="s">
        <v>1368</v>
      </c>
      <c r="G341" s="229" t="s">
        <v>1483</v>
      </c>
      <c r="H341" s="229" t="s">
        <v>1483</v>
      </c>
      <c r="I341" s="229" t="s">
        <v>1509</v>
      </c>
      <c r="J341">
        <v>339</v>
      </c>
    </row>
    <row r="342" spans="1:10" ht="15" customHeight="1" x14ac:dyDescent="0.25">
      <c r="A342" s="171">
        <v>291</v>
      </c>
      <c r="B342" s="172" t="s">
        <v>480</v>
      </c>
      <c r="C342" s="173" t="s">
        <v>481</v>
      </c>
      <c r="D342" s="230"/>
      <c r="E342" s="230"/>
      <c r="F342" s="229"/>
      <c r="G342" s="229" t="s">
        <v>1483</v>
      </c>
      <c r="H342" s="229" t="s">
        <v>1483</v>
      </c>
      <c r="I342" s="229" t="s">
        <v>1483</v>
      </c>
      <c r="J342">
        <v>340</v>
      </c>
    </row>
    <row r="343" spans="1:10" ht="15" customHeight="1" x14ac:dyDescent="0.25">
      <c r="A343" s="171">
        <v>292</v>
      </c>
      <c r="B343" s="172" t="s">
        <v>482</v>
      </c>
      <c r="C343" s="7" t="s">
        <v>483</v>
      </c>
      <c r="D343" s="230"/>
      <c r="E343" s="230"/>
      <c r="F343" s="229" t="s">
        <v>1368</v>
      </c>
      <c r="G343" s="229" t="s">
        <v>1483</v>
      </c>
      <c r="H343" s="229" t="s">
        <v>1483</v>
      </c>
      <c r="I343" s="229" t="s">
        <v>1509</v>
      </c>
      <c r="J343">
        <v>341</v>
      </c>
    </row>
    <row r="344" spans="1:10" ht="15" customHeight="1" x14ac:dyDescent="0.25">
      <c r="A344" s="171">
        <v>69</v>
      </c>
      <c r="B344" s="172" t="s">
        <v>484</v>
      </c>
      <c r="C344" s="7" t="s">
        <v>485</v>
      </c>
      <c r="D344" s="230"/>
      <c r="E344" s="230"/>
      <c r="F344" s="229"/>
      <c r="G344" s="229" t="s">
        <v>1483</v>
      </c>
      <c r="H344" s="229" t="s">
        <v>1483</v>
      </c>
      <c r="I344" s="229" t="s">
        <v>1483</v>
      </c>
      <c r="J344">
        <v>342</v>
      </c>
    </row>
    <row r="345" spans="1:10" ht="15" customHeight="1" x14ac:dyDescent="0.25">
      <c r="A345" s="171">
        <v>240</v>
      </c>
      <c r="B345" s="172" t="s">
        <v>486</v>
      </c>
      <c r="C345" s="7" t="s">
        <v>487</v>
      </c>
      <c r="D345" s="230" t="s">
        <v>1450</v>
      </c>
      <c r="E345" s="230"/>
      <c r="F345" s="229" t="s">
        <v>1368</v>
      </c>
      <c r="G345" s="229" t="s">
        <v>1483</v>
      </c>
      <c r="H345" s="229" t="s">
        <v>1483</v>
      </c>
      <c r="I345" s="229" t="s">
        <v>1509</v>
      </c>
      <c r="J345">
        <v>343</v>
      </c>
    </row>
    <row r="346" spans="1:10" ht="15" customHeight="1" x14ac:dyDescent="0.25">
      <c r="A346" s="171">
        <v>293</v>
      </c>
      <c r="B346" s="172" t="s">
        <v>488</v>
      </c>
      <c r="C346" s="7" t="s">
        <v>489</v>
      </c>
      <c r="D346" s="230"/>
      <c r="E346" s="230"/>
      <c r="F346" s="229"/>
      <c r="G346" s="229" t="s">
        <v>1483</v>
      </c>
      <c r="H346" s="229" t="s">
        <v>1483</v>
      </c>
      <c r="I346" s="229" t="s">
        <v>1509</v>
      </c>
      <c r="J346">
        <v>344</v>
      </c>
    </row>
    <row r="347" spans="1:10" ht="15" customHeight="1" x14ac:dyDescent="0.25">
      <c r="A347" s="171">
        <v>294</v>
      </c>
      <c r="B347" s="172" t="s">
        <v>490</v>
      </c>
      <c r="C347" s="7" t="s">
        <v>491</v>
      </c>
      <c r="D347" s="230"/>
      <c r="E347" s="230"/>
      <c r="F347" s="229" t="s">
        <v>1368</v>
      </c>
      <c r="G347" s="229" t="s">
        <v>1403</v>
      </c>
      <c r="H347" s="229" t="s">
        <v>1483</v>
      </c>
      <c r="I347" s="229" t="s">
        <v>1483</v>
      </c>
      <c r="J347">
        <v>345</v>
      </c>
    </row>
    <row r="348" spans="1:10" ht="15" customHeight="1" x14ac:dyDescent="0.25">
      <c r="A348" s="171">
        <v>426</v>
      </c>
      <c r="B348" s="172" t="s">
        <v>858</v>
      </c>
      <c r="C348" s="7" t="s">
        <v>859</v>
      </c>
      <c r="D348" s="230"/>
      <c r="E348" s="230" t="s">
        <v>1440</v>
      </c>
      <c r="F348" s="229" t="s">
        <v>1368</v>
      </c>
      <c r="G348" s="229" t="s">
        <v>1403</v>
      </c>
      <c r="H348" s="229" t="s">
        <v>1402</v>
      </c>
      <c r="I348" s="229" t="s">
        <v>1509</v>
      </c>
      <c r="J348">
        <v>346</v>
      </c>
    </row>
    <row r="349" spans="1:10" ht="15" customHeight="1" x14ac:dyDescent="0.25">
      <c r="A349" s="171">
        <v>570</v>
      </c>
      <c r="B349" s="172" t="s">
        <v>1193</v>
      </c>
      <c r="C349" s="7" t="s">
        <v>492</v>
      </c>
      <c r="D349" s="230"/>
      <c r="E349" s="230"/>
      <c r="F349" s="229" t="s">
        <v>1368</v>
      </c>
      <c r="G349" s="229" t="s">
        <v>1483</v>
      </c>
      <c r="H349" s="229" t="s">
        <v>1483</v>
      </c>
      <c r="I349" s="229" t="s">
        <v>1483</v>
      </c>
      <c r="J349">
        <v>347</v>
      </c>
    </row>
    <row r="350" spans="1:10" ht="15" customHeight="1" x14ac:dyDescent="0.25">
      <c r="A350" s="171">
        <v>295</v>
      </c>
      <c r="B350" s="172" t="s">
        <v>493</v>
      </c>
      <c r="C350" s="7" t="s">
        <v>494</v>
      </c>
      <c r="D350" s="230"/>
      <c r="E350" s="230"/>
      <c r="F350" s="229"/>
      <c r="G350" s="229" t="s">
        <v>1483</v>
      </c>
      <c r="H350" s="229" t="s">
        <v>1483</v>
      </c>
      <c r="I350" s="229" t="s">
        <v>1483</v>
      </c>
      <c r="J350">
        <v>348</v>
      </c>
    </row>
    <row r="351" spans="1:10" ht="15" customHeight="1" x14ac:dyDescent="0.25">
      <c r="A351" s="171">
        <v>300</v>
      </c>
      <c r="B351" s="172" t="s">
        <v>495</v>
      </c>
      <c r="C351" s="7" t="s">
        <v>496</v>
      </c>
      <c r="D351" s="230"/>
      <c r="E351" s="230"/>
      <c r="F351" s="229" t="s">
        <v>1368</v>
      </c>
      <c r="G351" s="229" t="s">
        <v>1403</v>
      </c>
      <c r="H351" s="229" t="s">
        <v>1483</v>
      </c>
      <c r="I351" s="229" t="s">
        <v>1509</v>
      </c>
      <c r="J351">
        <v>349</v>
      </c>
    </row>
    <row r="352" spans="1:10" ht="15" customHeight="1" x14ac:dyDescent="0.25">
      <c r="A352" s="171">
        <v>301</v>
      </c>
      <c r="B352" s="172" t="s">
        <v>497</v>
      </c>
      <c r="C352" s="7" t="s">
        <v>498</v>
      </c>
      <c r="D352" s="230"/>
      <c r="E352" s="230"/>
      <c r="F352" s="229"/>
      <c r="G352" s="229" t="s">
        <v>1403</v>
      </c>
      <c r="H352" s="229" t="s">
        <v>1483</v>
      </c>
      <c r="I352" s="229" t="s">
        <v>1483</v>
      </c>
      <c r="J352">
        <v>350</v>
      </c>
    </row>
    <row r="353" spans="1:10" ht="15" customHeight="1" x14ac:dyDescent="0.25">
      <c r="A353" s="171">
        <v>302</v>
      </c>
      <c r="B353" s="172" t="s">
        <v>499</v>
      </c>
      <c r="C353" s="7" t="s">
        <v>500</v>
      </c>
      <c r="D353" s="230" t="s">
        <v>1462</v>
      </c>
      <c r="E353" s="230"/>
      <c r="F353" s="229"/>
      <c r="G353" s="229" t="s">
        <v>1403</v>
      </c>
      <c r="H353" s="229" t="s">
        <v>1483</v>
      </c>
      <c r="I353" s="229" t="s">
        <v>1509</v>
      </c>
      <c r="J353">
        <v>351</v>
      </c>
    </row>
    <row r="354" spans="1:10" ht="15" customHeight="1" x14ac:dyDescent="0.25">
      <c r="A354" s="171">
        <v>157</v>
      </c>
      <c r="B354" s="172" t="s">
        <v>501</v>
      </c>
      <c r="C354" s="7" t="s">
        <v>1194</v>
      </c>
      <c r="D354" s="230"/>
      <c r="E354" s="230"/>
      <c r="F354" s="229" t="s">
        <v>1368</v>
      </c>
      <c r="G354" s="229" t="s">
        <v>1403</v>
      </c>
      <c r="H354" s="229" t="s">
        <v>1483</v>
      </c>
      <c r="I354" s="229" t="s">
        <v>1509</v>
      </c>
      <c r="J354">
        <v>352</v>
      </c>
    </row>
    <row r="355" spans="1:10" ht="15" customHeight="1" x14ac:dyDescent="0.25">
      <c r="A355" s="171">
        <v>304</v>
      </c>
      <c r="B355" s="172" t="s">
        <v>503</v>
      </c>
      <c r="C355" s="173" t="s">
        <v>504</v>
      </c>
      <c r="D355" s="230"/>
      <c r="E355" s="230"/>
      <c r="F355" s="229"/>
      <c r="G355" s="229" t="s">
        <v>1483</v>
      </c>
      <c r="H355" s="229" t="s">
        <v>1483</v>
      </c>
      <c r="I355" s="229" t="s">
        <v>1483</v>
      </c>
      <c r="J355">
        <v>353</v>
      </c>
    </row>
    <row r="356" spans="1:10" ht="15" customHeight="1" x14ac:dyDescent="0.25">
      <c r="A356" s="171">
        <v>305</v>
      </c>
      <c r="B356" s="172" t="s">
        <v>505</v>
      </c>
      <c r="C356" s="7" t="s">
        <v>506</v>
      </c>
      <c r="D356" s="230"/>
      <c r="E356" s="230" t="s">
        <v>1412</v>
      </c>
      <c r="F356" s="229" t="s">
        <v>1368</v>
      </c>
      <c r="G356" s="229" t="s">
        <v>1483</v>
      </c>
      <c r="H356" s="229" t="s">
        <v>1402</v>
      </c>
      <c r="I356" s="229" t="s">
        <v>1509</v>
      </c>
      <c r="J356">
        <v>354</v>
      </c>
    </row>
    <row r="357" spans="1:10" ht="15" customHeight="1" x14ac:dyDescent="0.25">
      <c r="A357" s="171">
        <v>306</v>
      </c>
      <c r="B357" s="172" t="s">
        <v>507</v>
      </c>
      <c r="C357" s="173" t="s">
        <v>508</v>
      </c>
      <c r="D357" s="230"/>
      <c r="E357" s="230"/>
      <c r="F357" s="229" t="s">
        <v>1368</v>
      </c>
      <c r="G357" s="229" t="s">
        <v>1483</v>
      </c>
      <c r="H357" s="229" t="s">
        <v>1402</v>
      </c>
      <c r="I357" s="229" t="s">
        <v>1483</v>
      </c>
      <c r="J357">
        <v>355</v>
      </c>
    </row>
    <row r="358" spans="1:10" ht="15" customHeight="1" x14ac:dyDescent="0.25">
      <c r="A358" s="171">
        <v>311</v>
      </c>
      <c r="B358" s="172" t="s">
        <v>509</v>
      </c>
      <c r="C358" s="7" t="s">
        <v>510</v>
      </c>
      <c r="D358" s="230"/>
      <c r="E358" s="230"/>
      <c r="F358" s="229" t="s">
        <v>1368</v>
      </c>
      <c r="G358" s="229" t="s">
        <v>1403</v>
      </c>
      <c r="H358" s="229" t="s">
        <v>1483</v>
      </c>
      <c r="I358" s="229" t="s">
        <v>1509</v>
      </c>
      <c r="J358">
        <v>356</v>
      </c>
    </row>
    <row r="359" spans="1:10" ht="15" customHeight="1" x14ac:dyDescent="0.25">
      <c r="A359" s="171">
        <v>312</v>
      </c>
      <c r="B359" s="172" t="s">
        <v>511</v>
      </c>
      <c r="C359" s="7" t="s">
        <v>512</v>
      </c>
      <c r="D359" s="230"/>
      <c r="E359" s="230" t="s">
        <v>1412</v>
      </c>
      <c r="F359" s="229" t="s">
        <v>1368</v>
      </c>
      <c r="G359" s="229" t="s">
        <v>1483</v>
      </c>
      <c r="H359" s="229" t="s">
        <v>1483</v>
      </c>
      <c r="I359" s="229" t="s">
        <v>1509</v>
      </c>
      <c r="J359">
        <v>357</v>
      </c>
    </row>
    <row r="360" spans="1:10" ht="15" customHeight="1" x14ac:dyDescent="0.25">
      <c r="A360" s="171">
        <v>153</v>
      </c>
      <c r="B360" s="172" t="s">
        <v>237</v>
      </c>
      <c r="C360" s="7" t="s">
        <v>1092</v>
      </c>
      <c r="D360" s="230"/>
      <c r="E360" s="230"/>
      <c r="F360" s="229" t="s">
        <v>1368</v>
      </c>
      <c r="G360" s="229" t="s">
        <v>1403</v>
      </c>
      <c r="H360" s="229" t="s">
        <v>1483</v>
      </c>
      <c r="I360" s="229" t="s">
        <v>1483</v>
      </c>
      <c r="J360">
        <v>358</v>
      </c>
    </row>
    <row r="361" spans="1:10" ht="15" customHeight="1" x14ac:dyDescent="0.25">
      <c r="A361" s="171">
        <v>314</v>
      </c>
      <c r="B361" s="172" t="s">
        <v>513</v>
      </c>
      <c r="C361" s="173" t="s">
        <v>514</v>
      </c>
      <c r="D361" s="230"/>
      <c r="E361" s="230"/>
      <c r="F361" s="229"/>
      <c r="G361" s="229" t="s">
        <v>1483</v>
      </c>
      <c r="H361" s="229" t="s">
        <v>1483</v>
      </c>
      <c r="I361" s="229" t="s">
        <v>1483</v>
      </c>
      <c r="J361">
        <v>359</v>
      </c>
    </row>
    <row r="362" spans="1:10" ht="15" customHeight="1" x14ac:dyDescent="0.25">
      <c r="A362" s="171">
        <v>315</v>
      </c>
      <c r="B362" s="172" t="s">
        <v>515</v>
      </c>
      <c r="C362" s="173" t="s">
        <v>516</v>
      </c>
      <c r="D362" s="230"/>
      <c r="E362" s="230"/>
      <c r="F362" s="229"/>
      <c r="G362" s="229" t="s">
        <v>1483</v>
      </c>
      <c r="H362" s="229" t="s">
        <v>1483</v>
      </c>
      <c r="I362" s="229" t="s">
        <v>1483</v>
      </c>
      <c r="J362">
        <v>360</v>
      </c>
    </row>
    <row r="363" spans="1:10" ht="15" customHeight="1" x14ac:dyDescent="0.25">
      <c r="A363" s="171">
        <v>316</v>
      </c>
      <c r="B363" s="172" t="s">
        <v>517</v>
      </c>
      <c r="C363" s="7" t="s">
        <v>518</v>
      </c>
      <c r="D363" s="230"/>
      <c r="E363" s="230" t="s">
        <v>1412</v>
      </c>
      <c r="F363" s="229" t="s">
        <v>1368</v>
      </c>
      <c r="G363" s="229" t="s">
        <v>1483</v>
      </c>
      <c r="H363" s="229" t="s">
        <v>1402</v>
      </c>
      <c r="I363" s="229" t="s">
        <v>1509</v>
      </c>
      <c r="J363">
        <v>361</v>
      </c>
    </row>
    <row r="364" spans="1:10" ht="15" customHeight="1" x14ac:dyDescent="0.25">
      <c r="A364" s="171">
        <v>321</v>
      </c>
      <c r="B364" s="172" t="s">
        <v>522</v>
      </c>
      <c r="C364" s="7" t="s">
        <v>523</v>
      </c>
      <c r="D364" s="230"/>
      <c r="E364" s="230"/>
      <c r="F364" s="229" t="s">
        <v>1368</v>
      </c>
      <c r="G364" s="229" t="s">
        <v>1403</v>
      </c>
      <c r="H364" s="229" t="s">
        <v>1483</v>
      </c>
      <c r="I364" s="229" t="s">
        <v>1509</v>
      </c>
      <c r="J364">
        <v>362</v>
      </c>
    </row>
    <row r="365" spans="1:10" ht="15" customHeight="1" x14ac:dyDescent="0.25">
      <c r="A365" s="171">
        <v>322</v>
      </c>
      <c r="B365" s="172" t="s">
        <v>524</v>
      </c>
      <c r="C365" s="7" t="s">
        <v>525</v>
      </c>
      <c r="D365" s="230"/>
      <c r="E365" s="230"/>
      <c r="F365" s="229" t="s">
        <v>1368</v>
      </c>
      <c r="G365" s="229" t="s">
        <v>1403</v>
      </c>
      <c r="H365" s="229" t="s">
        <v>1402</v>
      </c>
      <c r="I365" s="229" t="s">
        <v>1483</v>
      </c>
      <c r="J365">
        <v>363</v>
      </c>
    </row>
    <row r="366" spans="1:10" ht="15" customHeight="1" x14ac:dyDescent="0.25">
      <c r="A366" s="171">
        <v>334</v>
      </c>
      <c r="B366" s="172" t="s">
        <v>537</v>
      </c>
      <c r="C366" s="7" t="s">
        <v>538</v>
      </c>
      <c r="D366" s="230"/>
      <c r="E366" s="230"/>
      <c r="F366" s="229" t="s">
        <v>1368</v>
      </c>
      <c r="G366" s="229" t="s">
        <v>1403</v>
      </c>
      <c r="H366" s="229" t="s">
        <v>1483</v>
      </c>
      <c r="I366" s="229" t="s">
        <v>1483</v>
      </c>
      <c r="J366">
        <v>364</v>
      </c>
    </row>
    <row r="367" spans="1:10" ht="15" customHeight="1" x14ac:dyDescent="0.25">
      <c r="A367" s="171">
        <v>336</v>
      </c>
      <c r="B367" s="172" t="s">
        <v>541</v>
      </c>
      <c r="C367" s="7" t="s">
        <v>1195</v>
      </c>
      <c r="D367" s="230"/>
      <c r="E367" s="230"/>
      <c r="F367" s="229" t="s">
        <v>1368</v>
      </c>
      <c r="G367" s="229" t="s">
        <v>1403</v>
      </c>
      <c r="H367" s="229" t="s">
        <v>1483</v>
      </c>
      <c r="I367" s="229" t="s">
        <v>1483</v>
      </c>
      <c r="J367">
        <v>365</v>
      </c>
    </row>
    <row r="368" spans="1:10" ht="15" customHeight="1" x14ac:dyDescent="0.25">
      <c r="A368" s="171">
        <v>337</v>
      </c>
      <c r="B368" s="172" t="s">
        <v>542</v>
      </c>
      <c r="C368" s="7" t="s">
        <v>1196</v>
      </c>
      <c r="D368" s="230" t="s">
        <v>1502</v>
      </c>
      <c r="E368" s="230"/>
      <c r="F368" s="229" t="s">
        <v>1368</v>
      </c>
      <c r="G368" s="229" t="s">
        <v>1403</v>
      </c>
      <c r="H368" s="229" t="s">
        <v>1483</v>
      </c>
      <c r="I368" s="229" t="s">
        <v>1509</v>
      </c>
      <c r="J368">
        <v>366</v>
      </c>
    </row>
    <row r="369" spans="1:10" ht="15" customHeight="1" x14ac:dyDescent="0.25">
      <c r="A369" s="171">
        <v>299</v>
      </c>
      <c r="B369" s="172" t="s">
        <v>543</v>
      </c>
      <c r="C369" s="7" t="s">
        <v>544</v>
      </c>
      <c r="D369" s="230"/>
      <c r="E369" s="230" t="s">
        <v>1461</v>
      </c>
      <c r="F369" s="229" t="s">
        <v>1368</v>
      </c>
      <c r="G369" s="229" t="s">
        <v>1403</v>
      </c>
      <c r="H369" s="229" t="s">
        <v>1483</v>
      </c>
      <c r="I369" s="229" t="s">
        <v>1509</v>
      </c>
      <c r="J369">
        <v>367</v>
      </c>
    </row>
    <row r="370" spans="1:10" ht="15" customHeight="1" x14ac:dyDescent="0.25">
      <c r="A370" s="171">
        <v>339</v>
      </c>
      <c r="B370" s="172" t="s">
        <v>546</v>
      </c>
      <c r="C370" s="7" t="s">
        <v>547</v>
      </c>
      <c r="D370" s="230" t="s">
        <v>1464</v>
      </c>
      <c r="E370" s="230"/>
      <c r="F370" s="229" t="s">
        <v>1368</v>
      </c>
      <c r="G370" s="229" t="s">
        <v>1403</v>
      </c>
      <c r="H370" s="229" t="s">
        <v>1483</v>
      </c>
      <c r="I370" s="229" t="s">
        <v>1509</v>
      </c>
      <c r="J370">
        <v>368</v>
      </c>
    </row>
    <row r="371" spans="1:10" ht="15" customHeight="1" x14ac:dyDescent="0.25">
      <c r="A371" s="171">
        <v>340</v>
      </c>
      <c r="B371" s="172" t="s">
        <v>548</v>
      </c>
      <c r="C371" s="173" t="s">
        <v>1197</v>
      </c>
      <c r="D371" s="230"/>
      <c r="E371" s="230"/>
      <c r="F371" s="229"/>
      <c r="G371" s="229" t="s">
        <v>1483</v>
      </c>
      <c r="H371" s="229" t="s">
        <v>1483</v>
      </c>
      <c r="I371" s="229" t="s">
        <v>1483</v>
      </c>
      <c r="J371">
        <v>369</v>
      </c>
    </row>
    <row r="372" spans="1:10" ht="15" customHeight="1" x14ac:dyDescent="0.25">
      <c r="A372" s="171">
        <v>346</v>
      </c>
      <c r="B372" s="172" t="s">
        <v>557</v>
      </c>
      <c r="C372" s="7" t="s">
        <v>558</v>
      </c>
      <c r="D372" s="230" t="s">
        <v>1465</v>
      </c>
      <c r="E372" s="230"/>
      <c r="F372" s="229" t="s">
        <v>1368</v>
      </c>
      <c r="G372" s="229" t="s">
        <v>1403</v>
      </c>
      <c r="H372" s="229" t="s">
        <v>1483</v>
      </c>
      <c r="I372" s="229" t="s">
        <v>1509</v>
      </c>
      <c r="J372">
        <v>370</v>
      </c>
    </row>
    <row r="373" spans="1:10" ht="15" customHeight="1" x14ac:dyDescent="0.25">
      <c r="A373" s="171">
        <v>298</v>
      </c>
      <c r="B373" s="172" t="s">
        <v>535</v>
      </c>
      <c r="C373" s="7" t="s">
        <v>536</v>
      </c>
      <c r="D373" s="230" t="s">
        <v>1499</v>
      </c>
      <c r="E373" s="230" t="s">
        <v>1461</v>
      </c>
      <c r="F373" s="229" t="s">
        <v>1368</v>
      </c>
      <c r="G373" s="229" t="s">
        <v>1403</v>
      </c>
      <c r="H373" s="229" t="s">
        <v>1483</v>
      </c>
      <c r="I373" s="229" t="s">
        <v>1509</v>
      </c>
      <c r="J373">
        <v>371</v>
      </c>
    </row>
    <row r="374" spans="1:10" ht="15" customHeight="1" x14ac:dyDescent="0.25">
      <c r="A374" s="171">
        <v>638</v>
      </c>
      <c r="B374" s="172" t="s">
        <v>521</v>
      </c>
      <c r="C374" s="7" t="s">
        <v>1097</v>
      </c>
      <c r="D374" s="230"/>
      <c r="E374" s="230"/>
      <c r="F374" s="229" t="s">
        <v>1368</v>
      </c>
      <c r="G374" s="229" t="s">
        <v>1403</v>
      </c>
      <c r="H374" s="229" t="s">
        <v>1402</v>
      </c>
      <c r="I374" s="229" t="s">
        <v>1483</v>
      </c>
      <c r="J374">
        <v>372</v>
      </c>
    </row>
    <row r="375" spans="1:10" ht="15" customHeight="1" x14ac:dyDescent="0.25">
      <c r="A375" s="171">
        <v>347</v>
      </c>
      <c r="B375" s="172" t="s">
        <v>559</v>
      </c>
      <c r="C375" s="173" t="s">
        <v>560</v>
      </c>
      <c r="D375" s="230"/>
      <c r="E375" s="230"/>
      <c r="F375" s="229"/>
      <c r="G375" s="229" t="s">
        <v>1483</v>
      </c>
      <c r="H375" s="229" t="s">
        <v>1483</v>
      </c>
      <c r="I375" s="229" t="s">
        <v>1483</v>
      </c>
      <c r="J375">
        <v>373</v>
      </c>
    </row>
    <row r="376" spans="1:10" ht="15" customHeight="1" x14ac:dyDescent="0.25">
      <c r="A376" s="171">
        <v>348</v>
      </c>
      <c r="B376" s="172" t="s">
        <v>561</v>
      </c>
      <c r="C376" s="7" t="s">
        <v>562</v>
      </c>
      <c r="D376" s="230" t="s">
        <v>1466</v>
      </c>
      <c r="E376" s="230" t="s">
        <v>1408</v>
      </c>
      <c r="F376" s="229"/>
      <c r="G376" s="229" t="s">
        <v>1403</v>
      </c>
      <c r="H376" s="229" t="s">
        <v>1483</v>
      </c>
      <c r="I376" s="229" t="s">
        <v>1509</v>
      </c>
      <c r="J376">
        <v>374</v>
      </c>
    </row>
    <row r="377" spans="1:10" ht="15" customHeight="1" x14ac:dyDescent="0.25">
      <c r="A377" s="182">
        <v>349</v>
      </c>
      <c r="B377" s="180" t="s">
        <v>1292</v>
      </c>
      <c r="C377" s="7" t="s">
        <v>563</v>
      </c>
      <c r="D377" s="230"/>
      <c r="E377" s="230" t="s">
        <v>1467</v>
      </c>
      <c r="F377" s="229"/>
      <c r="G377" s="229" t="s">
        <v>1483</v>
      </c>
      <c r="H377" s="229" t="s">
        <v>1483</v>
      </c>
      <c r="I377" s="229" t="s">
        <v>1483</v>
      </c>
      <c r="J377">
        <v>375</v>
      </c>
    </row>
    <row r="378" spans="1:10" ht="15" customHeight="1" x14ac:dyDescent="0.25">
      <c r="A378" s="182">
        <v>350</v>
      </c>
      <c r="B378" s="180" t="s">
        <v>1293</v>
      </c>
      <c r="C378" s="7" t="s">
        <v>1078</v>
      </c>
      <c r="D378" s="230"/>
      <c r="E378" s="230" t="s">
        <v>1467</v>
      </c>
      <c r="F378" s="229"/>
      <c r="G378" s="229" t="s">
        <v>1483</v>
      </c>
      <c r="H378" s="229" t="s">
        <v>1483</v>
      </c>
      <c r="I378" s="229" t="s">
        <v>1483</v>
      </c>
      <c r="J378">
        <v>376</v>
      </c>
    </row>
    <row r="379" spans="1:10" ht="15" customHeight="1" x14ac:dyDescent="0.25">
      <c r="A379" s="171">
        <v>359</v>
      </c>
      <c r="B379" s="172" t="s">
        <v>564</v>
      </c>
      <c r="C379" s="173" t="s">
        <v>565</v>
      </c>
      <c r="D379" s="230"/>
      <c r="E379" s="230"/>
      <c r="F379" s="229"/>
      <c r="G379" s="229" t="s">
        <v>1483</v>
      </c>
      <c r="H379" s="229" t="s">
        <v>1483</v>
      </c>
      <c r="I379" s="229" t="s">
        <v>1483</v>
      </c>
      <c r="J379">
        <v>377</v>
      </c>
    </row>
    <row r="380" spans="1:10" ht="15" customHeight="1" x14ac:dyDescent="0.25">
      <c r="A380" s="171">
        <v>360</v>
      </c>
      <c r="B380" s="172" t="s">
        <v>566</v>
      </c>
      <c r="C380" s="173" t="s">
        <v>567</v>
      </c>
      <c r="D380" s="230"/>
      <c r="E380" s="230"/>
      <c r="F380" s="229"/>
      <c r="G380" s="229" t="s">
        <v>1483</v>
      </c>
      <c r="H380" s="229" t="s">
        <v>1483</v>
      </c>
      <c r="I380" s="229" t="s">
        <v>1483</v>
      </c>
      <c r="J380">
        <v>378</v>
      </c>
    </row>
    <row r="381" spans="1:10" ht="15" customHeight="1" x14ac:dyDescent="0.25">
      <c r="A381" s="171">
        <v>361</v>
      </c>
      <c r="B381" s="172" t="s">
        <v>568</v>
      </c>
      <c r="C381" s="7" t="s">
        <v>569</v>
      </c>
      <c r="D381" s="230"/>
      <c r="E381" s="230"/>
      <c r="F381" s="229"/>
      <c r="G381" s="229" t="s">
        <v>1483</v>
      </c>
      <c r="H381" s="229" t="s">
        <v>1483</v>
      </c>
      <c r="I381" s="229" t="s">
        <v>1483</v>
      </c>
      <c r="J381">
        <v>379</v>
      </c>
    </row>
    <row r="382" spans="1:10" ht="15" customHeight="1" x14ac:dyDescent="0.25">
      <c r="A382" s="171">
        <v>362</v>
      </c>
      <c r="B382" s="172" t="s">
        <v>570</v>
      </c>
      <c r="C382" s="173" t="s">
        <v>571</v>
      </c>
      <c r="D382" s="230"/>
      <c r="E382" s="230"/>
      <c r="F382" s="229"/>
      <c r="G382" s="229" t="s">
        <v>1483</v>
      </c>
      <c r="H382" s="229" t="s">
        <v>1483</v>
      </c>
      <c r="I382" s="229" t="s">
        <v>1483</v>
      </c>
      <c r="J382">
        <v>380</v>
      </c>
    </row>
    <row r="383" spans="1:10" ht="15" customHeight="1" x14ac:dyDescent="0.25">
      <c r="A383" s="171">
        <v>629</v>
      </c>
      <c r="B383" s="172" t="s">
        <v>1066</v>
      </c>
      <c r="C383" s="7" t="s">
        <v>1113</v>
      </c>
      <c r="D383" s="230"/>
      <c r="E383" s="230"/>
      <c r="F383" s="229" t="s">
        <v>1368</v>
      </c>
      <c r="G383" s="229" t="s">
        <v>1403</v>
      </c>
      <c r="H383" s="229" t="s">
        <v>1483</v>
      </c>
      <c r="I383" s="229" t="s">
        <v>1483</v>
      </c>
      <c r="J383">
        <v>381</v>
      </c>
    </row>
    <row r="384" spans="1:10" ht="15" customHeight="1" x14ac:dyDescent="0.25">
      <c r="A384" s="171">
        <v>203</v>
      </c>
      <c r="B384" s="172" t="s">
        <v>342</v>
      </c>
      <c r="C384" s="9" t="s">
        <v>1198</v>
      </c>
      <c r="D384" s="230"/>
      <c r="E384" s="230"/>
      <c r="F384" s="229"/>
      <c r="G384" s="229" t="s">
        <v>1483</v>
      </c>
      <c r="H384" s="229" t="s">
        <v>1483</v>
      </c>
      <c r="I384" s="229" t="s">
        <v>1483</v>
      </c>
      <c r="J384">
        <v>382</v>
      </c>
    </row>
    <row r="385" spans="1:10" ht="15" customHeight="1" x14ac:dyDescent="0.25">
      <c r="A385" s="171">
        <v>208</v>
      </c>
      <c r="B385" s="172" t="s">
        <v>353</v>
      </c>
      <c r="C385" s="7" t="s">
        <v>354</v>
      </c>
      <c r="D385" s="230"/>
      <c r="E385" s="230"/>
      <c r="F385" s="229" t="s">
        <v>1368</v>
      </c>
      <c r="G385" s="229" t="s">
        <v>1403</v>
      </c>
      <c r="H385" s="229" t="s">
        <v>1483</v>
      </c>
      <c r="I385" s="229" t="s">
        <v>1483</v>
      </c>
      <c r="J385">
        <v>383</v>
      </c>
    </row>
    <row r="386" spans="1:10" ht="15" customHeight="1" x14ac:dyDescent="0.25">
      <c r="A386" s="171">
        <v>386</v>
      </c>
      <c r="B386" s="172" t="s">
        <v>623</v>
      </c>
      <c r="C386" s="173" t="s">
        <v>1240</v>
      </c>
      <c r="D386" s="230"/>
      <c r="E386" s="230"/>
      <c r="F386" s="229"/>
      <c r="G386" s="229" t="s">
        <v>1483</v>
      </c>
      <c r="H386" s="229" t="s">
        <v>1483</v>
      </c>
      <c r="I386" s="229" t="s">
        <v>1483</v>
      </c>
      <c r="J386">
        <v>384</v>
      </c>
    </row>
    <row r="387" spans="1:10" ht="15" customHeight="1" x14ac:dyDescent="0.25">
      <c r="A387" s="171">
        <v>428</v>
      </c>
      <c r="B387" s="172" t="s">
        <v>574</v>
      </c>
      <c r="C387" s="7" t="s">
        <v>575</v>
      </c>
      <c r="D387" s="230"/>
      <c r="E387" s="230" t="s">
        <v>1440</v>
      </c>
      <c r="F387" s="229" t="s">
        <v>1368</v>
      </c>
      <c r="G387" s="229" t="s">
        <v>1403</v>
      </c>
      <c r="H387" s="229" t="s">
        <v>1483</v>
      </c>
      <c r="I387" s="229" t="s">
        <v>1509</v>
      </c>
      <c r="J387">
        <v>385</v>
      </c>
    </row>
    <row r="388" spans="1:10" ht="15" customHeight="1" x14ac:dyDescent="0.25">
      <c r="A388" s="171">
        <v>78</v>
      </c>
      <c r="B388" s="172" t="s">
        <v>137</v>
      </c>
      <c r="C388" s="7" t="s">
        <v>138</v>
      </c>
      <c r="D388" s="230" t="s">
        <v>1420</v>
      </c>
      <c r="E388" s="230"/>
      <c r="F388" s="229"/>
      <c r="G388" s="229" t="s">
        <v>1403</v>
      </c>
      <c r="H388" s="229" t="s">
        <v>1483</v>
      </c>
      <c r="I388" s="229" t="s">
        <v>1483</v>
      </c>
      <c r="J388">
        <v>386</v>
      </c>
    </row>
    <row r="389" spans="1:10" ht="15" customHeight="1" x14ac:dyDescent="0.25">
      <c r="A389" s="171">
        <v>369</v>
      </c>
      <c r="B389" s="172" t="s">
        <v>584</v>
      </c>
      <c r="C389" s="7" t="s">
        <v>585</v>
      </c>
      <c r="D389" s="230"/>
      <c r="E389" s="230"/>
      <c r="F389" s="229" t="s">
        <v>1368</v>
      </c>
      <c r="G389" s="229" t="s">
        <v>1403</v>
      </c>
      <c r="H389" s="229" t="s">
        <v>1483</v>
      </c>
      <c r="I389" s="229" t="s">
        <v>1483</v>
      </c>
      <c r="J389">
        <v>387</v>
      </c>
    </row>
    <row r="390" spans="1:10" ht="15" customHeight="1" x14ac:dyDescent="0.25">
      <c r="A390" s="171">
        <v>364</v>
      </c>
      <c r="B390" s="172" t="s">
        <v>576</v>
      </c>
      <c r="C390" s="7" t="s">
        <v>577</v>
      </c>
      <c r="D390" s="230"/>
      <c r="E390" s="230" t="s">
        <v>1412</v>
      </c>
      <c r="F390" s="229" t="s">
        <v>1368</v>
      </c>
      <c r="G390" s="229" t="s">
        <v>1483</v>
      </c>
      <c r="H390" s="229" t="s">
        <v>1483</v>
      </c>
      <c r="I390" s="229" t="s">
        <v>1483</v>
      </c>
      <c r="J390">
        <v>388</v>
      </c>
    </row>
    <row r="391" spans="1:10" ht="15" customHeight="1" x14ac:dyDescent="0.25">
      <c r="A391" s="171">
        <v>370</v>
      </c>
      <c r="B391" s="172" t="s">
        <v>586</v>
      </c>
      <c r="C391" s="7" t="s">
        <v>587</v>
      </c>
      <c r="D391" s="230"/>
      <c r="E391" s="230"/>
      <c r="F391" s="229" t="s">
        <v>1368</v>
      </c>
      <c r="G391" s="229" t="s">
        <v>1483</v>
      </c>
      <c r="H391" s="229" t="s">
        <v>1483</v>
      </c>
      <c r="I391" s="229" t="s">
        <v>1483</v>
      </c>
      <c r="J391">
        <v>389</v>
      </c>
    </row>
    <row r="392" spans="1:10" ht="15" customHeight="1" x14ac:dyDescent="0.25">
      <c r="A392" s="171">
        <v>640</v>
      </c>
      <c r="B392" s="172" t="s">
        <v>588</v>
      </c>
      <c r="C392" s="7" t="s">
        <v>589</v>
      </c>
      <c r="D392" s="230"/>
      <c r="E392" s="230"/>
      <c r="F392" s="229" t="s">
        <v>1368</v>
      </c>
      <c r="G392" s="229" t="s">
        <v>1483</v>
      </c>
      <c r="H392" s="229" t="s">
        <v>1483</v>
      </c>
      <c r="I392" s="229" t="s">
        <v>1483</v>
      </c>
      <c r="J392">
        <v>390</v>
      </c>
    </row>
    <row r="393" spans="1:10" ht="15" customHeight="1" x14ac:dyDescent="0.25">
      <c r="A393" s="171">
        <v>371</v>
      </c>
      <c r="B393" s="172" t="s">
        <v>590</v>
      </c>
      <c r="C393" s="7" t="s">
        <v>591</v>
      </c>
      <c r="D393" s="230"/>
      <c r="E393" s="230"/>
      <c r="F393" s="229" t="s">
        <v>1368</v>
      </c>
      <c r="G393" s="229" t="s">
        <v>1483</v>
      </c>
      <c r="H393" s="229" t="s">
        <v>1483</v>
      </c>
      <c r="I393" s="229" t="s">
        <v>1483</v>
      </c>
      <c r="J393">
        <v>391</v>
      </c>
    </row>
    <row r="394" spans="1:10" ht="15" customHeight="1" x14ac:dyDescent="0.25">
      <c r="A394" s="171">
        <v>641</v>
      </c>
      <c r="B394" s="172" t="s">
        <v>592</v>
      </c>
      <c r="C394" s="7" t="s">
        <v>593</v>
      </c>
      <c r="D394" s="230"/>
      <c r="E394" s="230"/>
      <c r="F394" s="229" t="s">
        <v>1368</v>
      </c>
      <c r="G394" s="229" t="s">
        <v>1483</v>
      </c>
      <c r="H394" s="229" t="s">
        <v>1483</v>
      </c>
      <c r="I394" s="229" t="s">
        <v>1483</v>
      </c>
      <c r="J394">
        <v>392</v>
      </c>
    </row>
    <row r="395" spans="1:10" ht="15" customHeight="1" x14ac:dyDescent="0.25">
      <c r="A395" s="171">
        <v>365</v>
      </c>
      <c r="B395" s="180" t="s">
        <v>1294</v>
      </c>
      <c r="C395" s="7" t="s">
        <v>1079</v>
      </c>
      <c r="D395" s="230"/>
      <c r="E395" s="230"/>
      <c r="F395" s="229" t="s">
        <v>1368</v>
      </c>
      <c r="G395" s="229" t="s">
        <v>1483</v>
      </c>
      <c r="H395" s="229" t="s">
        <v>1483</v>
      </c>
      <c r="I395" s="229" t="s">
        <v>1509</v>
      </c>
      <c r="J395">
        <v>393</v>
      </c>
    </row>
    <row r="396" spans="1:10" ht="15" customHeight="1" x14ac:dyDescent="0.25">
      <c r="A396" s="171">
        <v>368</v>
      </c>
      <c r="B396" s="180" t="s">
        <v>1295</v>
      </c>
      <c r="C396" s="7" t="s">
        <v>1080</v>
      </c>
      <c r="D396" s="230"/>
      <c r="E396" s="230"/>
      <c r="F396" s="229" t="s">
        <v>1368</v>
      </c>
      <c r="G396" s="229" t="s">
        <v>1483</v>
      </c>
      <c r="H396" s="229" t="s">
        <v>1483</v>
      </c>
      <c r="I396" s="229" t="s">
        <v>1509</v>
      </c>
      <c r="J396">
        <v>394</v>
      </c>
    </row>
    <row r="397" spans="1:10" ht="15" customHeight="1" x14ac:dyDescent="0.25">
      <c r="A397" s="171">
        <v>372</v>
      </c>
      <c r="B397" s="172" t="s">
        <v>594</v>
      </c>
      <c r="C397" s="7" t="s">
        <v>595</v>
      </c>
      <c r="D397" s="230"/>
      <c r="E397" s="230"/>
      <c r="F397" s="229" t="s">
        <v>1368</v>
      </c>
      <c r="G397" s="229" t="s">
        <v>1483</v>
      </c>
      <c r="H397" s="229" t="s">
        <v>1483</v>
      </c>
      <c r="I397" s="229" t="s">
        <v>1483</v>
      </c>
      <c r="J397">
        <v>395</v>
      </c>
    </row>
    <row r="398" spans="1:10" ht="15" customHeight="1" x14ac:dyDescent="0.25">
      <c r="A398" s="171">
        <v>644</v>
      </c>
      <c r="B398" s="172" t="s">
        <v>600</v>
      </c>
      <c r="C398" s="7" t="s">
        <v>601</v>
      </c>
      <c r="D398" s="230"/>
      <c r="E398" s="230"/>
      <c r="F398" s="229" t="s">
        <v>1368</v>
      </c>
      <c r="G398" s="229" t="s">
        <v>1483</v>
      </c>
      <c r="H398" s="229" t="s">
        <v>1483</v>
      </c>
      <c r="I398" s="229" t="s">
        <v>1483</v>
      </c>
      <c r="J398">
        <v>396</v>
      </c>
    </row>
    <row r="399" spans="1:10" ht="15" customHeight="1" x14ac:dyDescent="0.25">
      <c r="A399" s="171">
        <v>366</v>
      </c>
      <c r="B399" s="172" t="s">
        <v>578</v>
      </c>
      <c r="C399" s="7" t="s">
        <v>579</v>
      </c>
      <c r="D399" s="230"/>
      <c r="E399" s="230"/>
      <c r="F399" s="229" t="s">
        <v>1368</v>
      </c>
      <c r="G399" s="229" t="s">
        <v>1483</v>
      </c>
      <c r="H399" s="229" t="s">
        <v>1483</v>
      </c>
      <c r="I399" s="229" t="s">
        <v>1483</v>
      </c>
      <c r="J399">
        <v>397</v>
      </c>
    </row>
    <row r="400" spans="1:10" ht="15" customHeight="1" x14ac:dyDescent="0.25">
      <c r="A400" s="171">
        <v>367</v>
      </c>
      <c r="B400" s="172" t="s">
        <v>580</v>
      </c>
      <c r="C400" s="7" t="s">
        <v>581</v>
      </c>
      <c r="D400" s="230"/>
      <c r="E400" s="230"/>
      <c r="F400" s="229" t="s">
        <v>1368</v>
      </c>
      <c r="G400" s="229" t="s">
        <v>1483</v>
      </c>
      <c r="H400" s="229" t="s">
        <v>1483</v>
      </c>
      <c r="I400" s="229" t="s">
        <v>1483</v>
      </c>
      <c r="J400">
        <v>398</v>
      </c>
    </row>
    <row r="401" spans="1:10" ht="15" customHeight="1" x14ac:dyDescent="0.25">
      <c r="A401" s="171">
        <v>642</v>
      </c>
      <c r="B401" s="172" t="s">
        <v>596</v>
      </c>
      <c r="C401" s="7" t="s">
        <v>597</v>
      </c>
      <c r="D401" s="230"/>
      <c r="E401" s="230"/>
      <c r="F401" s="229" t="s">
        <v>1368</v>
      </c>
      <c r="G401" s="229" t="s">
        <v>1483</v>
      </c>
      <c r="H401" s="229" t="s">
        <v>1483</v>
      </c>
      <c r="I401" s="229" t="s">
        <v>1483</v>
      </c>
      <c r="J401">
        <v>399</v>
      </c>
    </row>
    <row r="402" spans="1:10" ht="15" customHeight="1" x14ac:dyDescent="0.25">
      <c r="A402" s="171">
        <v>643</v>
      </c>
      <c r="B402" s="172" t="s">
        <v>598</v>
      </c>
      <c r="C402" s="7" t="s">
        <v>599</v>
      </c>
      <c r="D402" s="230"/>
      <c r="E402" s="230"/>
      <c r="F402" s="229" t="s">
        <v>1368</v>
      </c>
      <c r="G402" s="229" t="s">
        <v>1483</v>
      </c>
      <c r="H402" s="229" t="s">
        <v>1483</v>
      </c>
      <c r="I402" s="229" t="s">
        <v>1483</v>
      </c>
      <c r="J402">
        <v>400</v>
      </c>
    </row>
    <row r="403" spans="1:10" ht="15" customHeight="1" x14ac:dyDescent="0.25">
      <c r="A403" s="171">
        <v>639</v>
      </c>
      <c r="B403" s="172" t="s">
        <v>582</v>
      </c>
      <c r="C403" s="7" t="s">
        <v>583</v>
      </c>
      <c r="D403" s="230"/>
      <c r="E403" s="230"/>
      <c r="F403" s="229" t="s">
        <v>1368</v>
      </c>
      <c r="G403" s="229" t="s">
        <v>1483</v>
      </c>
      <c r="H403" s="229" t="s">
        <v>1483</v>
      </c>
      <c r="I403" s="229" t="s">
        <v>1483</v>
      </c>
      <c r="J403">
        <v>401</v>
      </c>
    </row>
    <row r="404" spans="1:10" ht="15" customHeight="1" x14ac:dyDescent="0.25">
      <c r="A404" s="171">
        <v>373</v>
      </c>
      <c r="B404" s="172" t="s">
        <v>602</v>
      </c>
      <c r="C404" s="7" t="s">
        <v>603</v>
      </c>
      <c r="D404" s="230"/>
      <c r="E404" s="230"/>
      <c r="F404" s="229" t="s">
        <v>1368</v>
      </c>
      <c r="G404" s="229" t="s">
        <v>1483</v>
      </c>
      <c r="H404" s="229" t="s">
        <v>1483</v>
      </c>
      <c r="I404" s="229" t="s">
        <v>1483</v>
      </c>
      <c r="J404">
        <v>402</v>
      </c>
    </row>
    <row r="405" spans="1:10" ht="15" customHeight="1" x14ac:dyDescent="0.25">
      <c r="A405" s="171">
        <v>376</v>
      </c>
      <c r="B405" s="172" t="s">
        <v>604</v>
      </c>
      <c r="C405" s="173" t="s">
        <v>605</v>
      </c>
      <c r="D405" s="230"/>
      <c r="E405" s="230"/>
      <c r="F405" s="229"/>
      <c r="G405" s="229" t="s">
        <v>1483</v>
      </c>
      <c r="H405" s="229" t="s">
        <v>1483</v>
      </c>
      <c r="I405" s="229" t="s">
        <v>1483</v>
      </c>
      <c r="J405">
        <v>403</v>
      </c>
    </row>
    <row r="406" spans="1:10" ht="15" customHeight="1" x14ac:dyDescent="0.25">
      <c r="A406" s="171">
        <v>377</v>
      </c>
      <c r="B406" s="172" t="s">
        <v>606</v>
      </c>
      <c r="C406" s="7" t="s">
        <v>607</v>
      </c>
      <c r="D406" s="230"/>
      <c r="E406" s="230"/>
      <c r="F406" s="229"/>
      <c r="G406" s="229" t="s">
        <v>1483</v>
      </c>
      <c r="H406" s="229" t="s">
        <v>1483</v>
      </c>
      <c r="I406" s="229" t="s">
        <v>1509</v>
      </c>
      <c r="J406">
        <v>404</v>
      </c>
    </row>
    <row r="407" spans="1:10" ht="15" customHeight="1" x14ac:dyDescent="0.25">
      <c r="A407" s="171">
        <v>378</v>
      </c>
      <c r="B407" s="172" t="s">
        <v>608</v>
      </c>
      <c r="C407" s="7" t="s">
        <v>609</v>
      </c>
      <c r="D407" s="230"/>
      <c r="E407" s="230"/>
      <c r="F407" s="229"/>
      <c r="G407" s="229" t="s">
        <v>1483</v>
      </c>
      <c r="H407" s="229" t="s">
        <v>1483</v>
      </c>
      <c r="I407" s="229" t="s">
        <v>1483</v>
      </c>
      <c r="J407">
        <v>405</v>
      </c>
    </row>
    <row r="408" spans="1:10" ht="15" customHeight="1" x14ac:dyDescent="0.25">
      <c r="A408" s="171">
        <v>379</v>
      </c>
      <c r="B408" s="172" t="s">
        <v>610</v>
      </c>
      <c r="C408" s="173" t="s">
        <v>611</v>
      </c>
      <c r="D408" s="230"/>
      <c r="E408" s="230"/>
      <c r="F408" s="229"/>
      <c r="G408" s="229" t="s">
        <v>1483</v>
      </c>
      <c r="H408" s="229" t="s">
        <v>1483</v>
      </c>
      <c r="I408" s="229" t="s">
        <v>1483</v>
      </c>
      <c r="J408">
        <v>406</v>
      </c>
    </row>
    <row r="409" spans="1:10" ht="15" customHeight="1" x14ac:dyDescent="0.25">
      <c r="A409" s="171">
        <v>381</v>
      </c>
      <c r="B409" s="172" t="s">
        <v>613</v>
      </c>
      <c r="C409" s="7" t="s">
        <v>614</v>
      </c>
      <c r="D409" s="230"/>
      <c r="E409" s="230"/>
      <c r="F409" s="229" t="s">
        <v>1368</v>
      </c>
      <c r="G409" s="229" t="s">
        <v>1403</v>
      </c>
      <c r="H409" s="229" t="s">
        <v>1483</v>
      </c>
      <c r="I409" s="229" t="s">
        <v>1509</v>
      </c>
      <c r="J409">
        <v>407</v>
      </c>
    </row>
    <row r="410" spans="1:10" ht="15" customHeight="1" x14ac:dyDescent="0.25">
      <c r="A410" s="171">
        <v>383</v>
      </c>
      <c r="B410" s="172" t="s">
        <v>617</v>
      </c>
      <c r="C410" s="173" t="s">
        <v>618</v>
      </c>
      <c r="D410" s="230"/>
      <c r="E410" s="230" t="s">
        <v>1408</v>
      </c>
      <c r="F410" s="229"/>
      <c r="G410" s="229" t="s">
        <v>1403</v>
      </c>
      <c r="H410" s="229" t="s">
        <v>1483</v>
      </c>
      <c r="I410" s="229" t="s">
        <v>1483</v>
      </c>
      <c r="J410">
        <v>408</v>
      </c>
    </row>
    <row r="411" spans="1:10" ht="15" customHeight="1" x14ac:dyDescent="0.25">
      <c r="A411" s="171">
        <v>384</v>
      </c>
      <c r="B411" s="172" t="s">
        <v>619</v>
      </c>
      <c r="C411" s="173" t="s">
        <v>620</v>
      </c>
      <c r="D411" s="230"/>
      <c r="E411" s="230"/>
      <c r="F411" s="229"/>
      <c r="G411" s="229" t="s">
        <v>1483</v>
      </c>
      <c r="H411" s="229" t="s">
        <v>1483</v>
      </c>
      <c r="I411" s="229" t="s">
        <v>1483</v>
      </c>
      <c r="J411">
        <v>409</v>
      </c>
    </row>
    <row r="412" spans="1:10" ht="15" customHeight="1" x14ac:dyDescent="0.25">
      <c r="A412" s="171">
        <v>387</v>
      </c>
      <c r="B412" s="172" t="s">
        <v>624</v>
      </c>
      <c r="C412" s="7" t="s">
        <v>625</v>
      </c>
      <c r="D412" s="230"/>
      <c r="E412" s="230"/>
      <c r="F412" s="229"/>
      <c r="G412" s="229" t="s">
        <v>1483</v>
      </c>
      <c r="H412" s="229" t="s">
        <v>1483</v>
      </c>
      <c r="I412" s="229" t="s">
        <v>1483</v>
      </c>
      <c r="J412">
        <v>410</v>
      </c>
    </row>
    <row r="413" spans="1:10" ht="15" customHeight="1" x14ac:dyDescent="0.25">
      <c r="A413" s="171">
        <v>342</v>
      </c>
      <c r="B413" s="172" t="s">
        <v>551</v>
      </c>
      <c r="C413" s="173" t="s">
        <v>552</v>
      </c>
      <c r="D413" s="230"/>
      <c r="E413" s="230"/>
      <c r="F413" s="229"/>
      <c r="G413" s="229" t="s">
        <v>1483</v>
      </c>
      <c r="H413" s="229" t="s">
        <v>1483</v>
      </c>
      <c r="I413" s="229" t="s">
        <v>1483</v>
      </c>
      <c r="J413">
        <v>411</v>
      </c>
    </row>
    <row r="414" spans="1:10" ht="15" customHeight="1" x14ac:dyDescent="0.25">
      <c r="A414" s="171">
        <v>178</v>
      </c>
      <c r="B414" s="172" t="s">
        <v>632</v>
      </c>
      <c r="C414" s="7" t="s">
        <v>633</v>
      </c>
      <c r="D414" s="230"/>
      <c r="E414" s="230"/>
      <c r="F414" s="229"/>
      <c r="G414" s="229" t="s">
        <v>1483</v>
      </c>
      <c r="H414" s="229" t="s">
        <v>1483</v>
      </c>
      <c r="I414" s="229" t="s">
        <v>1483</v>
      </c>
      <c r="J414">
        <v>412</v>
      </c>
    </row>
    <row r="415" spans="1:10" ht="15" customHeight="1" x14ac:dyDescent="0.25">
      <c r="A415" s="171">
        <v>179</v>
      </c>
      <c r="B415" s="172" t="s">
        <v>634</v>
      </c>
      <c r="C415" s="7" t="s">
        <v>635</v>
      </c>
      <c r="D415" s="230"/>
      <c r="E415" s="230"/>
      <c r="F415" s="229"/>
      <c r="G415" s="229" t="s">
        <v>1483</v>
      </c>
      <c r="H415" s="229" t="s">
        <v>1483</v>
      </c>
      <c r="I415" s="229" t="s">
        <v>1509</v>
      </c>
      <c r="J415">
        <v>413</v>
      </c>
    </row>
    <row r="416" spans="1:10" ht="15" customHeight="1" x14ac:dyDescent="0.25">
      <c r="A416" s="171">
        <v>180</v>
      </c>
      <c r="B416" s="172" t="s">
        <v>636</v>
      </c>
      <c r="C416" s="7" t="s">
        <v>637</v>
      </c>
      <c r="D416" s="230"/>
      <c r="E416" s="230"/>
      <c r="F416" s="229" t="s">
        <v>1368</v>
      </c>
      <c r="G416" s="229" t="s">
        <v>1403</v>
      </c>
      <c r="H416" s="229" t="s">
        <v>1483</v>
      </c>
      <c r="I416" s="229" t="s">
        <v>1509</v>
      </c>
      <c r="J416">
        <v>414</v>
      </c>
    </row>
    <row r="417" spans="1:10" ht="15" customHeight="1" x14ac:dyDescent="0.25">
      <c r="A417" s="171">
        <v>177</v>
      </c>
      <c r="B417" s="172" t="s">
        <v>630</v>
      </c>
      <c r="C417" s="7" t="s">
        <v>631</v>
      </c>
      <c r="D417" s="230"/>
      <c r="E417" s="230"/>
      <c r="F417" s="229"/>
      <c r="G417" s="229" t="s">
        <v>1483</v>
      </c>
      <c r="H417" s="229" t="s">
        <v>1483</v>
      </c>
      <c r="I417" s="229" t="s">
        <v>1509</v>
      </c>
      <c r="J417">
        <v>415</v>
      </c>
    </row>
    <row r="418" spans="1:10" ht="15" customHeight="1" x14ac:dyDescent="0.25">
      <c r="A418" s="171">
        <v>390</v>
      </c>
      <c r="B418" s="172" t="s">
        <v>638</v>
      </c>
      <c r="C418" s="7" t="s">
        <v>639</v>
      </c>
      <c r="D418" s="230"/>
      <c r="E418" s="230" t="s">
        <v>1408</v>
      </c>
      <c r="F418" s="229"/>
      <c r="G418" s="229" t="s">
        <v>1403</v>
      </c>
      <c r="H418" s="229" t="s">
        <v>1483</v>
      </c>
      <c r="I418" s="229" t="s">
        <v>1509</v>
      </c>
      <c r="J418">
        <v>416</v>
      </c>
    </row>
    <row r="419" spans="1:10" ht="15" customHeight="1" x14ac:dyDescent="0.25">
      <c r="A419" s="171">
        <v>181</v>
      </c>
      <c r="B419" s="172" t="s">
        <v>642</v>
      </c>
      <c r="C419" s="7" t="s">
        <v>1199</v>
      </c>
      <c r="D419" s="230" t="s">
        <v>1494</v>
      </c>
      <c r="E419" s="230"/>
      <c r="F419" s="229"/>
      <c r="G419" s="229" t="s">
        <v>1483</v>
      </c>
      <c r="H419" s="229" t="s">
        <v>1483</v>
      </c>
      <c r="I419" s="229" t="s">
        <v>1509</v>
      </c>
      <c r="J419">
        <v>417</v>
      </c>
    </row>
    <row r="420" spans="1:10" ht="15" customHeight="1" x14ac:dyDescent="0.25">
      <c r="A420" s="171">
        <v>182</v>
      </c>
      <c r="B420" s="172" t="s">
        <v>643</v>
      </c>
      <c r="C420" s="7" t="s">
        <v>644</v>
      </c>
      <c r="D420" s="230"/>
      <c r="E420" s="230"/>
      <c r="F420" s="229"/>
      <c r="G420" s="229" t="s">
        <v>1483</v>
      </c>
      <c r="H420" s="229" t="s">
        <v>1483</v>
      </c>
      <c r="I420" s="229" t="s">
        <v>1509</v>
      </c>
      <c r="J420">
        <v>418</v>
      </c>
    </row>
    <row r="421" spans="1:10" ht="15" customHeight="1" x14ac:dyDescent="0.25">
      <c r="A421" s="171">
        <v>395</v>
      </c>
      <c r="B421" s="172" t="s">
        <v>651</v>
      </c>
      <c r="C421" s="7" t="s">
        <v>652</v>
      </c>
      <c r="D421" s="230"/>
      <c r="E421" s="230"/>
      <c r="F421" s="229" t="s">
        <v>1368</v>
      </c>
      <c r="G421" s="229" t="s">
        <v>1403</v>
      </c>
      <c r="H421" s="229" t="s">
        <v>1483</v>
      </c>
      <c r="I421" s="229" t="s">
        <v>1509</v>
      </c>
      <c r="J421">
        <v>419</v>
      </c>
    </row>
    <row r="422" spans="1:10" ht="15" customHeight="1" x14ac:dyDescent="0.25">
      <c r="A422" s="171">
        <v>392</v>
      </c>
      <c r="B422" s="172" t="s">
        <v>645</v>
      </c>
      <c r="C422" s="173" t="s">
        <v>646</v>
      </c>
      <c r="D422" s="230"/>
      <c r="E422" s="230"/>
      <c r="F422" s="229"/>
      <c r="G422" s="229" t="s">
        <v>1483</v>
      </c>
      <c r="H422" s="229" t="s">
        <v>1483</v>
      </c>
      <c r="I422" s="229" t="s">
        <v>1483</v>
      </c>
      <c r="J422">
        <v>420</v>
      </c>
    </row>
    <row r="423" spans="1:10" ht="15" customHeight="1" x14ac:dyDescent="0.25">
      <c r="A423" s="171">
        <v>394</v>
      </c>
      <c r="B423" s="172" t="s">
        <v>649</v>
      </c>
      <c r="C423" s="7" t="s">
        <v>650</v>
      </c>
      <c r="D423" s="230"/>
      <c r="E423" s="230"/>
      <c r="F423" s="229" t="s">
        <v>1368</v>
      </c>
      <c r="G423" s="229" t="s">
        <v>1403</v>
      </c>
      <c r="H423" s="229" t="s">
        <v>1483</v>
      </c>
      <c r="I423" s="229" t="s">
        <v>1483</v>
      </c>
      <c r="J423">
        <v>421</v>
      </c>
    </row>
    <row r="424" spans="1:10" ht="15" customHeight="1" x14ac:dyDescent="0.25">
      <c r="A424" s="171">
        <v>393</v>
      </c>
      <c r="B424" s="172" t="s">
        <v>647</v>
      </c>
      <c r="C424" s="173" t="s">
        <v>648</v>
      </c>
      <c r="D424" s="230"/>
      <c r="E424" s="230"/>
      <c r="F424" s="229"/>
      <c r="G424" s="229" t="s">
        <v>1483</v>
      </c>
      <c r="H424" s="229" t="s">
        <v>1483</v>
      </c>
      <c r="I424" s="229" t="s">
        <v>1483</v>
      </c>
      <c r="J424">
        <v>422</v>
      </c>
    </row>
    <row r="425" spans="1:10" ht="15" customHeight="1" x14ac:dyDescent="0.25">
      <c r="A425" s="171">
        <v>396</v>
      </c>
      <c r="B425" s="172" t="s">
        <v>653</v>
      </c>
      <c r="C425" s="173" t="s">
        <v>654</v>
      </c>
      <c r="D425" s="230"/>
      <c r="E425" s="230"/>
      <c r="F425" s="229"/>
      <c r="G425" s="229" t="s">
        <v>1483</v>
      </c>
      <c r="H425" s="229" t="s">
        <v>1483</v>
      </c>
      <c r="I425" s="229" t="s">
        <v>1483</v>
      </c>
      <c r="J425">
        <v>423</v>
      </c>
    </row>
    <row r="426" spans="1:10" ht="15" customHeight="1" x14ac:dyDescent="0.25">
      <c r="A426" s="171">
        <v>397</v>
      </c>
      <c r="B426" s="172" t="s">
        <v>655</v>
      </c>
      <c r="C426" s="7" t="s">
        <v>656</v>
      </c>
      <c r="D426" s="230"/>
      <c r="E426" s="230"/>
      <c r="F426" s="229"/>
      <c r="G426" s="229" t="s">
        <v>1483</v>
      </c>
      <c r="H426" s="229" t="s">
        <v>1483</v>
      </c>
      <c r="I426" s="229" t="s">
        <v>1509</v>
      </c>
      <c r="J426">
        <v>424</v>
      </c>
    </row>
    <row r="427" spans="1:10" ht="15" customHeight="1" x14ac:dyDescent="0.25">
      <c r="A427" s="171">
        <v>398</v>
      </c>
      <c r="B427" s="172" t="s">
        <v>657</v>
      </c>
      <c r="C427" s="7" t="s">
        <v>658</v>
      </c>
      <c r="D427" s="230"/>
      <c r="E427" s="230"/>
      <c r="F427" s="229"/>
      <c r="G427" s="229" t="s">
        <v>1483</v>
      </c>
      <c r="H427" s="229" t="s">
        <v>1483</v>
      </c>
      <c r="I427" s="229" t="s">
        <v>1509</v>
      </c>
      <c r="J427">
        <v>425</v>
      </c>
    </row>
    <row r="428" spans="1:10" ht="15" customHeight="1" x14ac:dyDescent="0.25">
      <c r="A428" s="171">
        <v>31</v>
      </c>
      <c r="B428" s="172" t="s">
        <v>66</v>
      </c>
      <c r="C428" s="7" t="s">
        <v>67</v>
      </c>
      <c r="D428" s="230"/>
      <c r="E428" s="230"/>
      <c r="F428" s="229" t="s">
        <v>1368</v>
      </c>
      <c r="G428" s="229" t="s">
        <v>1403</v>
      </c>
      <c r="H428" s="229" t="s">
        <v>1483</v>
      </c>
      <c r="I428" s="229" t="s">
        <v>1483</v>
      </c>
      <c r="J428">
        <v>426</v>
      </c>
    </row>
    <row r="429" spans="1:10" ht="15" customHeight="1" x14ac:dyDescent="0.25">
      <c r="A429" s="171">
        <v>32</v>
      </c>
      <c r="B429" s="172" t="s">
        <v>68</v>
      </c>
      <c r="C429" s="173" t="s">
        <v>69</v>
      </c>
      <c r="D429" s="230"/>
      <c r="E429" s="230"/>
      <c r="F429" s="229"/>
      <c r="G429" s="229" t="s">
        <v>1483</v>
      </c>
      <c r="H429" s="229" t="s">
        <v>1483</v>
      </c>
      <c r="I429" s="229" t="s">
        <v>1483</v>
      </c>
      <c r="J429">
        <v>427</v>
      </c>
    </row>
    <row r="430" spans="1:10" ht="15" customHeight="1" x14ac:dyDescent="0.25">
      <c r="A430" s="171">
        <v>154</v>
      </c>
      <c r="B430" s="172" t="s">
        <v>238</v>
      </c>
      <c r="C430" s="7" t="s">
        <v>1093</v>
      </c>
      <c r="D430" s="230" t="s">
        <v>1438</v>
      </c>
      <c r="E430" s="230"/>
      <c r="F430" s="229" t="s">
        <v>1368</v>
      </c>
      <c r="G430" s="229" t="s">
        <v>1403</v>
      </c>
      <c r="H430" s="229" t="s">
        <v>1483</v>
      </c>
      <c r="I430" s="229" t="s">
        <v>1483</v>
      </c>
      <c r="J430">
        <v>428</v>
      </c>
    </row>
    <row r="431" spans="1:10" ht="15" customHeight="1" x14ac:dyDescent="0.25">
      <c r="A431" s="171">
        <v>548</v>
      </c>
      <c r="B431" s="172" t="s">
        <v>804</v>
      </c>
      <c r="C431" s="7" t="s">
        <v>805</v>
      </c>
      <c r="D431" s="230"/>
      <c r="E431" s="230" t="s">
        <v>1477</v>
      </c>
      <c r="F431" s="229" t="s">
        <v>1368</v>
      </c>
      <c r="G431" s="229" t="s">
        <v>1403</v>
      </c>
      <c r="H431" s="229" t="s">
        <v>1402</v>
      </c>
      <c r="I431" s="229" t="s">
        <v>1509</v>
      </c>
      <c r="J431">
        <v>429</v>
      </c>
    </row>
    <row r="432" spans="1:10" ht="15" customHeight="1" x14ac:dyDescent="0.25">
      <c r="A432" s="171">
        <v>533</v>
      </c>
      <c r="B432" s="172" t="s">
        <v>785</v>
      </c>
      <c r="C432" s="7" t="s">
        <v>786</v>
      </c>
      <c r="D432" s="230"/>
      <c r="E432" s="230" t="s">
        <v>1476</v>
      </c>
      <c r="F432" s="229" t="s">
        <v>1368</v>
      </c>
      <c r="G432" s="229" t="s">
        <v>1403</v>
      </c>
      <c r="H432" s="229" t="s">
        <v>1402</v>
      </c>
      <c r="I432" s="229" t="s">
        <v>1509</v>
      </c>
      <c r="J432">
        <v>430</v>
      </c>
    </row>
    <row r="433" spans="1:10" ht="15" customHeight="1" x14ac:dyDescent="0.25">
      <c r="A433" s="171">
        <v>589</v>
      </c>
      <c r="B433" s="172" t="s">
        <v>661</v>
      </c>
      <c r="C433" s="7" t="s">
        <v>662</v>
      </c>
      <c r="D433" s="230"/>
      <c r="E433" s="230"/>
      <c r="F433" s="229"/>
      <c r="G433" s="229" t="s">
        <v>1483</v>
      </c>
      <c r="H433" s="229" t="s">
        <v>1483</v>
      </c>
      <c r="I433" s="229" t="s">
        <v>1509</v>
      </c>
      <c r="J433">
        <v>431</v>
      </c>
    </row>
    <row r="434" spans="1:10" ht="15" customHeight="1" x14ac:dyDescent="0.25">
      <c r="A434" s="171">
        <v>501</v>
      </c>
      <c r="B434" s="172" t="s">
        <v>694</v>
      </c>
      <c r="C434" s="173" t="s">
        <v>695</v>
      </c>
      <c r="D434" s="230"/>
      <c r="E434" s="230" t="s">
        <v>1408</v>
      </c>
      <c r="F434" s="229"/>
      <c r="G434" s="229" t="s">
        <v>1403</v>
      </c>
      <c r="H434" s="229" t="s">
        <v>1483</v>
      </c>
      <c r="I434" s="229" t="s">
        <v>1483</v>
      </c>
      <c r="J434">
        <v>432</v>
      </c>
    </row>
    <row r="435" spans="1:10" ht="15" customHeight="1" x14ac:dyDescent="0.25">
      <c r="A435" s="171">
        <v>16</v>
      </c>
      <c r="B435" s="172" t="s">
        <v>39</v>
      </c>
      <c r="C435" s="173" t="s">
        <v>40</v>
      </c>
      <c r="D435" s="230" t="s">
        <v>1407</v>
      </c>
      <c r="E435" s="230" t="s">
        <v>1408</v>
      </c>
      <c r="F435" s="229"/>
      <c r="G435" s="229" t="s">
        <v>1403</v>
      </c>
      <c r="H435" s="229" t="s">
        <v>1483</v>
      </c>
      <c r="I435" s="229" t="s">
        <v>1483</v>
      </c>
      <c r="J435">
        <v>433</v>
      </c>
    </row>
    <row r="436" spans="1:10" ht="15" customHeight="1" x14ac:dyDescent="0.25">
      <c r="A436" s="171">
        <v>604</v>
      </c>
      <c r="B436" s="172" t="s">
        <v>995</v>
      </c>
      <c r="C436" s="7" t="s">
        <v>996</v>
      </c>
      <c r="D436" s="230"/>
      <c r="E436" s="230"/>
      <c r="F436" s="229" t="s">
        <v>1368</v>
      </c>
      <c r="G436" s="229" t="s">
        <v>1403</v>
      </c>
      <c r="H436" s="229" t="s">
        <v>1483</v>
      </c>
      <c r="I436" s="229" t="s">
        <v>1483</v>
      </c>
      <c r="J436">
        <v>434</v>
      </c>
    </row>
    <row r="437" spans="1:10" ht="15" customHeight="1" x14ac:dyDescent="0.25">
      <c r="A437" s="171">
        <v>605</v>
      </c>
      <c r="B437" s="172" t="s">
        <v>997</v>
      </c>
      <c r="C437" s="173" t="s">
        <v>998</v>
      </c>
      <c r="D437" s="230"/>
      <c r="E437" s="230"/>
      <c r="F437" s="229"/>
      <c r="G437" s="229" t="s">
        <v>1483</v>
      </c>
      <c r="H437" s="229" t="s">
        <v>1483</v>
      </c>
      <c r="I437" s="229" t="s">
        <v>1483</v>
      </c>
      <c r="J437">
        <v>435</v>
      </c>
    </row>
    <row r="438" spans="1:10" ht="15" customHeight="1" x14ac:dyDescent="0.25">
      <c r="A438" s="171">
        <v>630</v>
      </c>
      <c r="B438" s="172" t="s">
        <v>1067</v>
      </c>
      <c r="C438" s="7" t="s">
        <v>1114</v>
      </c>
      <c r="D438" s="230"/>
      <c r="E438" s="230"/>
      <c r="F438" s="229" t="s">
        <v>1368</v>
      </c>
      <c r="G438" s="229" t="s">
        <v>1403</v>
      </c>
      <c r="H438" s="229" t="s">
        <v>1483</v>
      </c>
      <c r="I438" s="229" t="s">
        <v>1483</v>
      </c>
      <c r="J438">
        <v>436</v>
      </c>
    </row>
    <row r="439" spans="1:10" ht="15" customHeight="1" x14ac:dyDescent="0.25">
      <c r="A439" s="171">
        <v>446</v>
      </c>
      <c r="B439" s="172" t="s">
        <v>663</v>
      </c>
      <c r="C439" s="7" t="s">
        <v>664</v>
      </c>
      <c r="D439" s="230"/>
      <c r="E439" s="230"/>
      <c r="F439" s="229" t="s">
        <v>1368</v>
      </c>
      <c r="G439" s="229" t="s">
        <v>1403</v>
      </c>
      <c r="H439" s="229" t="s">
        <v>1483</v>
      </c>
      <c r="I439" s="229" t="s">
        <v>1509</v>
      </c>
      <c r="J439">
        <v>437</v>
      </c>
    </row>
    <row r="440" spans="1:10" ht="15" customHeight="1" x14ac:dyDescent="0.25">
      <c r="A440" s="171">
        <v>450</v>
      </c>
      <c r="B440" s="172" t="s">
        <v>718</v>
      </c>
      <c r="C440" s="9" t="s">
        <v>1200</v>
      </c>
      <c r="D440" s="230"/>
      <c r="E440" s="230" t="s">
        <v>1470</v>
      </c>
      <c r="F440" s="229"/>
      <c r="G440" s="229" t="s">
        <v>1483</v>
      </c>
      <c r="H440" s="229" t="s">
        <v>1483</v>
      </c>
      <c r="I440" s="229" t="s">
        <v>1483</v>
      </c>
      <c r="J440">
        <v>438</v>
      </c>
    </row>
    <row r="441" spans="1:10" ht="15" customHeight="1" x14ac:dyDescent="0.25">
      <c r="A441" s="171">
        <v>451</v>
      </c>
      <c r="B441" s="172" t="s">
        <v>1241</v>
      </c>
      <c r="C441" s="9" t="s">
        <v>1201</v>
      </c>
      <c r="D441" s="230"/>
      <c r="E441" s="230" t="s">
        <v>1470</v>
      </c>
      <c r="F441" s="229"/>
      <c r="G441" s="229" t="s">
        <v>1483</v>
      </c>
      <c r="H441" s="229" t="s">
        <v>1483</v>
      </c>
      <c r="I441" s="229" t="s">
        <v>1483</v>
      </c>
      <c r="J441">
        <v>439</v>
      </c>
    </row>
    <row r="442" spans="1:10" ht="15" customHeight="1" x14ac:dyDescent="0.25">
      <c r="A442" s="171">
        <v>452</v>
      </c>
      <c r="B442" s="172" t="s">
        <v>719</v>
      </c>
      <c r="C442" s="9" t="s">
        <v>720</v>
      </c>
      <c r="D442" s="230"/>
      <c r="E442" s="230" t="s">
        <v>1470</v>
      </c>
      <c r="F442" s="229"/>
      <c r="G442" s="229" t="s">
        <v>1483</v>
      </c>
      <c r="H442" s="229" t="s">
        <v>1483</v>
      </c>
      <c r="I442" s="229" t="s">
        <v>1483</v>
      </c>
      <c r="J442">
        <v>440</v>
      </c>
    </row>
    <row r="443" spans="1:10" ht="15" customHeight="1" x14ac:dyDescent="0.25">
      <c r="A443" s="171">
        <v>453</v>
      </c>
      <c r="B443" s="172" t="s">
        <v>1242</v>
      </c>
      <c r="C443" s="9" t="s">
        <v>1202</v>
      </c>
      <c r="D443" s="230"/>
      <c r="E443" s="230" t="s">
        <v>1470</v>
      </c>
      <c r="F443" s="229"/>
      <c r="G443" s="229" t="s">
        <v>1483</v>
      </c>
      <c r="H443" s="229" t="s">
        <v>1483</v>
      </c>
      <c r="I443" s="229" t="s">
        <v>1483</v>
      </c>
      <c r="J443">
        <v>441</v>
      </c>
    </row>
    <row r="444" spans="1:10" ht="15" customHeight="1" x14ac:dyDescent="0.25">
      <c r="A444" s="171">
        <v>454</v>
      </c>
      <c r="B444" s="172" t="s">
        <v>1243</v>
      </c>
      <c r="C444" s="9" t="s">
        <v>1244</v>
      </c>
      <c r="D444" s="230"/>
      <c r="E444" s="230" t="s">
        <v>1470</v>
      </c>
      <c r="F444" s="229"/>
      <c r="G444" s="229" t="s">
        <v>1483</v>
      </c>
      <c r="H444" s="229" t="s">
        <v>1483</v>
      </c>
      <c r="I444" s="229" t="s">
        <v>1483</v>
      </c>
      <c r="J444">
        <v>442</v>
      </c>
    </row>
    <row r="445" spans="1:10" ht="15" customHeight="1" x14ac:dyDescent="0.25">
      <c r="A445" s="171">
        <v>455</v>
      </c>
      <c r="B445" s="172" t="s">
        <v>721</v>
      </c>
      <c r="C445" s="9" t="s">
        <v>1203</v>
      </c>
      <c r="D445" s="230"/>
      <c r="E445" s="230" t="s">
        <v>1471</v>
      </c>
      <c r="F445" s="229"/>
      <c r="G445" s="229" t="s">
        <v>1403</v>
      </c>
      <c r="H445" s="229" t="s">
        <v>1483</v>
      </c>
      <c r="I445" s="229" t="s">
        <v>1483</v>
      </c>
      <c r="J445">
        <v>443</v>
      </c>
    </row>
    <row r="446" spans="1:10" ht="15" customHeight="1" x14ac:dyDescent="0.25">
      <c r="A446" s="171">
        <v>448</v>
      </c>
      <c r="B446" s="172" t="s">
        <v>716</v>
      </c>
      <c r="C446" s="9" t="s">
        <v>1204</v>
      </c>
      <c r="D446" s="230"/>
      <c r="E446" s="230" t="s">
        <v>1470</v>
      </c>
      <c r="F446" s="229"/>
      <c r="G446" s="229" t="s">
        <v>1483</v>
      </c>
      <c r="H446" s="229" t="s">
        <v>1483</v>
      </c>
      <c r="I446" s="229" t="s">
        <v>1483</v>
      </c>
      <c r="J446">
        <v>444</v>
      </c>
    </row>
    <row r="447" spans="1:10" ht="15" customHeight="1" x14ac:dyDescent="0.25">
      <c r="A447" s="171">
        <v>449</v>
      </c>
      <c r="B447" s="172" t="s">
        <v>717</v>
      </c>
      <c r="C447" s="9" t="s">
        <v>1205</v>
      </c>
      <c r="D447" s="230"/>
      <c r="E447" s="230" t="s">
        <v>1470</v>
      </c>
      <c r="F447" s="229"/>
      <c r="G447" s="229" t="s">
        <v>1483</v>
      </c>
      <c r="H447" s="229" t="s">
        <v>1483</v>
      </c>
      <c r="I447" s="229" t="s">
        <v>1483</v>
      </c>
      <c r="J447">
        <v>445</v>
      </c>
    </row>
    <row r="448" spans="1:10" ht="15" customHeight="1" x14ac:dyDescent="0.25">
      <c r="A448" s="171">
        <v>466</v>
      </c>
      <c r="B448" s="172" t="s">
        <v>739</v>
      </c>
      <c r="C448" s="12" t="s">
        <v>740</v>
      </c>
      <c r="D448" s="230"/>
      <c r="E448" s="230" t="s">
        <v>1472</v>
      </c>
      <c r="F448" s="229" t="s">
        <v>1368</v>
      </c>
      <c r="G448" s="229" t="s">
        <v>1403</v>
      </c>
      <c r="H448" s="229" t="s">
        <v>1402</v>
      </c>
      <c r="I448" s="229" t="s">
        <v>1509</v>
      </c>
      <c r="J448">
        <v>446</v>
      </c>
    </row>
    <row r="449" spans="1:10" ht="15" customHeight="1" x14ac:dyDescent="0.25">
      <c r="A449" s="171">
        <v>467</v>
      </c>
      <c r="B449" s="172" t="s">
        <v>741</v>
      </c>
      <c r="C449" s="12" t="s">
        <v>742</v>
      </c>
      <c r="D449" s="230"/>
      <c r="E449" s="230" t="s">
        <v>1472</v>
      </c>
      <c r="F449" s="229" t="s">
        <v>1368</v>
      </c>
      <c r="G449" s="229" t="s">
        <v>1403</v>
      </c>
      <c r="H449" s="229" t="s">
        <v>1402</v>
      </c>
      <c r="I449" s="229" t="s">
        <v>1509</v>
      </c>
      <c r="J449">
        <v>447</v>
      </c>
    </row>
    <row r="450" spans="1:10" ht="15" customHeight="1" x14ac:dyDescent="0.25">
      <c r="A450" s="171">
        <v>468</v>
      </c>
      <c r="B450" s="172" t="s">
        <v>743</v>
      </c>
      <c r="C450" s="12" t="s">
        <v>744</v>
      </c>
      <c r="D450" s="230"/>
      <c r="E450" s="230" t="s">
        <v>1472</v>
      </c>
      <c r="F450" s="229" t="s">
        <v>1368</v>
      </c>
      <c r="G450" s="229" t="s">
        <v>1403</v>
      </c>
      <c r="H450" s="229" t="s">
        <v>1402</v>
      </c>
      <c r="I450" s="229" t="s">
        <v>1509</v>
      </c>
      <c r="J450">
        <v>448</v>
      </c>
    </row>
    <row r="451" spans="1:10" ht="15" customHeight="1" x14ac:dyDescent="0.25">
      <c r="A451" s="171">
        <v>469</v>
      </c>
      <c r="B451" s="172" t="s">
        <v>745</v>
      </c>
      <c r="C451" s="12" t="s">
        <v>746</v>
      </c>
      <c r="D451" s="230"/>
      <c r="E451" s="230" t="s">
        <v>1472</v>
      </c>
      <c r="F451" s="229" t="s">
        <v>1368</v>
      </c>
      <c r="G451" s="229" t="s">
        <v>1483</v>
      </c>
      <c r="H451" s="229" t="s">
        <v>1402</v>
      </c>
      <c r="I451" s="229" t="s">
        <v>1509</v>
      </c>
      <c r="J451">
        <v>449</v>
      </c>
    </row>
    <row r="452" spans="1:10" ht="15" customHeight="1" x14ac:dyDescent="0.25">
      <c r="A452" s="171">
        <v>470</v>
      </c>
      <c r="B452" s="172" t="s">
        <v>747</v>
      </c>
      <c r="C452" s="12" t="s">
        <v>748</v>
      </c>
      <c r="D452" s="230"/>
      <c r="E452" s="230" t="s">
        <v>1472</v>
      </c>
      <c r="F452" s="229" t="s">
        <v>1368</v>
      </c>
      <c r="G452" s="229" t="s">
        <v>1483</v>
      </c>
      <c r="H452" s="229" t="s">
        <v>1402</v>
      </c>
      <c r="I452" s="229" t="s">
        <v>1509</v>
      </c>
      <c r="J452">
        <v>450</v>
      </c>
    </row>
    <row r="453" spans="1:10" ht="15" customHeight="1" x14ac:dyDescent="0.25">
      <c r="A453" s="171">
        <v>474</v>
      </c>
      <c r="B453" s="172" t="s">
        <v>753</v>
      </c>
      <c r="C453" s="12" t="s">
        <v>754</v>
      </c>
      <c r="D453" s="230"/>
      <c r="E453" s="230" t="s">
        <v>1472</v>
      </c>
      <c r="F453" s="229" t="s">
        <v>1368</v>
      </c>
      <c r="G453" s="229" t="s">
        <v>1403</v>
      </c>
      <c r="H453" s="229" t="s">
        <v>1402</v>
      </c>
      <c r="I453" s="229" t="s">
        <v>1509</v>
      </c>
      <c r="J453">
        <v>451</v>
      </c>
    </row>
    <row r="454" spans="1:10" ht="15" customHeight="1" x14ac:dyDescent="0.25">
      <c r="A454" s="171">
        <v>475</v>
      </c>
      <c r="B454" s="172" t="s">
        <v>755</v>
      </c>
      <c r="C454" s="12" t="s">
        <v>756</v>
      </c>
      <c r="D454" s="230"/>
      <c r="E454" s="230" t="s">
        <v>1472</v>
      </c>
      <c r="F454" s="229" t="s">
        <v>1368</v>
      </c>
      <c r="G454" s="229" t="s">
        <v>1483</v>
      </c>
      <c r="H454" s="229" t="s">
        <v>1402</v>
      </c>
      <c r="I454" s="229" t="s">
        <v>1509</v>
      </c>
      <c r="J454">
        <v>452</v>
      </c>
    </row>
    <row r="455" spans="1:10" ht="15" customHeight="1" x14ac:dyDescent="0.25">
      <c r="A455" s="171">
        <v>476</v>
      </c>
      <c r="B455" s="172" t="s">
        <v>757</v>
      </c>
      <c r="C455" s="12" t="s">
        <v>758</v>
      </c>
      <c r="D455" s="230"/>
      <c r="E455" s="230" t="s">
        <v>1472</v>
      </c>
      <c r="F455" s="229" t="s">
        <v>1368</v>
      </c>
      <c r="G455" s="229" t="s">
        <v>1403</v>
      </c>
      <c r="H455" s="229" t="s">
        <v>1402</v>
      </c>
      <c r="I455" s="229" t="s">
        <v>1509</v>
      </c>
      <c r="J455">
        <v>453</v>
      </c>
    </row>
    <row r="456" spans="1:10" ht="15" customHeight="1" x14ac:dyDescent="0.25">
      <c r="A456" s="171">
        <v>477</v>
      </c>
      <c r="B456" s="172" t="s">
        <v>759</v>
      </c>
      <c r="C456" s="12" t="s">
        <v>760</v>
      </c>
      <c r="D456" s="230"/>
      <c r="E456" s="230" t="s">
        <v>1472</v>
      </c>
      <c r="F456" s="229" t="s">
        <v>1368</v>
      </c>
      <c r="G456" s="229" t="s">
        <v>1483</v>
      </c>
      <c r="H456" s="229" t="s">
        <v>1402</v>
      </c>
      <c r="I456" s="229" t="s">
        <v>1509</v>
      </c>
      <c r="J456">
        <v>454</v>
      </c>
    </row>
    <row r="457" spans="1:10" ht="15" customHeight="1" x14ac:dyDescent="0.25">
      <c r="A457" s="171">
        <v>458</v>
      </c>
      <c r="B457" s="172" t="s">
        <v>726</v>
      </c>
      <c r="C457" s="9" t="s">
        <v>727</v>
      </c>
      <c r="D457" s="230"/>
      <c r="E457" s="230" t="s">
        <v>1472</v>
      </c>
      <c r="F457" s="229" t="s">
        <v>1368</v>
      </c>
      <c r="G457" s="229" t="s">
        <v>1483</v>
      </c>
      <c r="H457" s="229" t="s">
        <v>1402</v>
      </c>
      <c r="I457" s="229" t="s">
        <v>1483</v>
      </c>
      <c r="J457">
        <v>455</v>
      </c>
    </row>
    <row r="458" spans="1:10" ht="15" customHeight="1" x14ac:dyDescent="0.25">
      <c r="A458" s="171">
        <v>481</v>
      </c>
      <c r="B458" s="172" t="s">
        <v>766</v>
      </c>
      <c r="C458" s="12" t="s">
        <v>767</v>
      </c>
      <c r="D458" s="230"/>
      <c r="E458" s="230" t="s">
        <v>1472</v>
      </c>
      <c r="F458" s="229" t="s">
        <v>1368</v>
      </c>
      <c r="G458" s="229" t="s">
        <v>1483</v>
      </c>
      <c r="H458" s="229" t="s">
        <v>1402</v>
      </c>
      <c r="I458" s="229" t="s">
        <v>1509</v>
      </c>
      <c r="J458">
        <v>456</v>
      </c>
    </row>
    <row r="459" spans="1:10" ht="15" customHeight="1" x14ac:dyDescent="0.25">
      <c r="A459" s="171">
        <v>463</v>
      </c>
      <c r="B459" s="172" t="s">
        <v>734</v>
      </c>
      <c r="C459" s="12" t="s">
        <v>735</v>
      </c>
      <c r="D459" s="230"/>
      <c r="E459" s="230" t="s">
        <v>1472</v>
      </c>
      <c r="F459" s="229" t="s">
        <v>1368</v>
      </c>
      <c r="G459" s="229" t="s">
        <v>1403</v>
      </c>
      <c r="H459" s="229" t="s">
        <v>1402</v>
      </c>
      <c r="I459" s="229" t="s">
        <v>1509</v>
      </c>
      <c r="J459">
        <v>457</v>
      </c>
    </row>
    <row r="460" spans="1:10" ht="15" customHeight="1" x14ac:dyDescent="0.25">
      <c r="A460" s="171">
        <v>464</v>
      </c>
      <c r="B460" s="172" t="s">
        <v>736</v>
      </c>
      <c r="C460" s="12" t="s">
        <v>737</v>
      </c>
      <c r="D460" s="230"/>
      <c r="E460" s="230" t="s">
        <v>1472</v>
      </c>
      <c r="F460" s="229" t="s">
        <v>1368</v>
      </c>
      <c r="G460" s="229" t="s">
        <v>1483</v>
      </c>
      <c r="H460" s="229" t="s">
        <v>1402</v>
      </c>
      <c r="I460" s="229" t="s">
        <v>1509</v>
      </c>
      <c r="J460">
        <v>458</v>
      </c>
    </row>
    <row r="461" spans="1:10" ht="15" customHeight="1" x14ac:dyDescent="0.25">
      <c r="A461" s="171">
        <v>465</v>
      </c>
      <c r="B461" s="172" t="s">
        <v>738</v>
      </c>
      <c r="C461" s="9" t="s">
        <v>1104</v>
      </c>
      <c r="D461" s="230"/>
      <c r="E461" s="230" t="s">
        <v>1472</v>
      </c>
      <c r="F461" s="229" t="s">
        <v>1368</v>
      </c>
      <c r="G461" s="229" t="s">
        <v>1483</v>
      </c>
      <c r="H461" s="229" t="s">
        <v>1402</v>
      </c>
      <c r="I461" s="229" t="s">
        <v>1483</v>
      </c>
      <c r="J461">
        <v>459</v>
      </c>
    </row>
    <row r="462" spans="1:10" ht="15" customHeight="1" x14ac:dyDescent="0.25">
      <c r="A462" s="171">
        <v>471</v>
      </c>
      <c r="B462" s="172" t="s">
        <v>749</v>
      </c>
      <c r="C462" s="9" t="s">
        <v>750</v>
      </c>
      <c r="D462" s="230"/>
      <c r="E462" s="230" t="s">
        <v>1472</v>
      </c>
      <c r="F462" s="229" t="s">
        <v>1368</v>
      </c>
      <c r="G462" s="229" t="s">
        <v>1483</v>
      </c>
      <c r="H462" s="229" t="s">
        <v>1402</v>
      </c>
      <c r="I462" s="229" t="s">
        <v>1483</v>
      </c>
      <c r="J462">
        <v>460</v>
      </c>
    </row>
    <row r="463" spans="1:10" ht="15" customHeight="1" x14ac:dyDescent="0.25">
      <c r="A463" s="171">
        <v>472</v>
      </c>
      <c r="B463" s="172" t="s">
        <v>751</v>
      </c>
      <c r="C463" s="9" t="s">
        <v>1105</v>
      </c>
      <c r="D463" s="230"/>
      <c r="E463" s="230" t="s">
        <v>1472</v>
      </c>
      <c r="F463" s="229" t="s">
        <v>1368</v>
      </c>
      <c r="G463" s="229" t="s">
        <v>1483</v>
      </c>
      <c r="H463" s="229" t="s">
        <v>1402</v>
      </c>
      <c r="I463" s="229" t="s">
        <v>1483</v>
      </c>
      <c r="J463">
        <v>461</v>
      </c>
    </row>
    <row r="464" spans="1:10" ht="15" customHeight="1" x14ac:dyDescent="0.25">
      <c r="A464" s="171">
        <v>473</v>
      </c>
      <c r="B464" s="172" t="s">
        <v>752</v>
      </c>
      <c r="C464" s="9" t="s">
        <v>1106</v>
      </c>
      <c r="D464" s="230"/>
      <c r="E464" s="230" t="s">
        <v>1472</v>
      </c>
      <c r="F464" s="229" t="s">
        <v>1368</v>
      </c>
      <c r="G464" s="229" t="s">
        <v>1483</v>
      </c>
      <c r="H464" s="229" t="s">
        <v>1402</v>
      </c>
      <c r="I464" s="229" t="s">
        <v>1483</v>
      </c>
      <c r="J464">
        <v>462</v>
      </c>
    </row>
    <row r="465" spans="1:10" ht="15" customHeight="1" x14ac:dyDescent="0.25">
      <c r="A465" s="171">
        <v>478</v>
      </c>
      <c r="B465" s="172" t="s">
        <v>761</v>
      </c>
      <c r="C465" s="9" t="s">
        <v>762</v>
      </c>
      <c r="D465" s="230"/>
      <c r="E465" s="230" t="s">
        <v>1472</v>
      </c>
      <c r="F465" s="229" t="s">
        <v>1368</v>
      </c>
      <c r="G465" s="229" t="s">
        <v>1483</v>
      </c>
      <c r="H465" s="229" t="s">
        <v>1402</v>
      </c>
      <c r="I465" s="229" t="s">
        <v>1483</v>
      </c>
      <c r="J465">
        <v>463</v>
      </c>
    </row>
    <row r="466" spans="1:10" ht="15" customHeight="1" x14ac:dyDescent="0.25">
      <c r="A466" s="171">
        <v>479</v>
      </c>
      <c r="B466" s="172" t="s">
        <v>763</v>
      </c>
      <c r="C466" s="9" t="s">
        <v>1107</v>
      </c>
      <c r="D466" s="230"/>
      <c r="E466" s="230" t="s">
        <v>1472</v>
      </c>
      <c r="F466" s="229" t="s">
        <v>1368</v>
      </c>
      <c r="G466" s="229" t="s">
        <v>1483</v>
      </c>
      <c r="H466" s="229" t="s">
        <v>1402</v>
      </c>
      <c r="I466" s="229" t="s">
        <v>1483</v>
      </c>
      <c r="J466">
        <v>464</v>
      </c>
    </row>
    <row r="467" spans="1:10" ht="15" customHeight="1" x14ac:dyDescent="0.25">
      <c r="A467" s="171">
        <v>480</v>
      </c>
      <c r="B467" s="172" t="s">
        <v>764</v>
      </c>
      <c r="C467" s="9" t="s">
        <v>765</v>
      </c>
      <c r="D467" s="230"/>
      <c r="E467" s="230" t="s">
        <v>1472</v>
      </c>
      <c r="F467" s="229" t="s">
        <v>1368</v>
      </c>
      <c r="G467" s="229" t="s">
        <v>1483</v>
      </c>
      <c r="H467" s="229" t="s">
        <v>1402</v>
      </c>
      <c r="I467" s="229" t="s">
        <v>1483</v>
      </c>
      <c r="J467">
        <v>465</v>
      </c>
    </row>
    <row r="468" spans="1:10" ht="15" customHeight="1" x14ac:dyDescent="0.25">
      <c r="A468" s="171">
        <v>482</v>
      </c>
      <c r="B468" s="172" t="s">
        <v>768</v>
      </c>
      <c r="C468" s="9" t="s">
        <v>769</v>
      </c>
      <c r="D468" s="230"/>
      <c r="E468" s="230" t="s">
        <v>1472</v>
      </c>
      <c r="F468" s="229" t="s">
        <v>1368</v>
      </c>
      <c r="G468" s="229" t="s">
        <v>1483</v>
      </c>
      <c r="H468" s="229" t="s">
        <v>1402</v>
      </c>
      <c r="I468" s="229" t="s">
        <v>1483</v>
      </c>
      <c r="J468">
        <v>466</v>
      </c>
    </row>
    <row r="469" spans="1:10" ht="15" customHeight="1" x14ac:dyDescent="0.25">
      <c r="A469" s="171">
        <v>483</v>
      </c>
      <c r="B469" s="172" t="s">
        <v>770</v>
      </c>
      <c r="C469" s="9" t="s">
        <v>771</v>
      </c>
      <c r="D469" s="230"/>
      <c r="E469" s="230" t="s">
        <v>1472</v>
      </c>
      <c r="F469" s="229" t="s">
        <v>1368</v>
      </c>
      <c r="G469" s="229" t="s">
        <v>1483</v>
      </c>
      <c r="H469" s="229" t="s">
        <v>1402</v>
      </c>
      <c r="I469" s="229" t="s">
        <v>1483</v>
      </c>
      <c r="J469">
        <v>467</v>
      </c>
    </row>
    <row r="470" spans="1:10" ht="15" customHeight="1" x14ac:dyDescent="0.25">
      <c r="A470" s="171">
        <v>484</v>
      </c>
      <c r="B470" s="172" t="s">
        <v>772</v>
      </c>
      <c r="C470" s="9" t="s">
        <v>1245</v>
      </c>
      <c r="D470" s="230" t="s">
        <v>1473</v>
      </c>
      <c r="E470" s="230" t="s">
        <v>1472</v>
      </c>
      <c r="F470" s="229" t="s">
        <v>1368</v>
      </c>
      <c r="G470" s="229" t="s">
        <v>1403</v>
      </c>
      <c r="H470" s="229" t="s">
        <v>1402</v>
      </c>
      <c r="I470" s="229" t="s">
        <v>1483</v>
      </c>
      <c r="J470">
        <v>468</v>
      </c>
    </row>
    <row r="471" spans="1:10" ht="15" customHeight="1" x14ac:dyDescent="0.25">
      <c r="A471" s="171">
        <v>459</v>
      </c>
      <c r="B471" s="172" t="s">
        <v>728</v>
      </c>
      <c r="C471" s="9" t="s">
        <v>1102</v>
      </c>
      <c r="D471" s="230"/>
      <c r="E471" s="230" t="s">
        <v>1472</v>
      </c>
      <c r="F471" s="229" t="s">
        <v>1368</v>
      </c>
      <c r="G471" s="229" t="s">
        <v>1403</v>
      </c>
      <c r="H471" s="229" t="s">
        <v>1402</v>
      </c>
      <c r="I471" s="229" t="s">
        <v>1483</v>
      </c>
      <c r="J471">
        <v>469</v>
      </c>
    </row>
    <row r="472" spans="1:10" ht="15" customHeight="1" x14ac:dyDescent="0.25">
      <c r="A472" s="171">
        <v>460</v>
      </c>
      <c r="B472" s="172" t="s">
        <v>729</v>
      </c>
      <c r="C472" s="9" t="s">
        <v>730</v>
      </c>
      <c r="D472" s="230"/>
      <c r="E472" s="230" t="s">
        <v>1472</v>
      </c>
      <c r="F472" s="229" t="s">
        <v>1368</v>
      </c>
      <c r="G472" s="229" t="s">
        <v>1483</v>
      </c>
      <c r="H472" s="229" t="s">
        <v>1402</v>
      </c>
      <c r="I472" s="229" t="s">
        <v>1483</v>
      </c>
      <c r="J472">
        <v>470</v>
      </c>
    </row>
    <row r="473" spans="1:10" ht="15" customHeight="1" x14ac:dyDescent="0.25">
      <c r="A473" s="171">
        <v>461</v>
      </c>
      <c r="B473" s="172" t="s">
        <v>731</v>
      </c>
      <c r="C473" s="9" t="s">
        <v>1103</v>
      </c>
      <c r="D473" s="230"/>
      <c r="E473" s="230" t="s">
        <v>1472</v>
      </c>
      <c r="F473" s="229" t="s">
        <v>1368</v>
      </c>
      <c r="G473" s="229" t="s">
        <v>1483</v>
      </c>
      <c r="H473" s="229" t="s">
        <v>1402</v>
      </c>
      <c r="I473" s="229" t="s">
        <v>1483</v>
      </c>
      <c r="J473">
        <v>471</v>
      </c>
    </row>
    <row r="474" spans="1:10" ht="15" customHeight="1" x14ac:dyDescent="0.25">
      <c r="A474" s="171">
        <v>462</v>
      </c>
      <c r="B474" s="172" t="s">
        <v>732</v>
      </c>
      <c r="C474" s="9" t="s">
        <v>733</v>
      </c>
      <c r="D474" s="230"/>
      <c r="E474" s="230" t="s">
        <v>1472</v>
      </c>
      <c r="F474" s="229" t="s">
        <v>1368</v>
      </c>
      <c r="G474" s="229" t="s">
        <v>1483</v>
      </c>
      <c r="H474" s="229" t="s">
        <v>1402</v>
      </c>
      <c r="I474" s="229" t="s">
        <v>1483</v>
      </c>
      <c r="J474">
        <v>472</v>
      </c>
    </row>
    <row r="475" spans="1:10" ht="15" customHeight="1" x14ac:dyDescent="0.25">
      <c r="A475" s="171">
        <v>457</v>
      </c>
      <c r="B475" s="172" t="s">
        <v>724</v>
      </c>
      <c r="C475" s="9" t="s">
        <v>725</v>
      </c>
      <c r="D475" s="230"/>
      <c r="E475" s="230" t="s">
        <v>1472</v>
      </c>
      <c r="F475" s="229" t="s">
        <v>1368</v>
      </c>
      <c r="G475" s="229" t="s">
        <v>1483</v>
      </c>
      <c r="H475" s="229" t="s">
        <v>1402</v>
      </c>
      <c r="I475" s="229" t="s">
        <v>1483</v>
      </c>
      <c r="J475">
        <v>473</v>
      </c>
    </row>
    <row r="476" spans="1:10" ht="15" customHeight="1" x14ac:dyDescent="0.25">
      <c r="A476" s="171">
        <v>106</v>
      </c>
      <c r="B476" s="172" t="s">
        <v>192</v>
      </c>
      <c r="C476" s="7" t="s">
        <v>193</v>
      </c>
      <c r="D476" s="230"/>
      <c r="E476" s="230"/>
      <c r="F476" s="229"/>
      <c r="G476" s="229" t="s">
        <v>1483</v>
      </c>
      <c r="H476" s="229" t="s">
        <v>1483</v>
      </c>
      <c r="I476" s="229" t="s">
        <v>1483</v>
      </c>
      <c r="J476">
        <v>474</v>
      </c>
    </row>
    <row r="477" spans="1:10" ht="15" customHeight="1" x14ac:dyDescent="0.25">
      <c r="A477" s="171">
        <v>133</v>
      </c>
      <c r="B477" s="172" t="s">
        <v>219</v>
      </c>
      <c r="C477" s="7" t="s">
        <v>220</v>
      </c>
      <c r="D477" s="230"/>
      <c r="E477" s="230"/>
      <c r="F477" s="229"/>
      <c r="G477" s="229" t="s">
        <v>1483</v>
      </c>
      <c r="H477" s="229" t="s">
        <v>1483</v>
      </c>
      <c r="I477" s="229" t="s">
        <v>1509</v>
      </c>
      <c r="J477">
        <v>475</v>
      </c>
    </row>
    <row r="478" spans="1:10" ht="15" customHeight="1" x14ac:dyDescent="0.25">
      <c r="A478" s="171">
        <v>151</v>
      </c>
      <c r="B478" s="172" t="s">
        <v>233</v>
      </c>
      <c r="C478" s="7" t="s">
        <v>234</v>
      </c>
      <c r="D478" s="230"/>
      <c r="E478" s="230"/>
      <c r="F478" s="229"/>
      <c r="G478" s="229" t="s">
        <v>1483</v>
      </c>
      <c r="H478" s="229" t="s">
        <v>1483</v>
      </c>
      <c r="I478" s="229" t="s">
        <v>1509</v>
      </c>
      <c r="J478">
        <v>476</v>
      </c>
    </row>
    <row r="479" spans="1:10" ht="15" customHeight="1" x14ac:dyDescent="0.25">
      <c r="A479" s="171">
        <v>155</v>
      </c>
      <c r="B479" s="172" t="s">
        <v>239</v>
      </c>
      <c r="C479" s="7" t="s">
        <v>1094</v>
      </c>
      <c r="D479" s="230"/>
      <c r="E479" s="230"/>
      <c r="F479" s="229" t="s">
        <v>1368</v>
      </c>
      <c r="G479" s="229" t="s">
        <v>1403</v>
      </c>
      <c r="H479" s="229" t="s">
        <v>1483</v>
      </c>
      <c r="I479" s="229" t="s">
        <v>1483</v>
      </c>
      <c r="J479">
        <v>477</v>
      </c>
    </row>
    <row r="480" spans="1:10" ht="15" customHeight="1" x14ac:dyDescent="0.25">
      <c r="A480" s="171">
        <v>112</v>
      </c>
      <c r="B480" s="172" t="s">
        <v>302</v>
      </c>
      <c r="C480" s="7" t="s">
        <v>1206</v>
      </c>
      <c r="D480" s="230"/>
      <c r="E480" s="230"/>
      <c r="F480" s="229" t="s">
        <v>1368</v>
      </c>
      <c r="G480" s="229" t="s">
        <v>1403</v>
      </c>
      <c r="H480" s="229" t="s">
        <v>1483</v>
      </c>
      <c r="I480" s="229" t="s">
        <v>1509</v>
      </c>
      <c r="J480">
        <v>478</v>
      </c>
    </row>
    <row r="481" spans="1:10" ht="15" customHeight="1" x14ac:dyDescent="0.25">
      <c r="A481" s="171">
        <v>485</v>
      </c>
      <c r="B481" s="172" t="s">
        <v>667</v>
      </c>
      <c r="C481" s="173" t="s">
        <v>668</v>
      </c>
      <c r="D481" s="230"/>
      <c r="E481" s="230"/>
      <c r="F481" s="229"/>
      <c r="G481" s="229" t="s">
        <v>1483</v>
      </c>
      <c r="H481" s="229" t="s">
        <v>1483</v>
      </c>
      <c r="I481" s="229" t="s">
        <v>1483</v>
      </c>
      <c r="J481">
        <v>479</v>
      </c>
    </row>
    <row r="482" spans="1:10" ht="15" customHeight="1" x14ac:dyDescent="0.25">
      <c r="A482" s="171">
        <v>486</v>
      </c>
      <c r="B482" s="172" t="s">
        <v>669</v>
      </c>
      <c r="C482" s="7" t="s">
        <v>1207</v>
      </c>
      <c r="D482" s="230"/>
      <c r="E482" s="230"/>
      <c r="F482" s="229" t="s">
        <v>1368</v>
      </c>
      <c r="G482" s="229" t="s">
        <v>1403</v>
      </c>
      <c r="H482" s="229" t="s">
        <v>1483</v>
      </c>
      <c r="I482" s="229" t="s">
        <v>1483</v>
      </c>
      <c r="J482">
        <v>480</v>
      </c>
    </row>
    <row r="483" spans="1:10" ht="15" customHeight="1" x14ac:dyDescent="0.25">
      <c r="A483" s="171">
        <v>124</v>
      </c>
      <c r="B483" s="172" t="s">
        <v>665</v>
      </c>
      <c r="C483" s="7" t="s">
        <v>666</v>
      </c>
      <c r="D483" s="230" t="s">
        <v>1435</v>
      </c>
      <c r="E483" s="230"/>
      <c r="F483" s="229" t="s">
        <v>1368</v>
      </c>
      <c r="G483" s="229" t="s">
        <v>1403</v>
      </c>
      <c r="H483" s="229" t="s">
        <v>1483</v>
      </c>
      <c r="I483" s="229" t="s">
        <v>1509</v>
      </c>
      <c r="J483">
        <v>481</v>
      </c>
    </row>
    <row r="484" spans="1:10" ht="15" customHeight="1" x14ac:dyDescent="0.25">
      <c r="A484" s="171">
        <v>487</v>
      </c>
      <c r="B484" s="172" t="s">
        <v>670</v>
      </c>
      <c r="C484" s="7" t="s">
        <v>671</v>
      </c>
      <c r="D484" s="230"/>
      <c r="E484" s="230"/>
      <c r="F484" s="229"/>
      <c r="G484" s="229" t="s">
        <v>1483</v>
      </c>
      <c r="H484" s="229" t="s">
        <v>1483</v>
      </c>
      <c r="I484" s="229" t="s">
        <v>1483</v>
      </c>
      <c r="J484">
        <v>482</v>
      </c>
    </row>
    <row r="485" spans="1:10" ht="15" customHeight="1" x14ac:dyDescent="0.25">
      <c r="A485" s="171">
        <v>489</v>
      </c>
      <c r="B485" s="180" t="s">
        <v>1296</v>
      </c>
      <c r="C485" s="7" t="s">
        <v>1081</v>
      </c>
      <c r="D485" s="230"/>
      <c r="E485" s="230" t="s">
        <v>1475</v>
      </c>
      <c r="F485" s="229"/>
      <c r="G485" s="229" t="s">
        <v>1483</v>
      </c>
      <c r="H485" s="229" t="s">
        <v>1483</v>
      </c>
      <c r="I485" s="229" t="s">
        <v>1483</v>
      </c>
      <c r="J485">
        <v>483</v>
      </c>
    </row>
    <row r="486" spans="1:10" ht="15" customHeight="1" x14ac:dyDescent="0.25">
      <c r="A486" s="171">
        <v>491</v>
      </c>
      <c r="B486" s="172" t="s">
        <v>674</v>
      </c>
      <c r="C486" s="7" t="s">
        <v>675</v>
      </c>
      <c r="D486" s="230"/>
      <c r="E486" s="230" t="s">
        <v>1475</v>
      </c>
      <c r="F486" s="229"/>
      <c r="G486" s="229" t="s">
        <v>1483</v>
      </c>
      <c r="H486" s="229" t="s">
        <v>1483</v>
      </c>
      <c r="I486" s="229" t="s">
        <v>1483</v>
      </c>
      <c r="J486">
        <v>484</v>
      </c>
    </row>
    <row r="487" spans="1:10" ht="15" customHeight="1" x14ac:dyDescent="0.25">
      <c r="A487" s="171">
        <v>490</v>
      </c>
      <c r="B487" s="172" t="s">
        <v>672</v>
      </c>
      <c r="C487" s="7" t="s">
        <v>673</v>
      </c>
      <c r="D487" s="230"/>
      <c r="E487" s="230" t="s">
        <v>1475</v>
      </c>
      <c r="F487" s="229"/>
      <c r="G487" s="229" t="s">
        <v>1483</v>
      </c>
      <c r="H487" s="229" t="s">
        <v>1483</v>
      </c>
      <c r="I487" s="229" t="s">
        <v>1483</v>
      </c>
      <c r="J487">
        <v>485</v>
      </c>
    </row>
    <row r="488" spans="1:10" ht="15" customHeight="1" x14ac:dyDescent="0.25">
      <c r="A488" s="171">
        <v>429</v>
      </c>
      <c r="B488" s="172" t="s">
        <v>862</v>
      </c>
      <c r="C488" s="7" t="s">
        <v>863</v>
      </c>
      <c r="D488" s="230"/>
      <c r="E488" s="230" t="s">
        <v>1440</v>
      </c>
      <c r="F488" s="229" t="s">
        <v>1368</v>
      </c>
      <c r="G488" s="229" t="s">
        <v>1403</v>
      </c>
      <c r="H488" s="229" t="s">
        <v>1402</v>
      </c>
      <c r="I488" s="229" t="s">
        <v>1483</v>
      </c>
      <c r="J488">
        <v>486</v>
      </c>
    </row>
    <row r="489" spans="1:10" ht="15" customHeight="1" x14ac:dyDescent="0.25">
      <c r="A489" s="171">
        <v>492</v>
      </c>
      <c r="B489" s="172" t="s">
        <v>676</v>
      </c>
      <c r="C489" s="173" t="s">
        <v>677</v>
      </c>
      <c r="D489" s="230"/>
      <c r="E489" s="230"/>
      <c r="F489" s="229"/>
      <c r="G489" s="229" t="s">
        <v>1483</v>
      </c>
      <c r="H489" s="229" t="s">
        <v>1483</v>
      </c>
      <c r="I489" s="229" t="s">
        <v>1483</v>
      </c>
      <c r="J489">
        <v>487</v>
      </c>
    </row>
    <row r="490" spans="1:10" ht="15" customHeight="1" x14ac:dyDescent="0.25">
      <c r="A490" s="171">
        <v>430</v>
      </c>
      <c r="B490" s="172" t="s">
        <v>864</v>
      </c>
      <c r="C490" s="7" t="s">
        <v>865</v>
      </c>
      <c r="D490" s="230"/>
      <c r="E490" s="230" t="s">
        <v>1440</v>
      </c>
      <c r="F490" s="229" t="s">
        <v>1368</v>
      </c>
      <c r="G490" s="229" t="s">
        <v>1403</v>
      </c>
      <c r="H490" s="229" t="s">
        <v>1402</v>
      </c>
      <c r="I490" s="229" t="s">
        <v>1483</v>
      </c>
      <c r="J490">
        <v>488</v>
      </c>
    </row>
    <row r="491" spans="1:10" ht="15" customHeight="1" x14ac:dyDescent="0.25">
      <c r="A491" s="171">
        <v>493</v>
      </c>
      <c r="B491" s="172" t="s">
        <v>678</v>
      </c>
      <c r="C491" s="173" t="s">
        <v>679</v>
      </c>
      <c r="D491" s="230"/>
      <c r="E491" s="230"/>
      <c r="F491" s="229"/>
      <c r="G491" s="229" t="s">
        <v>1483</v>
      </c>
      <c r="H491" s="229" t="s">
        <v>1483</v>
      </c>
      <c r="I491" s="229" t="s">
        <v>1483</v>
      </c>
      <c r="J491">
        <v>489</v>
      </c>
    </row>
    <row r="492" spans="1:10" ht="15" customHeight="1" x14ac:dyDescent="0.25">
      <c r="A492" s="171">
        <v>494</v>
      </c>
      <c r="B492" s="172" t="s">
        <v>680</v>
      </c>
      <c r="C492" s="173" t="s">
        <v>681</v>
      </c>
      <c r="D492" s="230"/>
      <c r="E492" s="230"/>
      <c r="F492" s="229"/>
      <c r="G492" s="229" t="s">
        <v>1483</v>
      </c>
      <c r="H492" s="229" t="s">
        <v>1483</v>
      </c>
      <c r="I492" s="229" t="s">
        <v>1483</v>
      </c>
      <c r="J492">
        <v>490</v>
      </c>
    </row>
    <row r="493" spans="1:10" ht="15" customHeight="1" x14ac:dyDescent="0.25">
      <c r="A493" s="171">
        <v>495</v>
      </c>
      <c r="B493" s="172" t="s">
        <v>682</v>
      </c>
      <c r="C493" s="173" t="s">
        <v>683</v>
      </c>
      <c r="D493" s="230"/>
      <c r="E493" s="230"/>
      <c r="F493" s="229"/>
      <c r="G493" s="229" t="s">
        <v>1483</v>
      </c>
      <c r="H493" s="229" t="s">
        <v>1483</v>
      </c>
      <c r="I493" s="229" t="s">
        <v>1483</v>
      </c>
      <c r="J493">
        <v>491</v>
      </c>
    </row>
    <row r="494" spans="1:10" ht="15" customHeight="1" x14ac:dyDescent="0.25">
      <c r="A494" s="171">
        <v>496</v>
      </c>
      <c r="B494" s="172" t="s">
        <v>684</v>
      </c>
      <c r="C494" s="173" t="s">
        <v>685</v>
      </c>
      <c r="D494" s="230"/>
      <c r="E494" s="230"/>
      <c r="F494" s="229"/>
      <c r="G494" s="229" t="s">
        <v>1483</v>
      </c>
      <c r="H494" s="229" t="s">
        <v>1483</v>
      </c>
      <c r="I494" s="229" t="s">
        <v>1483</v>
      </c>
      <c r="J494">
        <v>492</v>
      </c>
    </row>
    <row r="495" spans="1:10" ht="15" customHeight="1" x14ac:dyDescent="0.25">
      <c r="A495" s="171">
        <v>497</v>
      </c>
      <c r="B495" s="172" t="s">
        <v>686</v>
      </c>
      <c r="C495" s="7" t="s">
        <v>687</v>
      </c>
      <c r="D495" s="230"/>
      <c r="E495" s="230"/>
      <c r="F495" s="229" t="s">
        <v>1368</v>
      </c>
      <c r="G495" s="229" t="s">
        <v>1403</v>
      </c>
      <c r="H495" s="229" t="s">
        <v>1483</v>
      </c>
      <c r="I495" s="229" t="s">
        <v>1509</v>
      </c>
      <c r="J495">
        <v>493</v>
      </c>
    </row>
    <row r="496" spans="1:10" ht="15" customHeight="1" x14ac:dyDescent="0.25">
      <c r="A496" s="171">
        <v>498</v>
      </c>
      <c r="B496" s="172" t="s">
        <v>688</v>
      </c>
      <c r="C496" s="173" t="s">
        <v>689</v>
      </c>
      <c r="D496" s="230"/>
      <c r="E496" s="230"/>
      <c r="F496" s="229"/>
      <c r="G496" s="229" t="s">
        <v>1483</v>
      </c>
      <c r="H496" s="229" t="s">
        <v>1483</v>
      </c>
      <c r="I496" s="229" t="s">
        <v>1483</v>
      </c>
      <c r="J496">
        <v>494</v>
      </c>
    </row>
    <row r="497" spans="1:10" ht="15" customHeight="1" x14ac:dyDescent="0.25">
      <c r="A497" s="171">
        <v>499</v>
      </c>
      <c r="B497" s="172" t="s">
        <v>690</v>
      </c>
      <c r="C497" s="173" t="s">
        <v>691</v>
      </c>
      <c r="D497" s="230"/>
      <c r="E497" s="230"/>
      <c r="F497" s="229"/>
      <c r="G497" s="229" t="s">
        <v>1483</v>
      </c>
      <c r="H497" s="229" t="s">
        <v>1483</v>
      </c>
      <c r="I497" s="229" t="s">
        <v>1483</v>
      </c>
      <c r="J497">
        <v>495</v>
      </c>
    </row>
    <row r="498" spans="1:10" ht="15" customHeight="1" x14ac:dyDescent="0.25">
      <c r="A498" s="171">
        <v>503</v>
      </c>
      <c r="B498" s="172" t="s">
        <v>697</v>
      </c>
      <c r="C498" s="7" t="s">
        <v>698</v>
      </c>
      <c r="D498" s="230"/>
      <c r="E498" s="230"/>
      <c r="F498" s="229" t="s">
        <v>1368</v>
      </c>
      <c r="G498" s="229" t="s">
        <v>1403</v>
      </c>
      <c r="H498" s="229" t="s">
        <v>1483</v>
      </c>
      <c r="I498" s="229" t="s">
        <v>1509</v>
      </c>
      <c r="J498">
        <v>496</v>
      </c>
    </row>
    <row r="499" spans="1:10" ht="15" customHeight="1" x14ac:dyDescent="0.25">
      <c r="A499" s="171">
        <v>506</v>
      </c>
      <c r="B499" s="172" t="s">
        <v>699</v>
      </c>
      <c r="C499" s="7" t="s">
        <v>700</v>
      </c>
      <c r="D499" s="230"/>
      <c r="E499" s="230"/>
      <c r="F499" s="229" t="s">
        <v>1368</v>
      </c>
      <c r="G499" s="229" t="s">
        <v>1483</v>
      </c>
      <c r="H499" s="229" t="s">
        <v>1483</v>
      </c>
      <c r="I499" s="229" t="s">
        <v>1509</v>
      </c>
      <c r="J499">
        <v>497</v>
      </c>
    </row>
    <row r="500" spans="1:10" ht="15" customHeight="1" x14ac:dyDescent="0.25">
      <c r="A500" s="171">
        <v>507</v>
      </c>
      <c r="B500" s="172" t="s">
        <v>701</v>
      </c>
      <c r="C500" s="7" t="s">
        <v>702</v>
      </c>
      <c r="D500" s="230"/>
      <c r="E500" s="230"/>
      <c r="F500" s="229"/>
      <c r="G500" s="229" t="s">
        <v>1483</v>
      </c>
      <c r="H500" s="229" t="s">
        <v>1483</v>
      </c>
      <c r="I500" s="229" t="s">
        <v>1509</v>
      </c>
      <c r="J500">
        <v>498</v>
      </c>
    </row>
    <row r="501" spans="1:10" ht="15" customHeight="1" x14ac:dyDescent="0.25">
      <c r="A501" s="171">
        <v>504</v>
      </c>
      <c r="B501" s="183" t="s">
        <v>1297</v>
      </c>
      <c r="C501" s="7" t="s">
        <v>1082</v>
      </c>
      <c r="D501" s="230"/>
      <c r="E501" s="230"/>
      <c r="F501" s="229"/>
      <c r="G501" s="229" t="s">
        <v>1483</v>
      </c>
      <c r="H501" s="229" t="s">
        <v>1483</v>
      </c>
      <c r="I501" s="229" t="s">
        <v>1483</v>
      </c>
      <c r="J501">
        <v>499</v>
      </c>
    </row>
    <row r="502" spans="1:10" ht="15" customHeight="1" x14ac:dyDescent="0.25">
      <c r="A502" s="171">
        <v>508</v>
      </c>
      <c r="B502" s="172" t="s">
        <v>703</v>
      </c>
      <c r="C502" s="7" t="s">
        <v>704</v>
      </c>
      <c r="D502" s="230"/>
      <c r="E502" s="230"/>
      <c r="F502" s="229"/>
      <c r="G502" s="229" t="s">
        <v>1483</v>
      </c>
      <c r="H502" s="229" t="s">
        <v>1483</v>
      </c>
      <c r="I502" s="229" t="s">
        <v>1483</v>
      </c>
      <c r="J502">
        <v>500</v>
      </c>
    </row>
    <row r="503" spans="1:10" ht="15" customHeight="1" x14ac:dyDescent="0.25">
      <c r="A503" s="171">
        <v>509</v>
      </c>
      <c r="B503" s="172" t="s">
        <v>705</v>
      </c>
      <c r="C503" s="7" t="s">
        <v>706</v>
      </c>
      <c r="D503" s="230"/>
      <c r="E503" s="230"/>
      <c r="F503" s="229"/>
      <c r="G503" s="229" t="s">
        <v>1483</v>
      </c>
      <c r="H503" s="229" t="s">
        <v>1483</v>
      </c>
      <c r="I503" s="229" t="s">
        <v>1483</v>
      </c>
      <c r="J503">
        <v>501</v>
      </c>
    </row>
    <row r="504" spans="1:10" ht="15" customHeight="1" x14ac:dyDescent="0.25">
      <c r="A504" s="171">
        <v>510</v>
      </c>
      <c r="B504" s="172" t="s">
        <v>707</v>
      </c>
      <c r="C504" s="7" t="s">
        <v>708</v>
      </c>
      <c r="D504" s="230"/>
      <c r="E504" s="230"/>
      <c r="F504" s="229"/>
      <c r="G504" s="229" t="s">
        <v>1483</v>
      </c>
      <c r="H504" s="229" t="s">
        <v>1483</v>
      </c>
      <c r="I504" s="229" t="s">
        <v>1483</v>
      </c>
      <c r="J504">
        <v>502</v>
      </c>
    </row>
    <row r="505" spans="1:10" ht="15" customHeight="1" x14ac:dyDescent="0.25">
      <c r="A505" s="171">
        <v>511</v>
      </c>
      <c r="B505" s="172" t="s">
        <v>709</v>
      </c>
      <c r="C505" s="7" t="s">
        <v>710</v>
      </c>
      <c r="D505" s="230"/>
      <c r="E505" s="230"/>
      <c r="F505" s="229"/>
      <c r="G505" s="229" t="s">
        <v>1483</v>
      </c>
      <c r="H505" s="229" t="s">
        <v>1483</v>
      </c>
      <c r="I505" s="229" t="s">
        <v>1483</v>
      </c>
      <c r="J505">
        <v>503</v>
      </c>
    </row>
    <row r="506" spans="1:10" ht="15" customHeight="1" x14ac:dyDescent="0.25">
      <c r="A506" s="171">
        <v>636</v>
      </c>
      <c r="B506" s="172" t="s">
        <v>711</v>
      </c>
      <c r="C506" s="7" t="s">
        <v>712</v>
      </c>
      <c r="D506" s="230"/>
      <c r="E506" s="230"/>
      <c r="F506" s="229"/>
      <c r="G506" s="229" t="s">
        <v>1483</v>
      </c>
      <c r="H506" s="229" t="s">
        <v>1483</v>
      </c>
      <c r="I506" s="229" t="s">
        <v>1509</v>
      </c>
      <c r="J506">
        <v>504</v>
      </c>
    </row>
    <row r="507" spans="1:10" ht="15" customHeight="1" x14ac:dyDescent="0.25">
      <c r="A507" s="171">
        <v>518</v>
      </c>
      <c r="B507" s="180" t="s">
        <v>1298</v>
      </c>
      <c r="C507" s="7" t="s">
        <v>1083</v>
      </c>
      <c r="D507" s="230"/>
      <c r="E507" s="230"/>
      <c r="F507" s="229"/>
      <c r="G507" s="229" t="s">
        <v>1483</v>
      </c>
      <c r="H507" s="229" t="s">
        <v>1483</v>
      </c>
      <c r="I507" s="229" t="s">
        <v>1483</v>
      </c>
      <c r="J507">
        <v>505</v>
      </c>
    </row>
    <row r="508" spans="1:10" ht="15" customHeight="1" x14ac:dyDescent="0.25">
      <c r="A508" s="171">
        <v>525</v>
      </c>
      <c r="B508" s="172" t="s">
        <v>713</v>
      </c>
      <c r="C508" s="7" t="s">
        <v>714</v>
      </c>
      <c r="D508" s="230"/>
      <c r="E508" s="230"/>
      <c r="F508" s="229" t="s">
        <v>1368</v>
      </c>
      <c r="G508" s="229" t="s">
        <v>1403</v>
      </c>
      <c r="H508" s="229" t="s">
        <v>1483</v>
      </c>
      <c r="I508" s="229" t="s">
        <v>1509</v>
      </c>
      <c r="J508">
        <v>506</v>
      </c>
    </row>
    <row r="509" spans="1:10" ht="15" customHeight="1" x14ac:dyDescent="0.25">
      <c r="A509" s="171">
        <v>391</v>
      </c>
      <c r="B509" s="172" t="s">
        <v>640</v>
      </c>
      <c r="C509" s="7" t="s">
        <v>641</v>
      </c>
      <c r="D509" s="230"/>
      <c r="E509" s="230" t="s">
        <v>1408</v>
      </c>
      <c r="F509" s="229"/>
      <c r="G509" s="229" t="s">
        <v>1403</v>
      </c>
      <c r="H509" s="229" t="s">
        <v>1483</v>
      </c>
      <c r="I509" s="229" t="s">
        <v>1509</v>
      </c>
      <c r="J509">
        <v>507</v>
      </c>
    </row>
    <row r="510" spans="1:10" ht="15" customHeight="1" x14ac:dyDescent="0.25">
      <c r="A510" s="171">
        <v>447</v>
      </c>
      <c r="B510" s="180" t="s">
        <v>1299</v>
      </c>
      <c r="C510" s="7" t="s">
        <v>715</v>
      </c>
      <c r="D510" s="230"/>
      <c r="E510" s="230" t="s">
        <v>1470</v>
      </c>
      <c r="F510" s="229"/>
      <c r="G510" s="229" t="s">
        <v>1483</v>
      </c>
      <c r="H510" s="229" t="s">
        <v>1483</v>
      </c>
      <c r="I510" s="229" t="s">
        <v>1509</v>
      </c>
      <c r="J510">
        <v>508</v>
      </c>
    </row>
    <row r="511" spans="1:10" ht="15" customHeight="1" x14ac:dyDescent="0.25">
      <c r="A511" s="171">
        <v>456</v>
      </c>
      <c r="B511" s="172" t="s">
        <v>722</v>
      </c>
      <c r="C511" s="7" t="s">
        <v>723</v>
      </c>
      <c r="D511" s="230" t="s">
        <v>1503</v>
      </c>
      <c r="E511" s="230" t="s">
        <v>1472</v>
      </c>
      <c r="F511" s="229" t="s">
        <v>1368</v>
      </c>
      <c r="G511" s="229" t="s">
        <v>1403</v>
      </c>
      <c r="H511" s="229" t="s">
        <v>1402</v>
      </c>
      <c r="I511" s="229" t="s">
        <v>1509</v>
      </c>
      <c r="J511">
        <v>509</v>
      </c>
    </row>
    <row r="512" spans="1:10" ht="15" customHeight="1" x14ac:dyDescent="0.25">
      <c r="A512" s="171">
        <v>432</v>
      </c>
      <c r="B512" s="180" t="s">
        <v>1300</v>
      </c>
      <c r="C512" s="7" t="s">
        <v>1087</v>
      </c>
      <c r="D512" s="230"/>
      <c r="E512" s="230" t="s">
        <v>1469</v>
      </c>
      <c r="F512" s="229"/>
      <c r="G512" s="229" t="s">
        <v>1483</v>
      </c>
      <c r="H512" s="229" t="s">
        <v>1402</v>
      </c>
      <c r="I512" s="229" t="s">
        <v>1483</v>
      </c>
      <c r="J512">
        <v>512</v>
      </c>
    </row>
    <row r="513" spans="1:10" ht="15" customHeight="1" x14ac:dyDescent="0.25">
      <c r="A513" s="171">
        <v>401</v>
      </c>
      <c r="B513" s="180" t="s">
        <v>1301</v>
      </c>
      <c r="C513" s="7" t="s">
        <v>1086</v>
      </c>
      <c r="D513" s="230"/>
      <c r="E513" s="230" t="s">
        <v>1440</v>
      </c>
      <c r="F513" s="229" t="s">
        <v>1368</v>
      </c>
      <c r="G513" s="229" t="s">
        <v>1483</v>
      </c>
      <c r="H513" s="229" t="s">
        <v>1402</v>
      </c>
      <c r="I513" s="229" t="s">
        <v>1509</v>
      </c>
      <c r="J513">
        <v>513</v>
      </c>
    </row>
    <row r="514" spans="1:10" ht="15" customHeight="1" x14ac:dyDescent="0.25">
      <c r="A514" s="171">
        <v>553</v>
      </c>
      <c r="B514" s="172" t="s">
        <v>894</v>
      </c>
      <c r="C514" s="173" t="s">
        <v>895</v>
      </c>
      <c r="D514" s="230"/>
      <c r="E514" s="230"/>
      <c r="F514" s="229"/>
      <c r="G514" s="229" t="s">
        <v>1483</v>
      </c>
      <c r="H514" s="229" t="s">
        <v>1483</v>
      </c>
      <c r="I514" s="229" t="s">
        <v>1483</v>
      </c>
      <c r="J514">
        <v>514</v>
      </c>
    </row>
    <row r="515" spans="1:10" ht="15" customHeight="1" x14ac:dyDescent="0.25">
      <c r="A515" s="171">
        <v>554</v>
      </c>
      <c r="B515" s="172" t="s">
        <v>896</v>
      </c>
      <c r="C515" s="173" t="s">
        <v>897</v>
      </c>
      <c r="D515" s="230" t="s">
        <v>1478</v>
      </c>
      <c r="E515" s="230" t="s">
        <v>1408</v>
      </c>
      <c r="F515" s="229"/>
      <c r="G515" s="229" t="s">
        <v>1403</v>
      </c>
      <c r="H515" s="229" t="s">
        <v>1483</v>
      </c>
      <c r="I515" s="229" t="s">
        <v>1483</v>
      </c>
      <c r="J515">
        <v>515</v>
      </c>
    </row>
    <row r="516" spans="1:10" ht="15" customHeight="1" x14ac:dyDescent="0.25">
      <c r="A516" s="171">
        <v>70</v>
      </c>
      <c r="B516" s="172" t="s">
        <v>898</v>
      </c>
      <c r="C516" s="7" t="s">
        <v>899</v>
      </c>
      <c r="D516" s="230"/>
      <c r="E516" s="230"/>
      <c r="F516" s="229"/>
      <c r="G516" s="229" t="s">
        <v>1483</v>
      </c>
      <c r="H516" s="229" t="s">
        <v>1483</v>
      </c>
      <c r="I516" s="229" t="s">
        <v>1509</v>
      </c>
      <c r="J516">
        <v>516</v>
      </c>
    </row>
    <row r="517" spans="1:10" ht="15" customHeight="1" x14ac:dyDescent="0.25">
      <c r="A517" s="171">
        <v>500</v>
      </c>
      <c r="B517" s="172" t="s">
        <v>692</v>
      </c>
      <c r="C517" s="7" t="s">
        <v>693</v>
      </c>
      <c r="D517" s="230"/>
      <c r="E517" s="230"/>
      <c r="F517" s="229" t="s">
        <v>1368</v>
      </c>
      <c r="G517" s="229" t="s">
        <v>1403</v>
      </c>
      <c r="H517" s="229" t="s">
        <v>1483</v>
      </c>
      <c r="I517" s="229" t="s">
        <v>1483</v>
      </c>
      <c r="J517">
        <v>517</v>
      </c>
    </row>
    <row r="518" spans="1:10" ht="15" customHeight="1" x14ac:dyDescent="0.25">
      <c r="A518" s="171">
        <v>555</v>
      </c>
      <c r="B518" s="172" t="s">
        <v>900</v>
      </c>
      <c r="C518" s="173" t="s">
        <v>901</v>
      </c>
      <c r="D518" s="230"/>
      <c r="E518" s="230"/>
      <c r="F518" s="229"/>
      <c r="G518" s="229" t="s">
        <v>1483</v>
      </c>
      <c r="H518" s="229" t="s">
        <v>1483</v>
      </c>
      <c r="I518" s="229" t="s">
        <v>1483</v>
      </c>
      <c r="J518">
        <v>518</v>
      </c>
    </row>
    <row r="519" spans="1:10" ht="15" customHeight="1" x14ac:dyDescent="0.25">
      <c r="A519" s="171">
        <v>556</v>
      </c>
      <c r="B519" s="172" t="s">
        <v>902</v>
      </c>
      <c r="C519" s="173" t="s">
        <v>903</v>
      </c>
      <c r="D519" s="230"/>
      <c r="E519" s="230"/>
      <c r="F519" s="229"/>
      <c r="G519" s="229" t="s">
        <v>1483</v>
      </c>
      <c r="H519" s="229" t="s">
        <v>1483</v>
      </c>
      <c r="I519" s="229" t="s">
        <v>1483</v>
      </c>
      <c r="J519">
        <v>519</v>
      </c>
    </row>
    <row r="520" spans="1:10" ht="15" customHeight="1" x14ac:dyDescent="0.25">
      <c r="A520" s="171">
        <v>559</v>
      </c>
      <c r="B520" s="172" t="s">
        <v>908</v>
      </c>
      <c r="C520" s="7" t="s">
        <v>909</v>
      </c>
      <c r="D520" s="230"/>
      <c r="E520" s="230"/>
      <c r="F520" s="229" t="s">
        <v>1368</v>
      </c>
      <c r="G520" s="229" t="s">
        <v>1403</v>
      </c>
      <c r="H520" s="229" t="s">
        <v>1483</v>
      </c>
      <c r="I520" s="229" t="s">
        <v>1509</v>
      </c>
      <c r="J520">
        <v>520</v>
      </c>
    </row>
    <row r="521" spans="1:10" ht="15" customHeight="1" x14ac:dyDescent="0.25">
      <c r="A521" s="171">
        <v>560</v>
      </c>
      <c r="B521" s="172" t="s">
        <v>910</v>
      </c>
      <c r="C521" s="7" t="s">
        <v>911</v>
      </c>
      <c r="D521" s="230"/>
      <c r="E521" s="230"/>
      <c r="F521" s="229" t="s">
        <v>1368</v>
      </c>
      <c r="G521" s="229" t="s">
        <v>1403</v>
      </c>
      <c r="H521" s="229" t="s">
        <v>1483</v>
      </c>
      <c r="I521" s="229" t="s">
        <v>1483</v>
      </c>
      <c r="J521">
        <v>521</v>
      </c>
    </row>
    <row r="522" spans="1:10" ht="15" customHeight="1" x14ac:dyDescent="0.25">
      <c r="A522" s="171">
        <v>561</v>
      </c>
      <c r="B522" s="172" t="s">
        <v>912</v>
      </c>
      <c r="C522" s="7" t="s">
        <v>913</v>
      </c>
      <c r="D522" s="230"/>
      <c r="E522" s="230"/>
      <c r="F522" s="229"/>
      <c r="G522" s="229" t="s">
        <v>1403</v>
      </c>
      <c r="H522" s="229" t="s">
        <v>1483</v>
      </c>
      <c r="I522" s="229" t="s">
        <v>1509</v>
      </c>
      <c r="J522">
        <v>522</v>
      </c>
    </row>
    <row r="523" spans="1:10" ht="15" customHeight="1" x14ac:dyDescent="0.25">
      <c r="A523" s="171">
        <v>562</v>
      </c>
      <c r="B523" s="172" t="s">
        <v>914</v>
      </c>
      <c r="C523" s="173" t="s">
        <v>915</v>
      </c>
      <c r="D523" s="230"/>
      <c r="E523" s="230"/>
      <c r="F523" s="229"/>
      <c r="G523" s="229" t="s">
        <v>1483</v>
      </c>
      <c r="H523" s="229" t="s">
        <v>1483</v>
      </c>
      <c r="I523" s="229" t="s">
        <v>1509</v>
      </c>
      <c r="J523">
        <v>523</v>
      </c>
    </row>
    <row r="524" spans="1:10" ht="15" customHeight="1" x14ac:dyDescent="0.25">
      <c r="A524" s="171">
        <v>273</v>
      </c>
      <c r="B524" s="172" t="s">
        <v>916</v>
      </c>
      <c r="C524" s="7" t="s">
        <v>917</v>
      </c>
      <c r="D524" s="230"/>
      <c r="E524" s="230"/>
      <c r="F524" s="229"/>
      <c r="G524" s="229" t="s">
        <v>1483</v>
      </c>
      <c r="H524" s="229" t="s">
        <v>1483</v>
      </c>
      <c r="I524" s="229" t="s">
        <v>1509</v>
      </c>
      <c r="J524">
        <v>524</v>
      </c>
    </row>
    <row r="525" spans="1:10" ht="15" customHeight="1" x14ac:dyDescent="0.25">
      <c r="A525" s="171">
        <v>274</v>
      </c>
      <c r="B525" s="172" t="s">
        <v>918</v>
      </c>
      <c r="C525" s="7" t="s">
        <v>919</v>
      </c>
      <c r="D525" s="230"/>
      <c r="E525" s="230"/>
      <c r="F525" s="229"/>
      <c r="G525" s="229" t="s">
        <v>1483</v>
      </c>
      <c r="H525" s="229" t="s">
        <v>1483</v>
      </c>
      <c r="I525" s="229" t="s">
        <v>1483</v>
      </c>
      <c r="J525">
        <v>525</v>
      </c>
    </row>
    <row r="526" spans="1:10" ht="15" customHeight="1" x14ac:dyDescent="0.25">
      <c r="A526" s="171">
        <v>563</v>
      </c>
      <c r="B526" s="172" t="s">
        <v>920</v>
      </c>
      <c r="C526" s="7" t="s">
        <v>921</v>
      </c>
      <c r="D526" s="230"/>
      <c r="E526" s="230"/>
      <c r="F526" s="229" t="s">
        <v>1368</v>
      </c>
      <c r="G526" s="229" t="s">
        <v>1403</v>
      </c>
      <c r="H526" s="229" t="s">
        <v>1483</v>
      </c>
      <c r="I526" s="229" t="s">
        <v>1509</v>
      </c>
      <c r="J526">
        <v>526</v>
      </c>
    </row>
    <row r="527" spans="1:10" ht="15" customHeight="1" x14ac:dyDescent="0.25">
      <c r="A527" s="171">
        <v>565</v>
      </c>
      <c r="B527" s="172" t="s">
        <v>923</v>
      </c>
      <c r="C527" s="173" t="s">
        <v>924</v>
      </c>
      <c r="D527" s="230"/>
      <c r="E527" s="230"/>
      <c r="F527" s="229"/>
      <c r="G527" s="229" t="s">
        <v>1483</v>
      </c>
      <c r="H527" s="229" t="s">
        <v>1483</v>
      </c>
      <c r="I527" s="229" t="s">
        <v>1483</v>
      </c>
      <c r="J527">
        <v>527</v>
      </c>
    </row>
    <row r="528" spans="1:10" ht="15" customHeight="1" x14ac:dyDescent="0.25">
      <c r="A528" s="171">
        <v>631</v>
      </c>
      <c r="B528" s="172" t="s">
        <v>1068</v>
      </c>
      <c r="C528" s="7" t="s">
        <v>1115</v>
      </c>
      <c r="D528" s="230"/>
      <c r="E528" s="230"/>
      <c r="F528" s="229" t="s">
        <v>1368</v>
      </c>
      <c r="G528" s="229" t="s">
        <v>1403</v>
      </c>
      <c r="H528" s="229" t="s">
        <v>1483</v>
      </c>
      <c r="I528" s="229" t="s">
        <v>1483</v>
      </c>
      <c r="J528">
        <v>528</v>
      </c>
    </row>
    <row r="529" spans="1:10" ht="15" customHeight="1" x14ac:dyDescent="0.25">
      <c r="A529" s="171">
        <v>431</v>
      </c>
      <c r="B529" s="172" t="s">
        <v>866</v>
      </c>
      <c r="C529" s="7" t="s">
        <v>867</v>
      </c>
      <c r="D529" s="230"/>
      <c r="E529" s="230" t="s">
        <v>1440</v>
      </c>
      <c r="F529" s="229" t="s">
        <v>1368</v>
      </c>
      <c r="G529" s="229" t="s">
        <v>1403</v>
      </c>
      <c r="H529" s="229" t="s">
        <v>1402</v>
      </c>
      <c r="I529" s="229" t="s">
        <v>1483</v>
      </c>
      <c r="J529">
        <v>529</v>
      </c>
    </row>
    <row r="530" spans="1:10" ht="15" customHeight="1" x14ac:dyDescent="0.25">
      <c r="A530" s="171">
        <v>566</v>
      </c>
      <c r="B530" s="172" t="s">
        <v>925</v>
      </c>
      <c r="C530" s="7" t="s">
        <v>926</v>
      </c>
      <c r="D530" s="230"/>
      <c r="E530" s="230"/>
      <c r="F530" s="229"/>
      <c r="G530" s="229" t="s">
        <v>1483</v>
      </c>
      <c r="H530" s="229" t="s">
        <v>1483</v>
      </c>
      <c r="I530" s="229" t="s">
        <v>1483</v>
      </c>
      <c r="J530">
        <v>530</v>
      </c>
    </row>
    <row r="531" spans="1:10" ht="15" customHeight="1" x14ac:dyDescent="0.25">
      <c r="A531" s="171">
        <v>567</v>
      </c>
      <c r="B531" s="172" t="s">
        <v>927</v>
      </c>
      <c r="C531" s="7" t="s">
        <v>928</v>
      </c>
      <c r="D531" s="230"/>
      <c r="E531" s="230"/>
      <c r="F531" s="229" t="s">
        <v>1368</v>
      </c>
      <c r="G531" s="229" t="s">
        <v>1403</v>
      </c>
      <c r="H531" s="229" t="s">
        <v>1483</v>
      </c>
      <c r="I531" s="229" t="s">
        <v>1483</v>
      </c>
      <c r="J531">
        <v>531</v>
      </c>
    </row>
    <row r="532" spans="1:10" ht="15" customHeight="1" x14ac:dyDescent="0.25">
      <c r="A532" s="171">
        <v>568</v>
      </c>
      <c r="B532" s="172" t="s">
        <v>929</v>
      </c>
      <c r="C532" s="7" t="s">
        <v>930</v>
      </c>
      <c r="D532" s="230"/>
      <c r="E532" s="230"/>
      <c r="F532" s="229" t="s">
        <v>1368</v>
      </c>
      <c r="G532" s="229" t="s">
        <v>1403</v>
      </c>
      <c r="H532" s="229" t="s">
        <v>1483</v>
      </c>
      <c r="I532" s="229" t="s">
        <v>1483</v>
      </c>
      <c r="J532">
        <v>532</v>
      </c>
    </row>
    <row r="533" spans="1:10" ht="15" customHeight="1" x14ac:dyDescent="0.25">
      <c r="A533" s="171">
        <v>571</v>
      </c>
      <c r="B533" s="180" t="s">
        <v>1302</v>
      </c>
      <c r="C533" s="7" t="s">
        <v>931</v>
      </c>
      <c r="D533" s="230"/>
      <c r="E533" s="230"/>
      <c r="F533" s="229" t="s">
        <v>1368</v>
      </c>
      <c r="G533" s="229" t="s">
        <v>1483</v>
      </c>
      <c r="H533" s="229" t="s">
        <v>1483</v>
      </c>
      <c r="I533" s="229" t="s">
        <v>1483</v>
      </c>
      <c r="J533">
        <v>533</v>
      </c>
    </row>
    <row r="534" spans="1:10" ht="15" customHeight="1" x14ac:dyDescent="0.25">
      <c r="A534" s="171">
        <v>572</v>
      </c>
      <c r="B534" s="180" t="s">
        <v>1303</v>
      </c>
      <c r="C534" s="7" t="s">
        <v>1208</v>
      </c>
      <c r="D534" s="230"/>
      <c r="E534" s="230" t="s">
        <v>1467</v>
      </c>
      <c r="F534" s="229"/>
      <c r="G534" s="229" t="s">
        <v>1483</v>
      </c>
      <c r="H534" s="229" t="s">
        <v>1483</v>
      </c>
      <c r="I534" s="229" t="s">
        <v>1509</v>
      </c>
      <c r="J534">
        <v>534</v>
      </c>
    </row>
    <row r="535" spans="1:10" ht="15" customHeight="1" x14ac:dyDescent="0.25">
      <c r="A535" s="171">
        <v>573</v>
      </c>
      <c r="B535" s="172" t="s">
        <v>932</v>
      </c>
      <c r="C535" s="7" t="s">
        <v>1109</v>
      </c>
      <c r="D535" s="230"/>
      <c r="E535" s="230"/>
      <c r="F535" s="229"/>
      <c r="G535" s="229" t="s">
        <v>1483</v>
      </c>
      <c r="H535" s="229" t="s">
        <v>1483</v>
      </c>
      <c r="I535" s="229" t="s">
        <v>1483</v>
      </c>
      <c r="J535">
        <v>535</v>
      </c>
    </row>
    <row r="536" spans="1:10" ht="15" customHeight="1" x14ac:dyDescent="0.25">
      <c r="A536" s="171">
        <v>353</v>
      </c>
      <c r="B536" s="180" t="s">
        <v>1304</v>
      </c>
      <c r="C536" s="7" t="s">
        <v>933</v>
      </c>
      <c r="D536" s="230"/>
      <c r="E536" s="230" t="s">
        <v>1467</v>
      </c>
      <c r="F536" s="229"/>
      <c r="G536" s="229" t="s">
        <v>1483</v>
      </c>
      <c r="H536" s="229" t="s">
        <v>1483</v>
      </c>
      <c r="I536" s="229" t="s">
        <v>1483</v>
      </c>
      <c r="J536">
        <v>536</v>
      </c>
    </row>
    <row r="537" spans="1:10" ht="15" customHeight="1" x14ac:dyDescent="0.25">
      <c r="A537" s="171">
        <v>574</v>
      </c>
      <c r="B537" s="172" t="s">
        <v>934</v>
      </c>
      <c r="C537" s="173" t="s">
        <v>935</v>
      </c>
      <c r="D537" s="230"/>
      <c r="E537" s="230"/>
      <c r="F537" s="229"/>
      <c r="G537" s="229" t="s">
        <v>1483</v>
      </c>
      <c r="H537" s="229" t="s">
        <v>1483</v>
      </c>
      <c r="I537" s="229" t="s">
        <v>1483</v>
      </c>
      <c r="J537">
        <v>537</v>
      </c>
    </row>
    <row r="538" spans="1:10" ht="15" customHeight="1" x14ac:dyDescent="0.25">
      <c r="A538" s="171">
        <v>79</v>
      </c>
      <c r="B538" s="172" t="s">
        <v>139</v>
      </c>
      <c r="C538" s="7" t="s">
        <v>140</v>
      </c>
      <c r="D538" s="230" t="s">
        <v>1421</v>
      </c>
      <c r="E538" s="230"/>
      <c r="F538" s="229"/>
      <c r="G538" s="229" t="s">
        <v>1403</v>
      </c>
      <c r="H538" s="229" t="s">
        <v>1483</v>
      </c>
      <c r="I538" s="229" t="s">
        <v>1509</v>
      </c>
      <c r="J538">
        <v>538</v>
      </c>
    </row>
    <row r="539" spans="1:10" ht="15" customHeight="1" x14ac:dyDescent="0.25">
      <c r="A539" s="171">
        <v>577</v>
      </c>
      <c r="B539" s="172" t="s">
        <v>936</v>
      </c>
      <c r="C539" s="7" t="s">
        <v>937</v>
      </c>
      <c r="D539" s="230"/>
      <c r="E539" s="230"/>
      <c r="F539" s="229"/>
      <c r="G539" s="229" t="s">
        <v>1483</v>
      </c>
      <c r="H539" s="229" t="s">
        <v>1483</v>
      </c>
      <c r="I539" s="229" t="s">
        <v>1509</v>
      </c>
      <c r="J539">
        <v>539</v>
      </c>
    </row>
    <row r="540" spans="1:10" ht="15" customHeight="1" x14ac:dyDescent="0.25">
      <c r="A540" s="171">
        <v>575</v>
      </c>
      <c r="B540" s="172" t="s">
        <v>938</v>
      </c>
      <c r="C540" s="7" t="s">
        <v>939</v>
      </c>
      <c r="D540" s="230"/>
      <c r="E540" s="230"/>
      <c r="F540" s="229" t="s">
        <v>1368</v>
      </c>
      <c r="G540" s="229" t="s">
        <v>1483</v>
      </c>
      <c r="H540" s="229" t="s">
        <v>1483</v>
      </c>
      <c r="I540" s="229" t="s">
        <v>1509</v>
      </c>
      <c r="J540">
        <v>540</v>
      </c>
    </row>
    <row r="541" spans="1:10" ht="15" customHeight="1" x14ac:dyDescent="0.25">
      <c r="A541" s="171">
        <v>578</v>
      </c>
      <c r="B541" s="172" t="s">
        <v>940</v>
      </c>
      <c r="C541" s="7" t="s">
        <v>941</v>
      </c>
      <c r="D541" s="230"/>
      <c r="E541" s="230"/>
      <c r="F541" s="229" t="s">
        <v>1368</v>
      </c>
      <c r="G541" s="229" t="s">
        <v>1483</v>
      </c>
      <c r="H541" s="229" t="s">
        <v>1483</v>
      </c>
      <c r="I541" s="229" t="s">
        <v>1483</v>
      </c>
      <c r="J541">
        <v>541</v>
      </c>
    </row>
    <row r="542" spans="1:10" ht="15" customHeight="1" x14ac:dyDescent="0.25">
      <c r="A542" s="171">
        <v>579</v>
      </c>
      <c r="B542" s="172" t="s">
        <v>942</v>
      </c>
      <c r="C542" s="173" t="s">
        <v>943</v>
      </c>
      <c r="D542" s="230"/>
      <c r="E542" s="230" t="s">
        <v>1467</v>
      </c>
      <c r="F542" s="229"/>
      <c r="G542" s="229" t="s">
        <v>1483</v>
      </c>
      <c r="H542" s="229" t="s">
        <v>1483</v>
      </c>
      <c r="I542" s="229" t="s">
        <v>1509</v>
      </c>
      <c r="J542">
        <v>542</v>
      </c>
    </row>
    <row r="543" spans="1:10" ht="15" customHeight="1" x14ac:dyDescent="0.25">
      <c r="A543" s="171">
        <v>580</v>
      </c>
      <c r="B543" s="172" t="s">
        <v>944</v>
      </c>
      <c r="C543" s="7" t="s">
        <v>945</v>
      </c>
      <c r="D543" s="230"/>
      <c r="E543" s="230"/>
      <c r="F543" s="229"/>
      <c r="G543" s="229" t="s">
        <v>1483</v>
      </c>
      <c r="H543" s="229" t="s">
        <v>1483</v>
      </c>
      <c r="I543" s="229" t="s">
        <v>1483</v>
      </c>
      <c r="J543">
        <v>543</v>
      </c>
    </row>
    <row r="544" spans="1:10" ht="15" customHeight="1" x14ac:dyDescent="0.25">
      <c r="A544" s="171">
        <v>354</v>
      </c>
      <c r="B544" s="180" t="s">
        <v>1305</v>
      </c>
      <c r="C544" s="7" t="s">
        <v>946</v>
      </c>
      <c r="D544" s="230"/>
      <c r="E544" s="230" t="s">
        <v>1467</v>
      </c>
      <c r="F544" s="229"/>
      <c r="G544" s="229" t="s">
        <v>1483</v>
      </c>
      <c r="H544" s="229" t="s">
        <v>1483</v>
      </c>
      <c r="I544" s="229" t="s">
        <v>1483</v>
      </c>
      <c r="J544">
        <v>544</v>
      </c>
    </row>
    <row r="545" spans="1:10" ht="15" customHeight="1" x14ac:dyDescent="0.25">
      <c r="A545" s="171">
        <v>582</v>
      </c>
      <c r="B545" s="172" t="s">
        <v>947</v>
      </c>
      <c r="C545" s="7" t="s">
        <v>948</v>
      </c>
      <c r="D545" s="230"/>
      <c r="E545" s="230"/>
      <c r="F545" s="229"/>
      <c r="G545" s="229" t="s">
        <v>1483</v>
      </c>
      <c r="H545" s="229" t="s">
        <v>1483</v>
      </c>
      <c r="I545" s="229" t="s">
        <v>1509</v>
      </c>
      <c r="J545">
        <v>545</v>
      </c>
    </row>
    <row r="546" spans="1:10" ht="15" customHeight="1" x14ac:dyDescent="0.25">
      <c r="A546" s="171">
        <v>583</v>
      </c>
      <c r="B546" s="172" t="s">
        <v>949</v>
      </c>
      <c r="C546" s="173" t="s">
        <v>950</v>
      </c>
      <c r="D546" s="230"/>
      <c r="E546" s="230"/>
      <c r="F546" s="229"/>
      <c r="G546" s="229" t="s">
        <v>1483</v>
      </c>
      <c r="H546" s="229" t="s">
        <v>1483</v>
      </c>
      <c r="I546" s="229" t="s">
        <v>1483</v>
      </c>
      <c r="J546">
        <v>546</v>
      </c>
    </row>
    <row r="547" spans="1:10" ht="15" customHeight="1" x14ac:dyDescent="0.25">
      <c r="A547" s="171">
        <v>584</v>
      </c>
      <c r="B547" s="172" t="s">
        <v>951</v>
      </c>
      <c r="C547" s="173" t="s">
        <v>952</v>
      </c>
      <c r="D547" s="230"/>
      <c r="E547" s="230"/>
      <c r="F547" s="229"/>
      <c r="G547" s="229" t="s">
        <v>1483</v>
      </c>
      <c r="H547" s="229" t="s">
        <v>1483</v>
      </c>
      <c r="I547" s="229" t="s">
        <v>1483</v>
      </c>
      <c r="J547">
        <v>547</v>
      </c>
    </row>
    <row r="548" spans="1:10" ht="15" customHeight="1" x14ac:dyDescent="0.25">
      <c r="A548" s="171">
        <v>585</v>
      </c>
      <c r="B548" s="172" t="s">
        <v>953</v>
      </c>
      <c r="C548" s="7" t="s">
        <v>954</v>
      </c>
      <c r="D548" s="230"/>
      <c r="E548" s="230"/>
      <c r="F548" s="229" t="s">
        <v>1368</v>
      </c>
      <c r="G548" s="229" t="s">
        <v>1403</v>
      </c>
      <c r="H548" s="229" t="s">
        <v>1483</v>
      </c>
      <c r="I548" s="229" t="s">
        <v>1509</v>
      </c>
      <c r="J548">
        <v>548</v>
      </c>
    </row>
    <row r="549" spans="1:10" ht="15" customHeight="1" x14ac:dyDescent="0.25">
      <c r="A549" s="171">
        <v>586</v>
      </c>
      <c r="B549" s="172" t="s">
        <v>955</v>
      </c>
      <c r="C549" s="7" t="s">
        <v>956</v>
      </c>
      <c r="D549" s="230"/>
      <c r="E549" s="230"/>
      <c r="F549" s="229" t="s">
        <v>1368</v>
      </c>
      <c r="G549" s="229" t="s">
        <v>1403</v>
      </c>
      <c r="H549" s="229" t="s">
        <v>1483</v>
      </c>
      <c r="I549" s="229" t="s">
        <v>1483</v>
      </c>
      <c r="J549">
        <v>549</v>
      </c>
    </row>
    <row r="550" spans="1:10" ht="15" customHeight="1" x14ac:dyDescent="0.25">
      <c r="A550" s="171">
        <v>587</v>
      </c>
      <c r="B550" s="172" t="s">
        <v>957</v>
      </c>
      <c r="C550" s="173" t="s">
        <v>958</v>
      </c>
      <c r="D550" s="230"/>
      <c r="E550" s="230"/>
      <c r="F550" s="229"/>
      <c r="G550" s="229" t="s">
        <v>1483</v>
      </c>
      <c r="H550" s="229" t="s">
        <v>1483</v>
      </c>
      <c r="I550" s="229" t="s">
        <v>1483</v>
      </c>
      <c r="J550">
        <v>550</v>
      </c>
    </row>
    <row r="551" spans="1:10" ht="15" customHeight="1" x14ac:dyDescent="0.25">
      <c r="A551" s="171">
        <v>588</v>
      </c>
      <c r="B551" s="172" t="s">
        <v>961</v>
      </c>
      <c r="C551" s="173" t="s">
        <v>962</v>
      </c>
      <c r="D551" s="230" t="s">
        <v>1479</v>
      </c>
      <c r="E551" s="230"/>
      <c r="F551" s="229"/>
      <c r="G551" s="229" t="s">
        <v>1483</v>
      </c>
      <c r="H551" s="229" t="s">
        <v>1483</v>
      </c>
      <c r="I551" s="229" t="s">
        <v>1509</v>
      </c>
      <c r="J551">
        <v>551</v>
      </c>
    </row>
    <row r="552" spans="1:10" ht="15" customHeight="1" x14ac:dyDescent="0.25">
      <c r="A552" s="171">
        <v>590</v>
      </c>
      <c r="B552" s="172" t="s">
        <v>1209</v>
      </c>
      <c r="C552" s="7" t="s">
        <v>963</v>
      </c>
      <c r="D552" s="230"/>
      <c r="E552" s="230"/>
      <c r="F552" s="229"/>
      <c r="G552" s="229" t="s">
        <v>1483</v>
      </c>
      <c r="H552" s="229" t="s">
        <v>1483</v>
      </c>
      <c r="I552" s="229" t="s">
        <v>1509</v>
      </c>
      <c r="J552">
        <v>552</v>
      </c>
    </row>
    <row r="553" spans="1:10" ht="15" customHeight="1" x14ac:dyDescent="0.25">
      <c r="A553" s="171">
        <v>591</v>
      </c>
      <c r="B553" s="172" t="s">
        <v>959</v>
      </c>
      <c r="C553" s="7" t="s">
        <v>960</v>
      </c>
      <c r="D553" s="230"/>
      <c r="E553" s="230"/>
      <c r="F553" s="229"/>
      <c r="G553" s="229" t="s">
        <v>1483</v>
      </c>
      <c r="H553" s="229" t="s">
        <v>1483</v>
      </c>
      <c r="I553" s="229" t="s">
        <v>1509</v>
      </c>
      <c r="J553">
        <v>553</v>
      </c>
    </row>
    <row r="554" spans="1:10" ht="15" customHeight="1" x14ac:dyDescent="0.25">
      <c r="A554" s="171">
        <v>358</v>
      </c>
      <c r="B554" s="180" t="s">
        <v>1306</v>
      </c>
      <c r="C554" s="7" t="s">
        <v>964</v>
      </c>
      <c r="D554" s="230"/>
      <c r="E554" s="230" t="s">
        <v>1467</v>
      </c>
      <c r="F554" s="229"/>
      <c r="G554" s="229" t="s">
        <v>1483</v>
      </c>
      <c r="H554" s="229" t="s">
        <v>1483</v>
      </c>
      <c r="I554" s="229" t="s">
        <v>1483</v>
      </c>
      <c r="J554">
        <v>554</v>
      </c>
    </row>
    <row r="555" spans="1:10" ht="15" customHeight="1" x14ac:dyDescent="0.25">
      <c r="A555" s="171">
        <v>76</v>
      </c>
      <c r="B555" s="172" t="s">
        <v>133</v>
      </c>
      <c r="C555" s="7" t="s">
        <v>134</v>
      </c>
      <c r="D555" s="230" t="s">
        <v>1419</v>
      </c>
      <c r="E555" s="230"/>
      <c r="F555" s="229"/>
      <c r="G555" s="229" t="s">
        <v>1403</v>
      </c>
      <c r="H555" s="229" t="s">
        <v>1483</v>
      </c>
      <c r="I555" s="229" t="s">
        <v>1483</v>
      </c>
      <c r="J555">
        <v>555</v>
      </c>
    </row>
    <row r="556" spans="1:10" ht="15" customHeight="1" x14ac:dyDescent="0.25">
      <c r="A556" s="171">
        <v>592</v>
      </c>
      <c r="B556" s="172" t="s">
        <v>965</v>
      </c>
      <c r="C556" s="7" t="s">
        <v>966</v>
      </c>
      <c r="D556" s="230"/>
      <c r="E556" s="230"/>
      <c r="F556" s="229"/>
      <c r="G556" s="229" t="s">
        <v>1483</v>
      </c>
      <c r="H556" s="229" t="s">
        <v>1483</v>
      </c>
      <c r="I556" s="229" t="s">
        <v>1483</v>
      </c>
      <c r="J556">
        <v>556</v>
      </c>
    </row>
    <row r="557" spans="1:10" ht="15" customHeight="1" x14ac:dyDescent="0.25">
      <c r="A557" s="171">
        <v>80</v>
      </c>
      <c r="B557" s="172" t="s">
        <v>141</v>
      </c>
      <c r="C557" s="7" t="s">
        <v>142</v>
      </c>
      <c r="D557" s="230" t="s">
        <v>1422</v>
      </c>
      <c r="E557" s="230"/>
      <c r="F557" s="229"/>
      <c r="G557" s="229" t="s">
        <v>1403</v>
      </c>
      <c r="H557" s="229" t="s">
        <v>1483</v>
      </c>
      <c r="I557" s="229" t="s">
        <v>1483</v>
      </c>
      <c r="J557">
        <v>557</v>
      </c>
    </row>
    <row r="558" spans="1:10" ht="15" customHeight="1" x14ac:dyDescent="0.25">
      <c r="A558" s="171">
        <v>593</v>
      </c>
      <c r="B558" s="172" t="s">
        <v>967</v>
      </c>
      <c r="C558" s="173" t="s">
        <v>968</v>
      </c>
      <c r="D558" s="230"/>
      <c r="E558" s="230"/>
      <c r="F558" s="229"/>
      <c r="G558" s="229" t="s">
        <v>1483</v>
      </c>
      <c r="H558" s="229" t="s">
        <v>1483</v>
      </c>
      <c r="I558" s="229" t="s">
        <v>1483</v>
      </c>
      <c r="J558">
        <v>558</v>
      </c>
    </row>
    <row r="559" spans="1:10" ht="15" customHeight="1" x14ac:dyDescent="0.25">
      <c r="A559" s="171">
        <v>488</v>
      </c>
      <c r="B559" s="172" t="s">
        <v>973</v>
      </c>
      <c r="C559" s="7" t="s">
        <v>1210</v>
      </c>
      <c r="D559" s="230" t="s">
        <v>1474</v>
      </c>
      <c r="E559" s="230"/>
      <c r="F559" s="229" t="s">
        <v>1368</v>
      </c>
      <c r="G559" s="229" t="s">
        <v>1403</v>
      </c>
      <c r="H559" s="229" t="s">
        <v>1483</v>
      </c>
      <c r="I559" s="229" t="s">
        <v>1509</v>
      </c>
      <c r="J559">
        <v>559</v>
      </c>
    </row>
    <row r="560" spans="1:10" ht="15" customHeight="1" x14ac:dyDescent="0.25">
      <c r="A560" s="171">
        <v>595</v>
      </c>
      <c r="B560" s="172" t="s">
        <v>978</v>
      </c>
      <c r="C560" s="7" t="s">
        <v>979</v>
      </c>
      <c r="D560" s="230"/>
      <c r="E560" s="230"/>
      <c r="F560" s="229"/>
      <c r="G560" s="229" t="s">
        <v>1483</v>
      </c>
      <c r="H560" s="229" t="s">
        <v>1483</v>
      </c>
      <c r="I560" s="229" t="s">
        <v>1483</v>
      </c>
      <c r="J560">
        <v>560</v>
      </c>
    </row>
    <row r="561" spans="1:10" ht="15" customHeight="1" x14ac:dyDescent="0.25">
      <c r="A561" s="171">
        <v>596</v>
      </c>
      <c r="B561" s="172" t="s">
        <v>980</v>
      </c>
      <c r="C561" s="7" t="s">
        <v>981</v>
      </c>
      <c r="D561" s="230"/>
      <c r="E561" s="230"/>
      <c r="F561" s="229"/>
      <c r="G561" s="229" t="s">
        <v>1483</v>
      </c>
      <c r="H561" s="229" t="s">
        <v>1483</v>
      </c>
      <c r="I561" s="229" t="s">
        <v>1509</v>
      </c>
      <c r="J561">
        <v>561</v>
      </c>
    </row>
    <row r="562" spans="1:10" ht="15" customHeight="1" x14ac:dyDescent="0.25">
      <c r="A562" s="171">
        <v>598</v>
      </c>
      <c r="B562" s="172" t="s">
        <v>983</v>
      </c>
      <c r="C562" s="7" t="s">
        <v>984</v>
      </c>
      <c r="D562" s="230"/>
      <c r="E562" s="230"/>
      <c r="F562" s="229"/>
      <c r="G562" s="229" t="s">
        <v>1483</v>
      </c>
      <c r="H562" s="229" t="s">
        <v>1483</v>
      </c>
      <c r="I562" s="229" t="s">
        <v>1483</v>
      </c>
      <c r="J562">
        <v>562</v>
      </c>
    </row>
    <row r="563" spans="1:10" ht="15" customHeight="1" x14ac:dyDescent="0.25">
      <c r="A563" s="171">
        <v>599</v>
      </c>
      <c r="B563" s="172" t="s">
        <v>985</v>
      </c>
      <c r="C563" s="7" t="s">
        <v>986</v>
      </c>
      <c r="D563" s="230"/>
      <c r="E563" s="230"/>
      <c r="F563" s="229" t="s">
        <v>1368</v>
      </c>
      <c r="G563" s="229" t="s">
        <v>1483</v>
      </c>
      <c r="H563" s="229" t="s">
        <v>1483</v>
      </c>
      <c r="I563" s="229" t="s">
        <v>1509</v>
      </c>
      <c r="J563">
        <v>563</v>
      </c>
    </row>
    <row r="564" spans="1:10" ht="15" customHeight="1" x14ac:dyDescent="0.25">
      <c r="A564" s="171">
        <v>600</v>
      </c>
      <c r="B564" s="172" t="s">
        <v>987</v>
      </c>
      <c r="C564" s="7" t="s">
        <v>988</v>
      </c>
      <c r="D564" s="230"/>
      <c r="E564" s="230"/>
      <c r="F564" s="229" t="s">
        <v>1368</v>
      </c>
      <c r="G564" s="229" t="s">
        <v>1403</v>
      </c>
      <c r="H564" s="229" t="s">
        <v>1483</v>
      </c>
      <c r="I564" s="229" t="s">
        <v>1509</v>
      </c>
      <c r="J564">
        <v>564</v>
      </c>
    </row>
    <row r="565" spans="1:10" ht="15" customHeight="1" x14ac:dyDescent="0.25">
      <c r="A565" s="171">
        <v>601</v>
      </c>
      <c r="B565" s="172" t="s">
        <v>989</v>
      </c>
      <c r="C565" s="7" t="s">
        <v>990</v>
      </c>
      <c r="D565" s="230"/>
      <c r="E565" s="230" t="s">
        <v>1461</v>
      </c>
      <c r="F565" s="229"/>
      <c r="G565" s="229" t="s">
        <v>1483</v>
      </c>
      <c r="H565" s="229" t="s">
        <v>1483</v>
      </c>
      <c r="I565" s="229" t="s">
        <v>1509</v>
      </c>
      <c r="J565">
        <v>565</v>
      </c>
    </row>
    <row r="566" spans="1:10" ht="15" customHeight="1" x14ac:dyDescent="0.25">
      <c r="A566" s="171">
        <v>602</v>
      </c>
      <c r="B566" s="172" t="s">
        <v>991</v>
      </c>
      <c r="C566" s="7" t="s">
        <v>992</v>
      </c>
      <c r="D566" s="230" t="s">
        <v>1480</v>
      </c>
      <c r="E566" s="230" t="s">
        <v>1461</v>
      </c>
      <c r="F566" s="229" t="s">
        <v>1368</v>
      </c>
      <c r="G566" s="229" t="s">
        <v>1403</v>
      </c>
      <c r="H566" s="229" t="s">
        <v>1483</v>
      </c>
      <c r="I566" s="229" t="s">
        <v>1483</v>
      </c>
      <c r="J566">
        <v>566</v>
      </c>
    </row>
    <row r="567" spans="1:10" ht="15" customHeight="1" x14ac:dyDescent="0.25">
      <c r="A567" s="171">
        <v>603</v>
      </c>
      <c r="B567" s="172" t="s">
        <v>993</v>
      </c>
      <c r="C567" s="7" t="s">
        <v>994</v>
      </c>
      <c r="D567" s="230" t="s">
        <v>1481</v>
      </c>
      <c r="E567" s="230" t="s">
        <v>1461</v>
      </c>
      <c r="F567" s="229"/>
      <c r="G567" s="229" t="s">
        <v>1483</v>
      </c>
      <c r="H567" s="229" t="s">
        <v>1483</v>
      </c>
      <c r="I567" s="229" t="s">
        <v>1483</v>
      </c>
      <c r="J567">
        <v>567</v>
      </c>
    </row>
    <row r="568" spans="1:10" ht="15" customHeight="1" x14ac:dyDescent="0.25">
      <c r="A568" s="171">
        <v>552</v>
      </c>
      <c r="B568" s="172" t="s">
        <v>1006</v>
      </c>
      <c r="C568" s="7" t="s">
        <v>1211</v>
      </c>
      <c r="D568" s="230"/>
      <c r="E568" s="230" t="s">
        <v>1477</v>
      </c>
      <c r="F568" s="229"/>
      <c r="G568" s="229" t="s">
        <v>1483</v>
      </c>
      <c r="H568" s="229" t="s">
        <v>1402</v>
      </c>
      <c r="I568" s="229" t="s">
        <v>1483</v>
      </c>
      <c r="J568">
        <v>568</v>
      </c>
    </row>
    <row r="569" spans="1:10" ht="15" customHeight="1" x14ac:dyDescent="0.25">
      <c r="A569" s="171">
        <v>537</v>
      </c>
      <c r="B569" s="172" t="s">
        <v>1002</v>
      </c>
      <c r="C569" s="7" t="s">
        <v>1212</v>
      </c>
      <c r="D569" s="230"/>
      <c r="E569" s="230" t="s">
        <v>1476</v>
      </c>
      <c r="F569" s="229"/>
      <c r="G569" s="229" t="s">
        <v>1483</v>
      </c>
      <c r="H569" s="229" t="s">
        <v>1402</v>
      </c>
      <c r="I569" s="229" t="s">
        <v>1483</v>
      </c>
      <c r="J569">
        <v>569</v>
      </c>
    </row>
    <row r="570" spans="1:10" ht="15" customHeight="1" x14ac:dyDescent="0.25">
      <c r="A570" s="171">
        <v>551</v>
      </c>
      <c r="B570" s="172" t="s">
        <v>1005</v>
      </c>
      <c r="C570" s="7" t="s">
        <v>1213</v>
      </c>
      <c r="D570" s="230"/>
      <c r="E570" s="230" t="s">
        <v>1477</v>
      </c>
      <c r="F570" s="229"/>
      <c r="G570" s="229" t="s">
        <v>1483</v>
      </c>
      <c r="H570" s="229" t="s">
        <v>1402</v>
      </c>
      <c r="I570" s="229" t="s">
        <v>1483</v>
      </c>
      <c r="J570">
        <v>570</v>
      </c>
    </row>
    <row r="571" spans="1:10" ht="15" customHeight="1" x14ac:dyDescent="0.25">
      <c r="A571" s="171">
        <v>536</v>
      </c>
      <c r="B571" s="172" t="s">
        <v>1001</v>
      </c>
      <c r="C571" s="7" t="s">
        <v>1214</v>
      </c>
      <c r="D571" s="230"/>
      <c r="E571" s="230" t="s">
        <v>1476</v>
      </c>
      <c r="F571" s="229"/>
      <c r="G571" s="229" t="s">
        <v>1483</v>
      </c>
      <c r="H571" s="229" t="s">
        <v>1402</v>
      </c>
      <c r="I571" s="229" t="s">
        <v>1483</v>
      </c>
      <c r="J571">
        <v>571</v>
      </c>
    </row>
    <row r="572" spans="1:10" ht="15" customHeight="1" x14ac:dyDescent="0.25">
      <c r="A572" s="171">
        <v>550</v>
      </c>
      <c r="B572" s="172" t="s">
        <v>1004</v>
      </c>
      <c r="C572" s="7" t="s">
        <v>1215</v>
      </c>
      <c r="D572" s="230"/>
      <c r="E572" s="230" t="s">
        <v>1477</v>
      </c>
      <c r="F572" s="229"/>
      <c r="G572" s="229" t="s">
        <v>1483</v>
      </c>
      <c r="H572" s="229" t="s">
        <v>1402</v>
      </c>
      <c r="I572" s="229" t="s">
        <v>1483</v>
      </c>
      <c r="J572">
        <v>572</v>
      </c>
    </row>
    <row r="573" spans="1:10" ht="15" customHeight="1" x14ac:dyDescent="0.25">
      <c r="A573" s="171">
        <v>535</v>
      </c>
      <c r="B573" s="172" t="s">
        <v>1000</v>
      </c>
      <c r="C573" s="7" t="s">
        <v>1216</v>
      </c>
      <c r="D573" s="230"/>
      <c r="E573" s="230" t="s">
        <v>1476</v>
      </c>
      <c r="F573" s="229"/>
      <c r="G573" s="229" t="s">
        <v>1483</v>
      </c>
      <c r="H573" s="229" t="s">
        <v>1402</v>
      </c>
      <c r="I573" s="229" t="s">
        <v>1483</v>
      </c>
      <c r="J573">
        <v>573</v>
      </c>
    </row>
    <row r="574" spans="1:10" ht="15" customHeight="1" x14ac:dyDescent="0.25">
      <c r="A574" s="171">
        <v>549</v>
      </c>
      <c r="B574" s="172" t="s">
        <v>1003</v>
      </c>
      <c r="C574" s="7" t="s">
        <v>1217</v>
      </c>
      <c r="D574" s="230"/>
      <c r="E574" s="230" t="s">
        <v>1477</v>
      </c>
      <c r="F574" s="229"/>
      <c r="G574" s="229" t="s">
        <v>1483</v>
      </c>
      <c r="H574" s="229" t="s">
        <v>1402</v>
      </c>
      <c r="I574" s="229" t="s">
        <v>1483</v>
      </c>
      <c r="J574">
        <v>574</v>
      </c>
    </row>
    <row r="575" spans="1:10" ht="15" customHeight="1" x14ac:dyDescent="0.25">
      <c r="A575" s="171">
        <v>534</v>
      </c>
      <c r="B575" s="172" t="s">
        <v>999</v>
      </c>
      <c r="C575" s="7" t="s">
        <v>1218</v>
      </c>
      <c r="D575" s="230"/>
      <c r="E575" s="230" t="s">
        <v>1476</v>
      </c>
      <c r="F575" s="229"/>
      <c r="G575" s="229" t="s">
        <v>1483</v>
      </c>
      <c r="H575" s="229" t="s">
        <v>1402</v>
      </c>
      <c r="I575" s="229" t="s">
        <v>1483</v>
      </c>
      <c r="J575">
        <v>575</v>
      </c>
    </row>
    <row r="576" spans="1:10" ht="15" customHeight="1" x14ac:dyDescent="0.25">
      <c r="A576" s="171">
        <v>606</v>
      </c>
      <c r="B576" s="172" t="s">
        <v>1007</v>
      </c>
      <c r="C576" s="7" t="s">
        <v>1219</v>
      </c>
      <c r="D576" s="230"/>
      <c r="E576" s="230"/>
      <c r="F576" s="229" t="s">
        <v>1368</v>
      </c>
      <c r="G576" s="229" t="s">
        <v>1403</v>
      </c>
      <c r="H576" s="229" t="s">
        <v>1402</v>
      </c>
      <c r="I576" s="229" t="s">
        <v>1509</v>
      </c>
      <c r="J576">
        <v>576</v>
      </c>
    </row>
    <row r="577" spans="1:10" ht="15" customHeight="1" x14ac:dyDescent="0.25">
      <c r="A577" s="171">
        <v>116</v>
      </c>
      <c r="B577" s="172" t="s">
        <v>310</v>
      </c>
      <c r="C577" s="173" t="s">
        <v>1246</v>
      </c>
      <c r="D577" s="230" t="s">
        <v>1432</v>
      </c>
      <c r="E577" s="230"/>
      <c r="F577" s="229"/>
      <c r="G577" s="229" t="s">
        <v>1403</v>
      </c>
      <c r="H577" s="229" t="s">
        <v>1483</v>
      </c>
      <c r="I577" s="229" t="s">
        <v>1509</v>
      </c>
      <c r="J577">
        <v>577</v>
      </c>
    </row>
    <row r="578" spans="1:10" ht="15" customHeight="1" x14ac:dyDescent="0.25">
      <c r="A578" s="182">
        <v>323</v>
      </c>
      <c r="B578" s="172" t="s">
        <v>526</v>
      </c>
      <c r="C578" s="173" t="s">
        <v>1220</v>
      </c>
      <c r="D578" s="230"/>
      <c r="E578" s="230"/>
      <c r="F578" s="229"/>
      <c r="G578" s="229" t="s">
        <v>1483</v>
      </c>
      <c r="H578" s="229" t="s">
        <v>1483</v>
      </c>
      <c r="I578" s="229" t="s">
        <v>1483</v>
      </c>
      <c r="J578">
        <v>578</v>
      </c>
    </row>
    <row r="579" spans="1:10" ht="15" customHeight="1" x14ac:dyDescent="0.25">
      <c r="A579" s="171">
        <v>399</v>
      </c>
      <c r="B579" s="172" t="s">
        <v>659</v>
      </c>
      <c r="C579" s="9" t="s">
        <v>1100</v>
      </c>
      <c r="D579" s="230"/>
      <c r="E579" s="230"/>
      <c r="F579" s="229"/>
      <c r="G579" s="229" t="s">
        <v>1483</v>
      </c>
      <c r="H579" s="229" t="s">
        <v>1483</v>
      </c>
      <c r="I579" s="229" t="s">
        <v>1483</v>
      </c>
      <c r="J579">
        <v>579</v>
      </c>
    </row>
    <row r="580" spans="1:10" ht="15" customHeight="1" x14ac:dyDescent="0.25">
      <c r="A580" s="171">
        <v>512</v>
      </c>
      <c r="B580" s="172" t="s">
        <v>1008</v>
      </c>
      <c r="C580" s="7" t="s">
        <v>1009</v>
      </c>
      <c r="D580" s="230"/>
      <c r="E580" s="230"/>
      <c r="F580" s="229"/>
      <c r="G580" s="229" t="s">
        <v>1483</v>
      </c>
      <c r="H580" s="229" t="s">
        <v>1483</v>
      </c>
      <c r="I580" s="229" t="s">
        <v>1483</v>
      </c>
      <c r="J580">
        <v>580</v>
      </c>
    </row>
    <row r="581" spans="1:10" ht="15" customHeight="1" x14ac:dyDescent="0.25">
      <c r="A581" s="171">
        <v>608</v>
      </c>
      <c r="B581" s="172" t="s">
        <v>1014</v>
      </c>
      <c r="C581" s="7" t="s">
        <v>1221</v>
      </c>
      <c r="D581" s="230"/>
      <c r="E581" s="230"/>
      <c r="F581" s="229" t="s">
        <v>1368</v>
      </c>
      <c r="G581" s="229" t="s">
        <v>1403</v>
      </c>
      <c r="H581" s="229" t="s">
        <v>1483</v>
      </c>
      <c r="I581" s="229" t="s">
        <v>1509</v>
      </c>
      <c r="J581">
        <v>581</v>
      </c>
    </row>
    <row r="582" spans="1:10" ht="15" customHeight="1" x14ac:dyDescent="0.25">
      <c r="A582" s="171">
        <v>249</v>
      </c>
      <c r="B582" s="172" t="s">
        <v>1015</v>
      </c>
      <c r="C582" s="7" t="s">
        <v>1016</v>
      </c>
      <c r="D582" s="230" t="s">
        <v>1498</v>
      </c>
      <c r="E582" s="230"/>
      <c r="F582" s="229"/>
      <c r="G582" s="229" t="s">
        <v>1403</v>
      </c>
      <c r="H582" s="229" t="s">
        <v>1483</v>
      </c>
      <c r="I582" s="229" t="s">
        <v>1483</v>
      </c>
      <c r="J582">
        <v>582</v>
      </c>
    </row>
    <row r="583" spans="1:10" ht="15" customHeight="1" x14ac:dyDescent="0.25">
      <c r="A583" s="171">
        <v>513</v>
      </c>
      <c r="B583" s="172" t="s">
        <v>1023</v>
      </c>
      <c r="C583" s="7" t="s">
        <v>1247</v>
      </c>
      <c r="D583" s="230"/>
      <c r="E583" s="230"/>
      <c r="F583" s="229"/>
      <c r="G583" s="229" t="s">
        <v>1483</v>
      </c>
      <c r="H583" s="229" t="s">
        <v>1483</v>
      </c>
      <c r="I583" s="229" t="s">
        <v>1483</v>
      </c>
      <c r="J583">
        <v>583</v>
      </c>
    </row>
    <row r="584" spans="1:10" ht="15" customHeight="1" x14ac:dyDescent="0.25">
      <c r="A584" s="171">
        <v>610</v>
      </c>
      <c r="B584" s="172" t="s">
        <v>1024</v>
      </c>
      <c r="C584" s="7" t="s">
        <v>1025</v>
      </c>
      <c r="D584" s="230"/>
      <c r="E584" s="230"/>
      <c r="F584" s="229" t="s">
        <v>1368</v>
      </c>
      <c r="G584" s="229" t="s">
        <v>1403</v>
      </c>
      <c r="H584" s="229" t="s">
        <v>1483</v>
      </c>
      <c r="I584" s="229" t="s">
        <v>1509</v>
      </c>
      <c r="J584">
        <v>584</v>
      </c>
    </row>
    <row r="585" spans="1:10" ht="15" customHeight="1" x14ac:dyDescent="0.25">
      <c r="A585" s="171">
        <v>275</v>
      </c>
      <c r="B585" s="172" t="s">
        <v>1026</v>
      </c>
      <c r="C585" s="7" t="s">
        <v>1027</v>
      </c>
      <c r="D585" s="230"/>
      <c r="E585" s="230" t="s">
        <v>1454</v>
      </c>
      <c r="F585" s="229" t="s">
        <v>1368</v>
      </c>
      <c r="G585" s="229" t="s">
        <v>1403</v>
      </c>
      <c r="H585" s="229" t="s">
        <v>1483</v>
      </c>
      <c r="I585" s="229" t="s">
        <v>1483</v>
      </c>
      <c r="J585">
        <v>585</v>
      </c>
    </row>
    <row r="586" spans="1:10" ht="15" customHeight="1" x14ac:dyDescent="0.25">
      <c r="A586" s="171">
        <v>611</v>
      </c>
      <c r="B586" s="172" t="s">
        <v>1033</v>
      </c>
      <c r="C586" s="7" t="s">
        <v>1034</v>
      </c>
      <c r="D586" s="230"/>
      <c r="E586" s="230"/>
      <c r="F586" s="229" t="s">
        <v>1368</v>
      </c>
      <c r="G586" s="229" t="s">
        <v>1403</v>
      </c>
      <c r="H586" s="229" t="s">
        <v>1402</v>
      </c>
      <c r="I586" s="229" t="s">
        <v>1483</v>
      </c>
      <c r="J586">
        <v>586</v>
      </c>
    </row>
    <row r="587" spans="1:10" ht="15" customHeight="1" x14ac:dyDescent="0.25">
      <c r="A587" s="171">
        <v>514</v>
      </c>
      <c r="B587" s="172" t="s">
        <v>1028</v>
      </c>
      <c r="C587" s="7" t="s">
        <v>1029</v>
      </c>
      <c r="D587" s="230"/>
      <c r="E587" s="230"/>
      <c r="F587" s="229"/>
      <c r="G587" s="229" t="s">
        <v>1483</v>
      </c>
      <c r="H587" s="229" t="s">
        <v>1483</v>
      </c>
      <c r="I587" s="229" t="s">
        <v>1483</v>
      </c>
      <c r="J587">
        <v>587</v>
      </c>
    </row>
    <row r="588" spans="1:10" ht="15" customHeight="1" x14ac:dyDescent="0.25">
      <c r="A588" s="171">
        <v>515</v>
      </c>
      <c r="B588" s="172" t="s">
        <v>1030</v>
      </c>
      <c r="C588" s="7" t="s">
        <v>1110</v>
      </c>
      <c r="D588" s="230"/>
      <c r="E588" s="230"/>
      <c r="F588" s="229"/>
      <c r="G588" s="229" t="s">
        <v>1483</v>
      </c>
      <c r="H588" s="229" t="s">
        <v>1483</v>
      </c>
      <c r="I588" s="229" t="s">
        <v>1483</v>
      </c>
      <c r="J588">
        <v>588</v>
      </c>
    </row>
    <row r="589" spans="1:10" ht="15" customHeight="1" x14ac:dyDescent="0.25">
      <c r="A589" s="171">
        <v>516</v>
      </c>
      <c r="B589" s="172" t="s">
        <v>1031</v>
      </c>
      <c r="C589" s="7" t="s">
        <v>1111</v>
      </c>
      <c r="D589" s="230"/>
      <c r="E589" s="230"/>
      <c r="F589" s="229"/>
      <c r="G589" s="229" t="s">
        <v>1483</v>
      </c>
      <c r="H589" s="229" t="s">
        <v>1483</v>
      </c>
      <c r="I589" s="229" t="s">
        <v>1483</v>
      </c>
      <c r="J589">
        <v>589</v>
      </c>
    </row>
    <row r="590" spans="1:10" ht="15" customHeight="1" x14ac:dyDescent="0.25">
      <c r="A590" s="171">
        <v>517</v>
      </c>
      <c r="B590" s="172" t="s">
        <v>1032</v>
      </c>
      <c r="C590" s="7" t="s">
        <v>1112</v>
      </c>
      <c r="D590" s="230"/>
      <c r="E590" s="230"/>
      <c r="F590" s="229"/>
      <c r="G590" s="229" t="s">
        <v>1483</v>
      </c>
      <c r="H590" s="229" t="s">
        <v>1483</v>
      </c>
      <c r="I590" s="229" t="s">
        <v>1483</v>
      </c>
      <c r="J590">
        <v>590</v>
      </c>
    </row>
    <row r="591" spans="1:10" ht="15" customHeight="1" x14ac:dyDescent="0.25">
      <c r="A591" s="171">
        <v>43</v>
      </c>
      <c r="B591" s="172" t="s">
        <v>88</v>
      </c>
      <c r="C591" s="173" t="s">
        <v>1248</v>
      </c>
      <c r="D591" s="230" t="s">
        <v>1414</v>
      </c>
      <c r="E591" s="230"/>
      <c r="F591" s="229"/>
      <c r="G591" s="229" t="s">
        <v>1483</v>
      </c>
      <c r="H591" s="229" t="s">
        <v>1483</v>
      </c>
      <c r="I591" s="229" t="s">
        <v>1483</v>
      </c>
      <c r="J591">
        <v>591</v>
      </c>
    </row>
    <row r="592" spans="1:10" ht="15" customHeight="1" x14ac:dyDescent="0.25">
      <c r="A592" s="171">
        <v>74</v>
      </c>
      <c r="B592" s="172" t="s">
        <v>129</v>
      </c>
      <c r="C592" s="173" t="s">
        <v>1249</v>
      </c>
      <c r="D592" s="230" t="s">
        <v>1418</v>
      </c>
      <c r="E592" s="230"/>
      <c r="F592" s="229"/>
      <c r="G592" s="229" t="s">
        <v>1483</v>
      </c>
      <c r="H592" s="229" t="s">
        <v>1483</v>
      </c>
      <c r="I592" s="229" t="s">
        <v>1483</v>
      </c>
      <c r="J592">
        <v>592</v>
      </c>
    </row>
    <row r="593" spans="1:11" ht="15" customHeight="1" x14ac:dyDescent="0.25">
      <c r="A593" s="171">
        <v>617</v>
      </c>
      <c r="B593" s="172" t="s">
        <v>1043</v>
      </c>
      <c r="C593" s="173" t="s">
        <v>1044</v>
      </c>
      <c r="D593" s="230"/>
      <c r="E593" s="230"/>
      <c r="F593" s="229"/>
      <c r="G593" s="229" t="s">
        <v>1483</v>
      </c>
      <c r="H593" s="229" t="s">
        <v>1483</v>
      </c>
      <c r="I593" s="229" t="s">
        <v>1483</v>
      </c>
      <c r="J593">
        <v>593</v>
      </c>
    </row>
    <row r="594" spans="1:11" ht="15" customHeight="1" x14ac:dyDescent="0.25">
      <c r="A594" s="171">
        <v>618</v>
      </c>
      <c r="B594" s="172" t="s">
        <v>1045</v>
      </c>
      <c r="C594" s="173" t="s">
        <v>1046</v>
      </c>
      <c r="D594" s="230"/>
      <c r="E594" s="230"/>
      <c r="F594" s="229"/>
      <c r="G594" s="229" t="s">
        <v>1483</v>
      </c>
      <c r="H594" s="229" t="s">
        <v>1483</v>
      </c>
      <c r="I594" s="229" t="s">
        <v>1483</v>
      </c>
      <c r="J594">
        <v>594</v>
      </c>
    </row>
    <row r="595" spans="1:11" ht="15" customHeight="1" x14ac:dyDescent="0.25">
      <c r="A595" s="171">
        <v>619</v>
      </c>
      <c r="B595" s="172" t="s">
        <v>1047</v>
      </c>
      <c r="C595" s="7" t="s">
        <v>1222</v>
      </c>
      <c r="D595" s="230"/>
      <c r="E595" s="230"/>
      <c r="F595" s="229" t="s">
        <v>1368</v>
      </c>
      <c r="G595" s="229" t="s">
        <v>1403</v>
      </c>
      <c r="H595" s="229" t="s">
        <v>1483</v>
      </c>
      <c r="I595" s="229" t="s">
        <v>1509</v>
      </c>
      <c r="J595">
        <v>595</v>
      </c>
    </row>
    <row r="596" spans="1:11" ht="15" customHeight="1" x14ac:dyDescent="0.25">
      <c r="A596" s="171">
        <v>620</v>
      </c>
      <c r="B596" s="172" t="s">
        <v>1048</v>
      </c>
      <c r="C596" s="7" t="s">
        <v>1049</v>
      </c>
      <c r="D596" s="230"/>
      <c r="E596" s="230"/>
      <c r="F596" s="229"/>
      <c r="G596" s="229" t="s">
        <v>1483</v>
      </c>
      <c r="H596" s="229" t="s">
        <v>1483</v>
      </c>
      <c r="I596" s="229" t="s">
        <v>1509</v>
      </c>
      <c r="J596">
        <v>596</v>
      </c>
    </row>
    <row r="597" spans="1:11" ht="15" customHeight="1" x14ac:dyDescent="0.25">
      <c r="A597" s="171">
        <v>621</v>
      </c>
      <c r="B597" s="172" t="s">
        <v>1050</v>
      </c>
      <c r="C597" s="7" t="s">
        <v>1051</v>
      </c>
      <c r="D597" s="230"/>
      <c r="E597" s="230"/>
      <c r="F597" s="229"/>
      <c r="G597" s="229" t="s">
        <v>1483</v>
      </c>
      <c r="H597" s="229" t="s">
        <v>1483</v>
      </c>
      <c r="I597" s="229" t="s">
        <v>1509</v>
      </c>
      <c r="J597">
        <v>597</v>
      </c>
    </row>
    <row r="598" spans="1:11" ht="15" customHeight="1" x14ac:dyDescent="0.25">
      <c r="A598" s="171">
        <v>622</v>
      </c>
      <c r="B598" s="172" t="s">
        <v>1052</v>
      </c>
      <c r="C598" s="7" t="s">
        <v>1053</v>
      </c>
      <c r="D598" s="230"/>
      <c r="E598" s="230"/>
      <c r="F598" s="229" t="s">
        <v>1368</v>
      </c>
      <c r="G598" s="229" t="s">
        <v>1403</v>
      </c>
      <c r="H598" s="229" t="s">
        <v>1483</v>
      </c>
      <c r="I598" s="229" t="s">
        <v>1509</v>
      </c>
      <c r="J598">
        <v>598</v>
      </c>
    </row>
    <row r="599" spans="1:11" ht="15" customHeight="1" x14ac:dyDescent="0.25">
      <c r="A599" s="171">
        <v>623</v>
      </c>
      <c r="B599" s="172" t="s">
        <v>1054</v>
      </c>
      <c r="C599" s="7" t="s">
        <v>1055</v>
      </c>
      <c r="D599" s="230"/>
      <c r="E599" s="230"/>
      <c r="F599" s="229" t="s">
        <v>1368</v>
      </c>
      <c r="G599" s="229" t="s">
        <v>1403</v>
      </c>
      <c r="H599" s="229" t="s">
        <v>1483</v>
      </c>
      <c r="I599" s="229" t="s">
        <v>1509</v>
      </c>
      <c r="J599">
        <v>599</v>
      </c>
    </row>
    <row r="600" spans="1:11" ht="15" customHeight="1" x14ac:dyDescent="0.25">
      <c r="A600" s="171">
        <v>624</v>
      </c>
      <c r="B600" s="172" t="s">
        <v>1056</v>
      </c>
      <c r="C600" s="7" t="s">
        <v>1057</v>
      </c>
      <c r="D600" s="230"/>
      <c r="E600" s="230"/>
      <c r="F600" s="229" t="s">
        <v>1368</v>
      </c>
      <c r="G600" s="229" t="s">
        <v>1403</v>
      </c>
      <c r="H600" s="229" t="s">
        <v>1483</v>
      </c>
      <c r="I600" s="229" t="s">
        <v>1509</v>
      </c>
      <c r="J600">
        <v>600</v>
      </c>
    </row>
    <row r="601" spans="1:11" ht="15" customHeight="1" x14ac:dyDescent="0.25">
      <c r="A601" s="171">
        <v>626</v>
      </c>
      <c r="B601" s="172" t="s">
        <v>1060</v>
      </c>
      <c r="C601" s="7" t="s">
        <v>1061</v>
      </c>
      <c r="D601" s="230"/>
      <c r="E601" s="230"/>
      <c r="F601" s="229"/>
      <c r="G601" s="229" t="s">
        <v>1483</v>
      </c>
      <c r="H601" s="229" t="s">
        <v>1483</v>
      </c>
      <c r="I601" s="229" t="s">
        <v>1483</v>
      </c>
      <c r="J601">
        <v>601</v>
      </c>
    </row>
    <row r="602" spans="1:11" ht="15" customHeight="1" x14ac:dyDescent="0.25">
      <c r="A602" s="171">
        <v>627</v>
      </c>
      <c r="B602" s="172" t="s">
        <v>1062</v>
      </c>
      <c r="C602" s="7" t="s">
        <v>1063</v>
      </c>
      <c r="D602" s="230" t="s">
        <v>1482</v>
      </c>
      <c r="E602" s="230"/>
      <c r="F602" s="229" t="s">
        <v>1368</v>
      </c>
      <c r="G602" s="229" t="s">
        <v>1403</v>
      </c>
      <c r="H602" s="229" t="s">
        <v>1483</v>
      </c>
      <c r="I602" s="229" t="s">
        <v>1509</v>
      </c>
      <c r="J602">
        <v>602</v>
      </c>
    </row>
    <row r="603" spans="1:11" ht="15" customHeight="1" x14ac:dyDescent="0.25">
      <c r="A603" s="171">
        <v>628</v>
      </c>
      <c r="B603" s="172" t="s">
        <v>1064</v>
      </c>
      <c r="C603" s="7" t="s">
        <v>1065</v>
      </c>
      <c r="D603" s="230"/>
      <c r="E603" s="230"/>
      <c r="F603" s="229" t="s">
        <v>1368</v>
      </c>
      <c r="G603" s="229" t="s">
        <v>1403</v>
      </c>
      <c r="H603" s="229" t="s">
        <v>1483</v>
      </c>
      <c r="I603" s="229" t="s">
        <v>1509</v>
      </c>
      <c r="J603">
        <v>603</v>
      </c>
    </row>
    <row r="604" spans="1:11" ht="15" customHeight="1" x14ac:dyDescent="0.25">
      <c r="A604" s="171">
        <v>632</v>
      </c>
      <c r="B604" s="172" t="s">
        <v>1069</v>
      </c>
      <c r="C604" s="7" t="s">
        <v>1070</v>
      </c>
      <c r="D604" s="230"/>
      <c r="E604" s="230"/>
      <c r="F604" s="229"/>
      <c r="G604" s="229" t="s">
        <v>1483</v>
      </c>
      <c r="H604" s="229" t="s">
        <v>1483</v>
      </c>
      <c r="I604" s="229" t="s">
        <v>1483</v>
      </c>
      <c r="J604">
        <v>604</v>
      </c>
    </row>
    <row r="605" spans="1:11" ht="15" customHeight="1" x14ac:dyDescent="0.25">
      <c r="A605" s="171">
        <v>633</v>
      </c>
      <c r="B605" s="172" t="s">
        <v>1071</v>
      </c>
      <c r="C605" s="7" t="s">
        <v>1072</v>
      </c>
      <c r="D605" s="230"/>
      <c r="E605" s="230"/>
      <c r="F605" s="229"/>
      <c r="G605" s="229" t="s">
        <v>1483</v>
      </c>
      <c r="H605" s="229" t="s">
        <v>1483</v>
      </c>
      <c r="I605" s="229" t="s">
        <v>1483</v>
      </c>
      <c r="J605">
        <v>605</v>
      </c>
    </row>
    <row r="606" spans="1:11" ht="15" customHeight="1" x14ac:dyDescent="0.25">
      <c r="A606" s="171"/>
      <c r="B606" s="172"/>
      <c r="C606" s="7"/>
      <c r="D606" s="230"/>
      <c r="E606" s="230"/>
      <c r="F606" s="229"/>
      <c r="G606" s="229"/>
      <c r="H606" s="229"/>
      <c r="I606" s="229"/>
    </row>
    <row r="607" spans="1:11" ht="15" customHeight="1" x14ac:dyDescent="0.25">
      <c r="A607" s="171"/>
      <c r="B607" s="172"/>
      <c r="C607" s="7"/>
      <c r="D607" s="230"/>
      <c r="E607" s="230"/>
      <c r="F607" s="229"/>
      <c r="G607" s="229"/>
      <c r="H607" s="229"/>
      <c r="I607" s="229"/>
    </row>
    <row r="608" spans="1:11" ht="66" customHeight="1" x14ac:dyDescent="0.25">
      <c r="A608" s="182">
        <v>645</v>
      </c>
      <c r="B608" s="180" t="s">
        <v>1518</v>
      </c>
      <c r="C608" s="264" t="s">
        <v>1084</v>
      </c>
      <c r="D608" s="265" t="s">
        <v>1520</v>
      </c>
      <c r="E608" s="265"/>
      <c r="F608" s="266"/>
      <c r="G608" s="266" t="s">
        <v>1483</v>
      </c>
      <c r="H608" s="266" t="s">
        <v>1402</v>
      </c>
      <c r="I608" s="266" t="s">
        <v>1509</v>
      </c>
      <c r="J608" s="267">
        <v>510</v>
      </c>
      <c r="K608" s="267"/>
    </row>
    <row r="609" spans="1:11" ht="66" customHeight="1" x14ac:dyDescent="0.25">
      <c r="A609" s="182">
        <v>646</v>
      </c>
      <c r="B609" s="180" t="s">
        <v>1519</v>
      </c>
      <c r="C609" s="268" t="s">
        <v>1085</v>
      </c>
      <c r="D609" s="265" t="s">
        <v>1521</v>
      </c>
      <c r="E609" s="265"/>
      <c r="F609" s="266"/>
      <c r="G609" s="266" t="s">
        <v>1483</v>
      </c>
      <c r="H609" s="266" t="s">
        <v>1402</v>
      </c>
      <c r="I609" s="266" t="s">
        <v>1509</v>
      </c>
      <c r="J609" s="267">
        <v>511</v>
      </c>
      <c r="K609" s="267"/>
    </row>
  </sheetData>
  <sheetProtection algorithmName="SHA-512" hashValue="EJiWzM5DCCQQzEP11DiPuYT+3Igoy82yEYXZ8jsyz3p3yJyDw01tmVNSKs8LZduulAue+xjBDG4yyMtgJW9aoA==" saltValue="GybFKJFwI3qGfVtoYbJQyg==" spinCount="100000" sheet="1" sort="0" autoFilter="0"/>
  <autoFilter ref="A2:J2" xr:uid="{00000000-0001-0000-0700-000000000000}">
    <sortState xmlns:xlrd2="http://schemas.microsoft.com/office/spreadsheetml/2017/richdata2" ref="A3:J605">
      <sortCondition ref="J2"/>
    </sortState>
  </autoFilter>
  <hyperlinks>
    <hyperlink ref="M1" r:id="rId1" xr:uid="{9E3CC94D-C185-47BB-AE1D-1080C73B2E82}"/>
    <hyperlink ref="M2" r:id="rId2" xr:uid="{51B22E9B-92D8-4A9F-ADA9-62BDC1E35A7F}"/>
  </hyperlinks>
  <pageMargins left="0.7" right="0.7" top="0.75" bottom="0.75" header="0.3" footer="0.3"/>
  <pageSetup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8021B-C8D9-4D4E-98C1-9C5912B510CE}">
  <dimension ref="B3:B24"/>
  <sheetViews>
    <sheetView workbookViewId="0">
      <selection activeCell="B40" sqref="B40"/>
    </sheetView>
  </sheetViews>
  <sheetFormatPr defaultRowHeight="15" x14ac:dyDescent="0.25"/>
  <sheetData>
    <row r="3" spans="2:2" x14ac:dyDescent="0.25">
      <c r="B3" s="13" t="s">
        <v>1546</v>
      </c>
    </row>
    <row r="4" spans="2:2" x14ac:dyDescent="0.25">
      <c r="B4" t="s">
        <v>1548</v>
      </c>
    </row>
    <row r="5" spans="2:2" x14ac:dyDescent="0.25">
      <c r="B5" t="s">
        <v>1549</v>
      </c>
    </row>
    <row r="6" spans="2:2" x14ac:dyDescent="0.25">
      <c r="B6" t="s">
        <v>1550</v>
      </c>
    </row>
    <row r="7" spans="2:2" x14ac:dyDescent="0.25">
      <c r="B7" t="s">
        <v>1551</v>
      </c>
    </row>
    <row r="8" spans="2:2" x14ac:dyDescent="0.25">
      <c r="B8" t="s">
        <v>1552</v>
      </c>
    </row>
    <row r="9" spans="2:2" x14ac:dyDescent="0.25">
      <c r="B9" t="s">
        <v>1553</v>
      </c>
    </row>
    <row r="10" spans="2:2" x14ac:dyDescent="0.25">
      <c r="B10" t="s">
        <v>1554</v>
      </c>
    </row>
    <row r="14" spans="2:2" x14ac:dyDescent="0.25">
      <c r="B14" s="13" t="s">
        <v>1531</v>
      </c>
    </row>
    <row r="15" spans="2:2" x14ac:dyDescent="0.25">
      <c r="B15" s="13" t="s">
        <v>1535</v>
      </c>
    </row>
    <row r="16" spans="2:2" x14ac:dyDescent="0.25">
      <c r="B16" t="s">
        <v>1532</v>
      </c>
    </row>
    <row r="17" spans="2:2" x14ac:dyDescent="0.25">
      <c r="B17" t="s">
        <v>1533</v>
      </c>
    </row>
    <row r="18" spans="2:2" x14ac:dyDescent="0.25">
      <c r="B18" t="s">
        <v>1534</v>
      </c>
    </row>
    <row r="19" spans="2:2" x14ac:dyDescent="0.25">
      <c r="B19" t="s">
        <v>1540</v>
      </c>
    </row>
    <row r="20" spans="2:2" x14ac:dyDescent="0.25">
      <c r="B20" t="s">
        <v>1538</v>
      </c>
    </row>
    <row r="21" spans="2:2" x14ac:dyDescent="0.25">
      <c r="B21" t="s">
        <v>1539</v>
      </c>
    </row>
    <row r="22" spans="2:2" x14ac:dyDescent="0.25">
      <c r="B22" t="s">
        <v>1547</v>
      </c>
    </row>
    <row r="23" spans="2:2" x14ac:dyDescent="0.25">
      <c r="B23" t="s">
        <v>1581</v>
      </c>
    </row>
    <row r="24" spans="2:2" x14ac:dyDescent="0.25">
      <c r="B24" t="s">
        <v>1585</v>
      </c>
    </row>
  </sheetData>
  <sheetProtection algorithmName="SHA-512" hashValue="sRBrD6My130iBFQ9yosalY7prMcT4Gz4Tq+JNS9tpAUT68EdYIcGpYzxRx/IbPdKu05epo9tGoAzsluLg/XHmA==" saltValue="yRAAj5pyVpNaZ80Cf94liA==" spinCount="100000"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16"/>
  <sheetViews>
    <sheetView showGridLines="0" workbookViewId="0">
      <selection activeCell="AF41" sqref="AF41"/>
    </sheetView>
  </sheetViews>
  <sheetFormatPr defaultRowHeight="15" x14ac:dyDescent="0.25"/>
  <cols>
    <col min="1" max="1" width="36.28515625" customWidth="1"/>
    <col min="2" max="2" width="64.28515625" customWidth="1"/>
  </cols>
  <sheetData>
    <row r="1" spans="1:2" x14ac:dyDescent="0.25">
      <c r="A1" s="13" t="s">
        <v>1258</v>
      </c>
    </row>
    <row r="3" spans="1:2" x14ac:dyDescent="0.25">
      <c r="A3" s="14" t="s">
        <v>1251</v>
      </c>
      <c r="B3" t="s">
        <v>1252</v>
      </c>
    </row>
    <row r="4" spans="1:2" x14ac:dyDescent="0.25">
      <c r="A4" s="14" t="s">
        <v>1256</v>
      </c>
      <c r="B4" t="s">
        <v>1255</v>
      </c>
    </row>
    <row r="5" spans="1:2" x14ac:dyDescent="0.25">
      <c r="A5" s="14" t="s">
        <v>1280</v>
      </c>
      <c r="B5" t="s">
        <v>1281</v>
      </c>
    </row>
    <row r="6" spans="1:2" x14ac:dyDescent="0.25">
      <c r="A6" s="14" t="s">
        <v>1257</v>
      </c>
      <c r="B6" t="s">
        <v>1254</v>
      </c>
    </row>
    <row r="7" spans="1:2" x14ac:dyDescent="0.25">
      <c r="A7" s="14" t="s">
        <v>1283</v>
      </c>
      <c r="B7" t="s">
        <v>1282</v>
      </c>
    </row>
    <row r="9" spans="1:2" x14ac:dyDescent="0.25">
      <c r="A9" s="93" t="s">
        <v>1584</v>
      </c>
      <c r="B9" t="s">
        <v>1354</v>
      </c>
    </row>
    <row r="10" spans="1:2" x14ac:dyDescent="0.25">
      <c r="A10" s="93" t="s">
        <v>1583</v>
      </c>
      <c r="B10" t="s">
        <v>1353</v>
      </c>
    </row>
    <row r="14" spans="1:2" x14ac:dyDescent="0.25">
      <c r="A14" s="4" t="s">
        <v>1373</v>
      </c>
    </row>
    <row r="15" spans="1:2" x14ac:dyDescent="0.25">
      <c r="A15" s="3" t="s">
        <v>1395</v>
      </c>
      <c r="B15" s="184" t="s">
        <v>1370</v>
      </c>
    </row>
    <row r="16" spans="1:2" x14ac:dyDescent="0.25">
      <c r="A16" s="2">
        <v>1</v>
      </c>
      <c r="B16" s="168" t="s">
        <v>1371</v>
      </c>
    </row>
  </sheetData>
  <sheetProtection algorithmName="SHA-512" hashValue="8JK2hJlZBOl9FUz03SX7CubQjVFYfSEJIN+ndGfGJLaGTR12qw2A6NcnNHegKPXx8T8LC/guXlfokTGJrgL/Ow==" saltValue="d+LEwk56FojSPFnTysV+c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22A613C8CF9DD46AC33D6D53A71F59F" ma:contentTypeVersion="3" ma:contentTypeDescription="Create a new document." ma:contentTypeScope="" ma:versionID="4dcd9b855f6cd6679e50d973af871012">
  <xsd:schema xmlns:xsd="http://www.w3.org/2001/XMLSchema" xmlns:xs="http://www.w3.org/2001/XMLSchema" xmlns:p="http://schemas.microsoft.com/office/2006/metadata/properties" xmlns:ns1="http://schemas.microsoft.com/sharepoint/v3" xmlns:ns2="122d8a75-5caa-4c72-8be8-02ac38e9d51e" xmlns:ns3="4d0624c3-f678-473a-aaed-aa14d03be472" targetNamespace="http://schemas.microsoft.com/office/2006/metadata/properties" ma:root="true" ma:fieldsID="9859aeed83d6dcdd3c6e0d9bdbc799ee" ns1:_="" ns2:_="" ns3:_="">
    <xsd:import namespace="http://schemas.microsoft.com/sharepoint/v3"/>
    <xsd:import namespace="122d8a75-5caa-4c72-8be8-02ac38e9d51e"/>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2d8a75-5caa-4c72-8be8-02ac38e9d51e" elementFormDefault="qualified">
    <xsd:import namespace="http://schemas.microsoft.com/office/2006/documentManagement/types"/>
    <xsd:import namespace="http://schemas.microsoft.com/office/infopath/2007/PartnerControls"/>
    <xsd:element name="Program" ma:index="10" nillable="true" ma:displayName="Program" ma:default="Select..." ma:format="Dropdown" ma:internalName="Program">
      <xsd:simpleType>
        <xsd:union memberTypes="dms:Text">
          <xsd:simpleType>
            <xsd:restriction base="dms:Choice">
              <xsd:enumeration value="Select..."/>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enumeration value="AQ Permitting"/>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Program xmlns="122d8a75-5caa-4c72-8be8-02ac38e9d51e">AQ Permitting</Program>
  </documentManagement>
</p:properties>
</file>

<file path=customXml/itemProps1.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2.xml><?xml version="1.0" encoding="utf-8"?>
<ds:datastoreItem xmlns:ds="http://schemas.openxmlformats.org/officeDocument/2006/customXml" ds:itemID="{3652E812-66B9-4FB0-9E59-59E0B1E384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2d8a75-5caa-4c72-8be8-02ac38e9d51e"/>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109E766-2BDA-4129-9A73-694C71718DF9}">
  <ds:schemaRefs>
    <ds:schemaRef ds:uri="http://schemas.microsoft.com/office/2006/documentManagement/types"/>
    <ds:schemaRef ds:uri="http://schemas.openxmlformats.org/package/2006/metadata/core-properties"/>
    <ds:schemaRef ds:uri="http://purl.org/dc/dcmitype/"/>
    <ds:schemaRef ds:uri="http://purl.org/dc/terms/"/>
    <ds:schemaRef ds:uri="http://schemas.microsoft.com/office/infopath/2007/PartnerControls"/>
    <ds:schemaRef ds:uri="http://purl.org/dc/elements/1.1/"/>
    <ds:schemaRef ds:uri="http://www.w3.org/XML/1998/namespace"/>
    <ds:schemaRef ds:uri="122d8a75-5caa-4c72-8be8-02ac38e9d51e"/>
    <ds:schemaRef ds:uri="4d0624c3-f678-473a-aaed-aa14d03be472"/>
    <ds:schemaRef ds:uri="http://schemas.microsoft.com/sharepoint/v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24</vt:i4>
      </vt:variant>
    </vt:vector>
  </HeadingPairs>
  <TitlesOfParts>
    <vt:vector size="36" baseType="lpstr">
      <vt:lpstr>Instructions</vt:lpstr>
      <vt:lpstr>Facility Notes</vt:lpstr>
      <vt:lpstr>1. Facility Information</vt:lpstr>
      <vt:lpstr>2. Emissions Units &amp; Activities</vt:lpstr>
      <vt:lpstr>3. Pollutant Emissions - EF</vt:lpstr>
      <vt:lpstr>4. EF Summary</vt:lpstr>
      <vt:lpstr>5. Material Balance Activities</vt:lpstr>
      <vt:lpstr>6. Pollutant Emissions - MB</vt:lpstr>
      <vt:lpstr>7. MB Summary</vt:lpstr>
      <vt:lpstr>DEQ TAC List</vt:lpstr>
      <vt:lpstr>versions</vt:lpstr>
      <vt:lpstr>constants</vt:lpstr>
      <vt:lpstr>CAS_numbers</vt:lpstr>
      <vt:lpstr>chemical_names</vt:lpstr>
      <vt:lpstr>delimiter</vt:lpstr>
      <vt:lpstr>facility_address</vt:lpstr>
      <vt:lpstr>facility_city</vt:lpstr>
      <vt:lpstr>facility_contact</vt:lpstr>
      <vt:lpstr>facility_contact_phone</vt:lpstr>
      <vt:lpstr>facility_name</vt:lpstr>
      <vt:lpstr>facility_ZIP</vt:lpstr>
      <vt:lpstr>'Facility Notes'!Print_Area</vt:lpstr>
      <vt:lpstr>Instructions!Print_Area</vt:lpstr>
      <vt:lpstr>sequence_IDs</vt:lpstr>
      <vt:lpstr>source_number</vt:lpstr>
      <vt:lpstr>submittal_date</vt:lpstr>
      <vt:lpstr>version_date</vt:lpstr>
      <vt:lpstr>version_number</vt:lpstr>
      <vt:lpstr>ws_2</vt:lpstr>
      <vt:lpstr>ws_3</vt:lpstr>
      <vt:lpstr>ws_4</vt:lpstr>
      <vt:lpstr>ws_5</vt:lpstr>
      <vt:lpstr>ws3_EU_ID_blank</vt:lpstr>
      <vt:lpstr>ws3_matching_error_msg</vt:lpstr>
      <vt:lpstr>ws5_EU_ID_MaterialName_blank</vt:lpstr>
      <vt:lpstr>ws5_matching_error_msg</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keywords>1010</cp:keywords>
  <cp:lastModifiedBy>Chris Coulter</cp:lastModifiedBy>
  <cp:lastPrinted>2018-12-14T23:57:06Z</cp:lastPrinted>
  <dcterms:created xsi:type="dcterms:W3CDTF">2018-11-29T22:27:46Z</dcterms:created>
  <dcterms:modified xsi:type="dcterms:W3CDTF">2026-05-11T23:37:26Z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0x010100D22A613C8CF9DD46AC33D6D53A71F59F</vt:lpwstr>
  </property>
  <property fmtid="{D5CDD505-2E9C-101B-9397-08002B2CF9AE}" pid="3" name="MSIP_Label_db79d039-fcd0-4045-9c78-4cfb2eba0904_Enabled">
    <vt:lpwstr>true</vt:lpwstr>
  </property>
  <property fmtid="{D5CDD505-2E9C-101B-9397-08002B2CF9AE}" pid="4" name="MSIP_Label_db79d039-fcd0-4045-9c78-4cfb2eba0904_SetDate">
    <vt:lpwstr>2024-02-09T19:35:42Z</vt:lpwstr>
  </property>
  <property fmtid="{D5CDD505-2E9C-101B-9397-08002B2CF9AE}" pid="5" name="MSIP_Label_db79d039-fcd0-4045-9c78-4cfb2eba0904_Method">
    <vt:lpwstr>Privileged</vt:lpwstr>
  </property>
  <property fmtid="{D5CDD505-2E9C-101B-9397-08002B2CF9AE}" pid="6" name="MSIP_Label_db79d039-fcd0-4045-9c78-4cfb2eba0904_Name">
    <vt:lpwstr>Level 2 - Limited (Items)</vt:lpwstr>
  </property>
  <property fmtid="{D5CDD505-2E9C-101B-9397-08002B2CF9AE}" pid="7" name="MSIP_Label_db79d039-fcd0-4045-9c78-4cfb2eba0904_SiteId">
    <vt:lpwstr>aa3f6932-fa7c-47b4-a0ce-a598cad161cf</vt:lpwstr>
  </property>
  <property fmtid="{D5CDD505-2E9C-101B-9397-08002B2CF9AE}" pid="8" name="MSIP_Label_db79d039-fcd0-4045-9c78-4cfb2eba0904_ActionId">
    <vt:lpwstr>f08ac078-a8d2-4ff3-8b44-7035b9abc5d6</vt:lpwstr>
  </property>
  <property fmtid="{D5CDD505-2E9C-101B-9397-08002B2CF9AE}" pid="9" name="MSIP_Label_db79d039-fcd0-4045-9c78-4cfb2eba0904_ContentBits">
    <vt:lpwstr>0</vt:lpwstr>
  </property>
</Properties>
</file>